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ate1904="1" showInkAnnotation="0" autoCompressPictures="0"/>
  <mc:AlternateContent xmlns:mc="http://schemas.openxmlformats.org/markup-compatibility/2006">
    <mc:Choice Requires="x15">
      <x15ac:absPath xmlns:x15ac="http://schemas.microsoft.com/office/spreadsheetml/2010/11/ac" url="D:\codes\Product-Security-Engineering\Secure SDLC\2. Design\Threat Assessment\Application Risk Profile\"/>
    </mc:Choice>
  </mc:AlternateContent>
  <xr:revisionPtr revIDLastSave="0" documentId="13_ncr:1_{DA61CB1F-51BF-45C1-8ED3-96C91CD463F8}" xr6:coauthVersionLast="47" xr6:coauthVersionMax="47" xr10:uidLastSave="{00000000-0000-0000-0000-000000000000}"/>
  <bookViews>
    <workbookView xWindow="-120" yWindow="-120" windowWidth="29040" windowHeight="16440" tabRatio="945" firstSheet="3" activeTab="3" xr2:uid="{00000000-000D-0000-FFFF-FFFF00000000}"/>
  </bookViews>
  <sheets>
    <sheet name="Pengantar" sheetId="1" state="hidden" r:id="rId1"/>
    <sheet name="Identitas Responden" sheetId="2" state="hidden" r:id="rId2"/>
    <sheet name="I Kategori SE" sheetId="3" state="hidden" r:id="rId3"/>
    <sheet name="1. Kategori SE (Nama SE)" sheetId="27" r:id="rId4"/>
    <sheet name="2. Kategori SE (Nama SE)" sheetId="26" r:id="rId5"/>
    <sheet name="3. Kategori SE (Nama SE)" sheetId="25" r:id="rId6"/>
    <sheet name="4. Kategori SE (Nama SE)" sheetId="24" r:id="rId7"/>
    <sheet name="II Tata Kelola" sheetId="4" state="hidden" r:id="rId8"/>
    <sheet name="III Risiko" sheetId="5" state="hidden" r:id="rId9"/>
    <sheet name="Dashboard" sheetId="9" state="hidden" r:id="rId10"/>
    <sheet name="Referensi" sheetId="10" state="hidden" r:id="rId11"/>
    <sheet name="Catatan Perubahan" sheetId="11" state="hidden" r:id="rId12"/>
  </sheets>
  <definedNames>
    <definedName name="KategoriSE">Referensi!$D$11:$E$13</definedName>
    <definedName name="PeranTIK">Referensi!$B$11:$B$15</definedName>
    <definedName name="_xlnm.Print_Area" localSheetId="3">'1. Kategori SE (Nama SE)'!$A$1:$D$15</definedName>
    <definedName name="_xlnm.Print_Area" localSheetId="4">'2. Kategori SE (Nama SE)'!$A$1:$D$15</definedName>
    <definedName name="_xlnm.Print_Area" localSheetId="5">'3. Kategori SE (Nama SE)'!$A$1:$D$15</definedName>
    <definedName name="_xlnm.Print_Area" localSheetId="6">'4. Kategori SE (Nama SE)'!$A$1:$D$15</definedName>
    <definedName name="_xlnm.Print_Area" localSheetId="9">Dashboard!$A$1:$AK$39</definedName>
    <definedName name="_xlnm.Print_Area" localSheetId="2">'I Kategori SE'!$A$1:$D$15</definedName>
    <definedName name="_xlnm.Print_Area" localSheetId="1">'Identitas Responden'!$A$1:$D$21</definedName>
    <definedName name="_xlnm.Print_Area" localSheetId="7">'II Tata Kelola'!$A$1:$E$27</definedName>
    <definedName name="_xlnm.Print_Area" localSheetId="8">'III Risiko'!$A$1:$E$21</definedName>
    <definedName name="Skor">Referensi!$C$4:$C$7</definedName>
    <definedName name="SkorAkhir">Referensi!$E$4:$G$7</definedName>
    <definedName name="SkorPeranTIK">Referensi!$D$11:$E$13</definedName>
    <definedName name="StatusPenerapan">Referensi!$B$4:$B$7</definedName>
    <definedName name="StatusPenerapanHasil">Referensi!$D$4:$D$7</definedName>
    <definedName name="TingkatKematangan">Referensi!$E$3:$G$3</definedName>
    <definedName name="TingkatKematangan2">Referensi!$B$19:$B$27</definedName>
    <definedName name="TKM">Referensi!$C$19:$C$27</definedName>
    <definedName name="Z_58EB2181_60CA_D84F_9BE3_6D30A91A6F68_.wvu.PrintArea" localSheetId="3" hidden="1">'1. Kategori SE (Nama SE)'!$A$1:$D$15</definedName>
    <definedName name="Z_58EB2181_60CA_D84F_9BE3_6D30A91A6F68_.wvu.PrintArea" localSheetId="4" hidden="1">'2. Kategori SE (Nama SE)'!$A$1:$D$15</definedName>
    <definedName name="Z_58EB2181_60CA_D84F_9BE3_6D30A91A6F68_.wvu.PrintArea" localSheetId="5" hidden="1">'3. Kategori SE (Nama SE)'!$A$1:$D$15</definedName>
    <definedName name="Z_58EB2181_60CA_D84F_9BE3_6D30A91A6F68_.wvu.PrintArea" localSheetId="6" hidden="1">'4. Kategori SE (Nama SE)'!$A$1:$D$15</definedName>
    <definedName name="Z_58EB2181_60CA_D84F_9BE3_6D30A91A6F68_.wvu.PrintArea" localSheetId="9" hidden="1">Dashboard!$A$1:$AK$39</definedName>
    <definedName name="Z_58EB2181_60CA_D84F_9BE3_6D30A91A6F68_.wvu.PrintArea" localSheetId="2" hidden="1">'I Kategori SE'!$A$1:$D$15</definedName>
    <definedName name="Z_58EB2181_60CA_D84F_9BE3_6D30A91A6F68_.wvu.PrintArea" localSheetId="1" hidden="1">'Identitas Responden'!$A$1:$D$21</definedName>
    <definedName name="Z_58EB2181_60CA_D84F_9BE3_6D30A91A6F68_.wvu.PrintArea" localSheetId="7" hidden="1">'II Tata Kelola'!$A$1:$E$27</definedName>
    <definedName name="Z_58EB2181_60CA_D84F_9BE3_6D30A91A6F68_.wvu.PrintArea" localSheetId="8" hidden="1">'III Risiko'!$A$1:$E$21</definedName>
    <definedName name="Z_E2B8E4FB_7E5E_E744_9E59_F9CB9CC15E64_.wvu.PrintArea" localSheetId="3" hidden="1">'1. Kategori SE (Nama SE)'!$A$1:$D$15</definedName>
    <definedName name="Z_E2B8E4FB_7E5E_E744_9E59_F9CB9CC15E64_.wvu.PrintArea" localSheetId="4" hidden="1">'2. Kategori SE (Nama SE)'!$A$1:$D$15</definedName>
    <definedName name="Z_E2B8E4FB_7E5E_E744_9E59_F9CB9CC15E64_.wvu.PrintArea" localSheetId="5" hidden="1">'3. Kategori SE (Nama SE)'!$A$1:$D$15</definedName>
    <definedName name="Z_E2B8E4FB_7E5E_E744_9E59_F9CB9CC15E64_.wvu.PrintArea" localSheetId="6" hidden="1">'4. Kategori SE (Nama SE)'!$A$1:$D$15</definedName>
    <definedName name="Z_E2B8E4FB_7E5E_E744_9E59_F9CB9CC15E64_.wvu.PrintArea" localSheetId="9" hidden="1">Dashboard!$A$1:$AK$39</definedName>
    <definedName name="Z_E2B8E4FB_7E5E_E744_9E59_F9CB9CC15E64_.wvu.PrintArea" localSheetId="2" hidden="1">'I Kategori SE'!$A$1:$D$15</definedName>
    <definedName name="Z_E2B8E4FB_7E5E_E744_9E59_F9CB9CC15E64_.wvu.PrintArea" localSheetId="1" hidden="1">'Identitas Responden'!$A$1:$D$21</definedName>
    <definedName name="Z_E2B8E4FB_7E5E_E744_9E59_F9CB9CC15E64_.wvu.PrintArea" localSheetId="7" hidden="1">'II Tata Kelola'!$A$1:$E$27</definedName>
    <definedName name="Z_E2B8E4FB_7E5E_E744_9E59_F9CB9CC15E64_.wvu.PrintArea" localSheetId="8" hidden="1">'III Risiko'!$A$1:$E$21</definedName>
  </definedNames>
  <calcPr calcId="191029"/>
  <customWorkbookViews>
    <customWorkbookView name="Jester Harlequin - Personal View" guid="{58EB2181-60CA-D84F-9BE3-6D30A91A6F68}" mergeInterval="0" personalView="1" yWindow="54" windowWidth="1280" windowHeight="682" tabRatio="945" activeSheetId="13" showStatusbar="0"/>
    <customWorkbookView name="Haryatno Sabarman - Personal View" guid="{E2B8E4FB-7E5E-E744-9E59-F9CB9CC15E64}" mergeInterval="0" personalView="1" yWindow="71" windowWidth="1280" windowHeight="703" tabRatio="945" activeSheetId="3" showStatusbar="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27" l="1"/>
  <c r="E13" i="27"/>
  <c r="E12" i="27"/>
  <c r="E11" i="27"/>
  <c r="E10" i="27"/>
  <c r="E9" i="27"/>
  <c r="E8" i="27"/>
  <c r="E7" i="27"/>
  <c r="E6" i="27"/>
  <c r="E5" i="27"/>
  <c r="E14" i="26"/>
  <c r="E13" i="26"/>
  <c r="E12" i="26"/>
  <c r="E11" i="26"/>
  <c r="E10" i="26"/>
  <c r="E9" i="26"/>
  <c r="E8" i="26"/>
  <c r="E7" i="26"/>
  <c r="E6" i="26"/>
  <c r="E5" i="26"/>
  <c r="E14" i="25"/>
  <c r="E13" i="25"/>
  <c r="E12" i="25"/>
  <c r="E11" i="25"/>
  <c r="E10" i="25"/>
  <c r="E9" i="25"/>
  <c r="E8" i="25"/>
  <c r="E7" i="25"/>
  <c r="E6" i="25"/>
  <c r="E5" i="25"/>
  <c r="E14" i="24"/>
  <c r="E13" i="24"/>
  <c r="E12" i="24"/>
  <c r="E11" i="24"/>
  <c r="E10" i="24"/>
  <c r="E9" i="24"/>
  <c r="E8" i="24"/>
  <c r="E7" i="24"/>
  <c r="E6" i="24"/>
  <c r="E5" i="24"/>
  <c r="F15" i="4"/>
  <c r="F16" i="4"/>
  <c r="F17" i="4"/>
  <c r="F18" i="4"/>
  <c r="F19" i="4"/>
  <c r="F10" i="4"/>
  <c r="F11" i="4"/>
  <c r="F12" i="4"/>
  <c r="F13" i="4"/>
  <c r="F20" i="4"/>
  <c r="F5" i="4"/>
  <c r="F6" i="4"/>
  <c r="F7" i="4"/>
  <c r="F8" i="4"/>
  <c r="F9" i="4"/>
  <c r="F14" i="4"/>
  <c r="E29" i="4"/>
  <c r="AN14" i="9" s="1"/>
  <c r="AN19" i="9" s="1"/>
  <c r="E30" i="4"/>
  <c r="AN15" i="9" s="1"/>
  <c r="F5" i="5"/>
  <c r="F6" i="5"/>
  <c r="F7" i="5"/>
  <c r="F8" i="5"/>
  <c r="F9" i="5"/>
  <c r="F10" i="5"/>
  <c r="F11" i="5"/>
  <c r="F12" i="5"/>
  <c r="F13" i="5"/>
  <c r="F14" i="5"/>
  <c r="F15" i="5"/>
  <c r="F16" i="5"/>
  <c r="F17" i="5"/>
  <c r="F18" i="5"/>
  <c r="E23" i="5"/>
  <c r="AO14" i="9" s="1"/>
  <c r="AO19" i="9" s="1"/>
  <c r="E24" i="5"/>
  <c r="AO15" i="9" s="1"/>
  <c r="AP15" i="9"/>
  <c r="AQ14" i="9"/>
  <c r="AQ15" i="9"/>
  <c r="F39" i="4"/>
  <c r="F44" i="4"/>
  <c r="E38" i="4"/>
  <c r="E37" i="4"/>
  <c r="F33" i="5"/>
  <c r="F38" i="5"/>
  <c r="F43" i="5"/>
  <c r="E32" i="5"/>
  <c r="E31" i="5"/>
  <c r="E5" i="3"/>
  <c r="E6" i="3"/>
  <c r="E7" i="3"/>
  <c r="E8" i="3"/>
  <c r="E9" i="3"/>
  <c r="E10" i="3"/>
  <c r="E11" i="3"/>
  <c r="E12" i="3"/>
  <c r="E13" i="3"/>
  <c r="E14" i="3"/>
  <c r="AR15" i="9"/>
  <c r="AQ16" i="9"/>
  <c r="E31" i="4"/>
  <c r="AN16" i="9" s="1"/>
  <c r="E25" i="5"/>
  <c r="AO16" i="9" s="1"/>
  <c r="AP16" i="9"/>
  <c r="AR16" i="9"/>
  <c r="E41" i="5"/>
  <c r="H30" i="5"/>
  <c r="H36" i="4"/>
  <c r="E42" i="5"/>
  <c r="H34" i="5"/>
  <c r="H40" i="4"/>
  <c r="E43" i="4"/>
  <c r="E46" i="5"/>
  <c r="E37" i="5"/>
  <c r="E36" i="5"/>
  <c r="E42" i="4"/>
  <c r="E47" i="5"/>
  <c r="E47" i="4"/>
  <c r="E48" i="4"/>
  <c r="B18" i="9"/>
  <c r="B17" i="9"/>
  <c r="B16" i="9"/>
  <c r="B11" i="9"/>
  <c r="B4" i="9"/>
  <c r="D15" i="27" l="1"/>
  <c r="D17" i="27" s="1"/>
  <c r="AO20" i="9"/>
  <c r="AO21" i="9" s="1"/>
  <c r="D15" i="26"/>
  <c r="D17" i="26" s="1"/>
  <c r="D15" i="25"/>
  <c r="D17" i="25" s="1"/>
  <c r="D15" i="24"/>
  <c r="D17" i="24" s="1"/>
  <c r="E40" i="4"/>
  <c r="D15" i="3"/>
  <c r="AO36" i="9" s="1"/>
  <c r="AN20" i="9"/>
  <c r="AN21" i="9" s="1"/>
  <c r="E26" i="5"/>
  <c r="E32" i="4"/>
  <c r="AP14" i="9"/>
  <c r="AP17" i="9" s="1"/>
  <c r="AO17" i="9"/>
  <c r="AO34" i="9"/>
  <c r="AT15" i="9"/>
  <c r="AU15" i="9" s="1"/>
  <c r="AS15" i="9"/>
  <c r="P20" i="9"/>
  <c r="P18" i="9"/>
  <c r="P19" i="9"/>
  <c r="AQ44" i="9"/>
  <c r="AP44" i="9"/>
  <c r="E39" i="5"/>
  <c r="E34" i="5"/>
  <c r="E33" i="4"/>
  <c r="E36" i="4"/>
  <c r="E41" i="4" s="1"/>
  <c r="E46" i="4" s="1"/>
  <c r="AQ17" i="9"/>
  <c r="AQ34" i="9"/>
  <c r="AQ19" i="9"/>
  <c r="AQ20" i="9" s="1"/>
  <c r="AQ21" i="9" s="1"/>
  <c r="AS16" i="9"/>
  <c r="AN17" i="9"/>
  <c r="AT16" i="9"/>
  <c r="AU16" i="9" s="1"/>
  <c r="AN34" i="9"/>
  <c r="E30" i="5"/>
  <c r="E27" i="5"/>
  <c r="E28" i="5" s="1"/>
  <c r="AR14" i="9"/>
  <c r="E34" i="4" l="1"/>
  <c r="F22" i="4" s="1"/>
  <c r="AS14" i="9"/>
  <c r="AS17" i="9" s="1"/>
  <c r="AP34" i="9"/>
  <c r="AP19" i="9"/>
  <c r="AP20" i="9" s="1"/>
  <c r="AP21" i="9" s="1"/>
  <c r="AR44" i="9"/>
  <c r="P17" i="9"/>
  <c r="AQ46" i="9"/>
  <c r="E44" i="4"/>
  <c r="AN47" i="9" s="1"/>
  <c r="AN46" i="9"/>
  <c r="E39" i="4"/>
  <c r="AN44" i="9" s="1"/>
  <c r="P3" i="9"/>
  <c r="D17" i="3"/>
  <c r="E33" i="5"/>
  <c r="AO44" i="9" s="1"/>
  <c r="E35" i="5"/>
  <c r="AR46" i="9"/>
  <c r="AR47" i="9"/>
  <c r="AN49" i="9"/>
  <c r="AO39" i="9"/>
  <c r="AO38" i="9"/>
  <c r="AJ3" i="9"/>
  <c r="AO37" i="9"/>
  <c r="AR17" i="9"/>
  <c r="AR19" i="9"/>
  <c r="AR20" i="9" s="1"/>
  <c r="AR21" i="9" s="1"/>
  <c r="AR34" i="9"/>
  <c r="AP46" i="9"/>
  <c r="F19" i="5"/>
  <c r="F20" i="5"/>
  <c r="AT14" i="9"/>
  <c r="F21" i="4" l="1"/>
  <c r="F26" i="4"/>
  <c r="F24" i="4"/>
  <c r="F23" i="4"/>
  <c r="F25" i="4"/>
  <c r="AR22" i="9"/>
  <c r="AT17" i="9"/>
  <c r="AU14" i="9"/>
  <c r="E40" i="5"/>
  <c r="E38" i="5"/>
  <c r="AO47" i="9" s="1"/>
  <c r="AO46" i="9"/>
  <c r="AR50" i="9"/>
  <c r="AR49" i="9"/>
  <c r="E44" i="5"/>
  <c r="E21" i="5"/>
  <c r="E27" i="4" l="1"/>
  <c r="E45" i="4"/>
  <c r="E49" i="4" s="1"/>
  <c r="AN50" i="9" s="1"/>
  <c r="AN54" i="9" s="1"/>
  <c r="AN55" i="9" s="1"/>
  <c r="AR54" i="9"/>
  <c r="AR62" i="9" s="1"/>
  <c r="AQ47" i="9"/>
  <c r="AQ54" i="9" s="1"/>
  <c r="P16" i="9"/>
  <c r="AP52" i="9"/>
  <c r="AP47" i="9"/>
  <c r="P15" i="9"/>
  <c r="AP22" i="9"/>
  <c r="AG17" i="9"/>
  <c r="AR55" i="9"/>
  <c r="P13" i="9"/>
  <c r="AN22" i="9"/>
  <c r="P14" i="9"/>
  <c r="AO22" i="9"/>
  <c r="E45" i="5"/>
  <c r="AO49" i="9"/>
  <c r="E43" i="5"/>
  <c r="AO50" i="9" s="1"/>
  <c r="AG13" i="9" l="1"/>
  <c r="AN62" i="9"/>
  <c r="AQ55" i="9"/>
  <c r="AQ62" i="9"/>
  <c r="AP50" i="9"/>
  <c r="AG16" i="9"/>
  <c r="AQ22" i="9"/>
  <c r="AS22" i="9" s="1"/>
  <c r="AP53" i="9"/>
  <c r="AP49" i="9"/>
  <c r="AJ9" i="9"/>
  <c r="E48" i="5"/>
  <c r="AO53" i="9" s="1"/>
  <c r="AO52" i="9"/>
  <c r="AP35" i="9" l="1"/>
  <c r="AP36" i="9" s="1"/>
  <c r="F5" i="9" s="1"/>
  <c r="AP54" i="9"/>
  <c r="AO54" i="9"/>
  <c r="AG15" i="9" l="1"/>
  <c r="AP62" i="9"/>
  <c r="AO55" i="9"/>
  <c r="AO62" i="9"/>
  <c r="AP55" i="9"/>
  <c r="AG14" i="9"/>
  <c r="AS56" i="9" l="1"/>
  <c r="AT56" i="9"/>
  <c r="AT55" i="9"/>
  <c r="AJ16" i="9" s="1"/>
  <c r="AS55" i="9"/>
  <c r="AJ14" i="9" s="1"/>
</calcChain>
</file>

<file path=xl/sharedStrings.xml><?xml version="1.0" encoding="utf-8"?>
<sst xmlns="http://schemas.openxmlformats.org/spreadsheetml/2006/main" count="649" uniqueCount="297">
  <si>
    <t xml:space="preserve">Mengenai Indeks KAMI
</t>
    <phoneticPr fontId="6" type="noConversion"/>
  </si>
  <si>
    <t xml:space="preserve">Petunjuk Penggunaan Alat Evaluasi Indeks Keamanan Informasi (Indeks KAMI)
</t>
    <phoneticPr fontId="6" type="noConversion"/>
  </si>
  <si>
    <t>Bagian ini mengevaluasi kesiapan penerapan pengelolaan risiko keamanan informasi sebagai dasar penerapan strategi keamanan informasi.</t>
    <phoneticPr fontId="6" type="noConversion"/>
  </si>
  <si>
    <t>Status</t>
    <phoneticPr fontId="6" type="noConversion"/>
  </si>
  <si>
    <t>Jabatan</t>
    <phoneticPr fontId="6" type="noConversion"/>
  </si>
  <si>
    <t>Alamat</t>
    <phoneticPr fontId="6" type="noConversion"/>
  </si>
  <si>
    <t>Nomor Telpon</t>
    <phoneticPr fontId="6" type="noConversion"/>
  </si>
  <si>
    <t>Email</t>
    <phoneticPr fontId="6" type="noConversion"/>
  </si>
  <si>
    <t>Teknologi dan Keamanan Informasi</t>
    <phoneticPr fontId="6" type="noConversion"/>
  </si>
  <si>
    <t>Indeks KAMI (Keamanan Informasi)</t>
    <phoneticPr fontId="6" type="noConversion"/>
  </si>
  <si>
    <t>Responden:</t>
    <phoneticPr fontId="6" type="noConversion"/>
  </si>
  <si>
    <t>Pengelolaan Risiko</t>
    <phoneticPr fontId="6" type="noConversion"/>
  </si>
  <si>
    <t>Aspek Teknologi</t>
    <phoneticPr fontId="6" type="noConversion"/>
  </si>
  <si>
    <t>Total Pertanyaan</t>
    <phoneticPr fontId="6" type="noConversion"/>
  </si>
  <si>
    <t>Agregat Skor</t>
    <phoneticPr fontId="6" type="noConversion"/>
  </si>
  <si>
    <t>Responden</t>
    <phoneticPr fontId="6" type="noConversion"/>
  </si>
  <si>
    <t>Tata Kelola</t>
    <phoneticPr fontId="6" type="noConversion"/>
  </si>
  <si>
    <t>Pengelolaan Risiko</t>
    <phoneticPr fontId="6" type="noConversion"/>
  </si>
  <si>
    <t>Kerangka Kerja Keamanan Informasi</t>
    <phoneticPr fontId="6" type="noConversion"/>
  </si>
  <si>
    <t>Pengelolaan Aset</t>
    <phoneticPr fontId="6" type="noConversion"/>
  </si>
  <si>
    <t>Total Nilai Evaluasi Pengelolaan Risiko Keamanan Informasi</t>
    <phoneticPr fontId="6" type="noConversion"/>
  </si>
  <si>
    <t>Total Nilai Evaluasi Tata Kelola</t>
    <phoneticPr fontId="6" type="noConversion"/>
  </si>
  <si>
    <t>Tingkat Ketergantungan</t>
    <phoneticPr fontId="6" type="noConversion"/>
  </si>
  <si>
    <t>Hasil Evaluasi</t>
    <phoneticPr fontId="6" type="noConversion"/>
  </si>
  <si>
    <t>Rendah</t>
    <phoneticPr fontId="6" type="noConversion"/>
  </si>
  <si>
    <r>
      <t>[Penilaian]</t>
    </r>
    <r>
      <rPr>
        <sz val="11"/>
        <color indexed="8"/>
        <rFont val="Arial"/>
        <family val="2"/>
      </rPr>
      <t xml:space="preserve"> Tidak Dilakukan; Dalam Perencanaan; Dalam Penerapan atau Diterapkan Sebagian; Diterapkan Secara Menyeluruh </t>
    </r>
    <phoneticPr fontId="6" type="noConversion"/>
  </si>
  <si>
    <t>Total Skor</t>
    <phoneticPr fontId="6" type="noConversion"/>
  </si>
  <si>
    <t>Apakah status penyelesaian langkah mitigasi risiko dipantau secara berkala, untuk memastikan penyelesaian atau kemajuan kerjanya?</t>
    <phoneticPr fontId="6" type="noConversion"/>
  </si>
  <si>
    <t>Bagian III: Pengelolaan Risiko Keamanan Informasi</t>
    <phoneticPr fontId="6" type="noConversion"/>
  </si>
  <si>
    <t xml:space="preserve">Apakah penanggungjawab pelaksanaan pengamanan informasi diberikan alokasi sumber daya yang sesuai untuk mengelola dan menjamin kepatuhan program keamanan informasi? </t>
    <phoneticPr fontId="6" type="noConversion"/>
  </si>
  <si>
    <t>Status</t>
    <phoneticPr fontId="6" type="noConversion"/>
  </si>
  <si>
    <t>Diterapkan Secara Menyeluruh</t>
    <phoneticPr fontId="6" type="noConversion"/>
  </si>
  <si>
    <t>Status Penerapan</t>
    <phoneticPr fontId="6" type="noConversion"/>
  </si>
  <si>
    <t>Skor</t>
    <phoneticPr fontId="6" type="noConversion"/>
  </si>
  <si>
    <t xml:space="preserve">Status Penerapan 1 </t>
    <phoneticPr fontId="6" type="noConversion"/>
  </si>
  <si>
    <t>Penetapan Skor</t>
    <phoneticPr fontId="6" type="noConversion"/>
  </si>
  <si>
    <t>#</t>
    <phoneticPr fontId="6" type="noConversion"/>
  </si>
  <si>
    <t>Apakah kerangka kerja pengelolaan risiko secara berkala dikaji untuk memastikan/meningkatkan efektifitasnya?</t>
    <phoneticPr fontId="6" type="noConversion"/>
  </si>
  <si>
    <t>Skor</t>
    <phoneticPr fontId="6" type="noConversion"/>
  </si>
  <si>
    <t>Kajian Risiko Keamanan Informasi</t>
    <phoneticPr fontId="6" type="noConversion"/>
  </si>
  <si>
    <t>Kerangka Kerja</t>
    <phoneticPr fontId="6" type="noConversion"/>
  </si>
  <si>
    <t>Pengelolaan Aset</t>
    <phoneticPr fontId="6" type="noConversion"/>
  </si>
  <si>
    <t>Tata Kelola</t>
    <phoneticPr fontId="6" type="noConversion"/>
  </si>
  <si>
    <t xml:space="preserve">Apakah ancaman dan kelemahan yang terkait dengan aset informasi, terutama untuk setiap aset utama sudah teridentifikasi? </t>
    <phoneticPr fontId="6" type="noConversion"/>
  </si>
  <si>
    <t>Dalam Penerapan / Diterapkan Sebagian</t>
    <phoneticPr fontId="6" type="noConversion"/>
  </si>
  <si>
    <t>Apakah pengelolaan risiko menjadi bagian dari kriteria proses penilaian obyektif kinerja efektifitas pengamanan?</t>
    <phoneticPr fontId="6" type="noConversion"/>
  </si>
  <si>
    <t>#</t>
    <phoneticPr fontId="6" type="noConversion"/>
  </si>
  <si>
    <t>Alamat 1
Alamat 2
Kota Kode Pos</t>
    <phoneticPr fontId="6" type="noConversion"/>
  </si>
  <si>
    <t>Indeks Keamanan Informasi (Indeks KAMI)</t>
    <phoneticPr fontId="6" type="noConversion"/>
  </si>
  <si>
    <t>Tanggal Pengisian</t>
    <phoneticPr fontId="6" type="noConversion"/>
  </si>
  <si>
    <t>Tinggi</t>
    <phoneticPr fontId="6" type="noConversion"/>
  </si>
  <si>
    <t xml:space="preserve">Apakah pejabat/petugas pelaksana pengamanan informasi mempunyai wewenang yang sesuai untuk menerapkan dan menjamin kepatuhan program keamanan informasi? </t>
    <phoneticPr fontId="6" type="noConversion"/>
  </si>
  <si>
    <t>Skor</t>
    <phoneticPr fontId="6" type="noConversion"/>
  </si>
  <si>
    <t>Tk Ketergatungan TIK</t>
    <phoneticPr fontId="6" type="noConversion"/>
  </si>
  <si>
    <t>Klasifikasi</t>
    <phoneticPr fontId="6" type="noConversion"/>
  </si>
  <si>
    <t>Tidak Layak</t>
    <phoneticPr fontId="6" type="noConversion"/>
  </si>
  <si>
    <t>:</t>
    <phoneticPr fontId="6" type="noConversion"/>
  </si>
  <si>
    <t xml:space="preserve">Apakah peran pelaksana pengamanan informasi yang mencakup semua keperluan dipetakan dengan lengkap, termasuk kebutuhan audit internal dan persyaratan segregasi kewenangan?  </t>
    <phoneticPr fontId="6" type="noConversion"/>
  </si>
  <si>
    <t>Bagian II: Tata Kelola Keamanan Informasi</t>
    <phoneticPr fontId="6" type="noConversion"/>
  </si>
  <si>
    <t>Tidak Dilakukan</t>
    <phoneticPr fontId="6" type="noConversion"/>
  </si>
  <si>
    <t>Dalam Perencanaan</t>
    <phoneticPr fontId="6" type="noConversion"/>
  </si>
  <si>
    <t>II</t>
  </si>
  <si>
    <t>III</t>
  </si>
  <si>
    <t>V</t>
  </si>
  <si>
    <t>IV</t>
  </si>
  <si>
    <t>Apakah profil risiko berikut bentuk mitigasinya secara berkala dikaji ulang untuk memastikan akurasi dan validitasnya, termasuk merevisi profil terebut apabila ada perubahan kondisi yang signifikan atau keperluan penerapan bentuk pengamanan baru?</t>
  </si>
  <si>
    <t xml:space="preserve">Apakah dampak kerugian yang terkait dengan hilangnya/terganggunya fungsi aset utama sudah ditetapkan sesuai dengan definisi yang ada?  </t>
  </si>
  <si>
    <t>Skor Tingkat Kematangan II</t>
  </si>
  <si>
    <t>Skor Tingkat Kematangan III</t>
  </si>
  <si>
    <t>Skor Tingkat Kematangan IV</t>
  </si>
  <si>
    <t>Tingkat Kematangan</t>
  </si>
  <si>
    <t>Deskripsi Ruang Lingkup</t>
  </si>
  <si>
    <t>I</t>
  </si>
  <si>
    <t>Skor Tingkat Kematangan V</t>
  </si>
  <si>
    <r>
      <t>Apakah tanggungjawab untuk memutuskan, merancang, melaksanakan dan mengelola langkah kelangsungan layanan TIK (</t>
    </r>
    <r>
      <rPr>
        <i/>
        <sz val="11"/>
        <color indexed="8"/>
        <rFont val="Arial"/>
        <family val="2"/>
      </rPr>
      <t>business continuity</t>
    </r>
    <r>
      <rPr>
        <sz val="11"/>
        <color indexed="8"/>
        <rFont val="Arial"/>
        <family val="2"/>
      </rPr>
      <t xml:space="preserve"> dan </t>
    </r>
    <r>
      <rPr>
        <i/>
        <sz val="11"/>
        <color indexed="8"/>
        <rFont val="Arial"/>
        <family val="2"/>
      </rPr>
      <t>disaster recovery plans</t>
    </r>
    <r>
      <rPr>
        <sz val="11"/>
        <color indexed="8"/>
        <rFont val="Arial"/>
        <family val="2"/>
      </rPr>
      <t xml:space="preserve">) sudah didefinisikan dan dialokasikan? </t>
    </r>
  </si>
  <si>
    <t>Tingkat II</t>
  </si>
  <si>
    <t>Kategori Kontrol</t>
  </si>
  <si>
    <t>Tingkat III</t>
  </si>
  <si>
    <t>Tingkat IV</t>
  </si>
  <si>
    <t>Tingkat V</t>
  </si>
  <si>
    <t>Ambang Batas Valid</t>
  </si>
  <si>
    <t>Skor Minimum Tingkat Kematangan II</t>
  </si>
  <si>
    <t>Skor Pencapaian Tingkat Kematangan II</t>
  </si>
  <si>
    <t>Status</t>
  </si>
  <si>
    <t>Skor Minimum Tingkat Kematangan III</t>
  </si>
  <si>
    <t>Skor Pencapaian Tingkat Kematangan III</t>
  </si>
  <si>
    <t>Validitas Tingkat Kematangan III</t>
  </si>
  <si>
    <t>Validitas Tingkat Kematangan IV</t>
  </si>
  <si>
    <t>Skor Minimum Tingkat Kematangan IV</t>
  </si>
  <si>
    <t>Skor Pencapaian Tingkat Kematangan IV</t>
  </si>
  <si>
    <t>3(2)</t>
  </si>
  <si>
    <t>6(3)</t>
  </si>
  <si>
    <t>2(2)</t>
  </si>
  <si>
    <t>2(3)</t>
  </si>
  <si>
    <t>Validitas Tingkat Kematangan V</t>
  </si>
  <si>
    <t>Skor Minimum Tingkat Kematangan V</t>
  </si>
  <si>
    <t>Skor Pencapaian Tingkat Kematangan V</t>
  </si>
  <si>
    <t>4.K1.2+x.K1.1</t>
  </si>
  <si>
    <t>x.K1.2+x.K2.4</t>
  </si>
  <si>
    <t>2.K3.6+x.K3.3</t>
  </si>
  <si>
    <t>x.K3.9</t>
  </si>
  <si>
    <t>Validitas</t>
  </si>
  <si>
    <t>Status Akhir</t>
  </si>
  <si>
    <t>I+</t>
  </si>
  <si>
    <t>II+</t>
  </si>
  <si>
    <t>III+</t>
  </si>
  <si>
    <t>IV+</t>
  </si>
  <si>
    <t>TKM</t>
  </si>
  <si>
    <t>Tk Kematangan II</t>
  </si>
  <si>
    <t>Merah</t>
  </si>
  <si>
    <t>Kuning</t>
  </si>
  <si>
    <r>
      <t>Alat evaluasi ini kemudian bisa digunakan secara berkala untuk mendapatkan gambaran perubahan kondisi keamanan informasi sebagai hasil dari program kerja yang dijalankan, sekaligus sebagai sarana untuk menyampaikan peningkatan kesiapan kepada pihak yang terkait (</t>
    </r>
    <r>
      <rPr>
        <i/>
        <sz val="11"/>
        <rFont val="Arial"/>
        <family val="2"/>
      </rPr>
      <t>stakeholders</t>
    </r>
    <r>
      <rPr>
        <sz val="11"/>
        <rFont val="Arial"/>
        <family val="2"/>
      </rPr>
      <t xml:space="preserve">).
</t>
    </r>
  </si>
  <si>
    <t xml:space="preserve">(Catatan: untuk keseluruhan area pengamanan, pengisian pertanyaan dengan label "3" hanya dapat memberikan hasil apabila semua pertanyaan terkait dengan label "1" dan "2" sudah diisi dengan status minimal "Diterapkan Sebagian")
</t>
  </si>
  <si>
    <t>Indeks KAMI sebaiknya digunakan 2X dalam setahun sebagai alat untuk melakukan tinjauan ulang kesiapan keamanan informasi sekaligus untuk mengukur keberhasilan inisiatif perbaikan yang diterapkan, dengan pencapaian tingkat kelengkapan atau kematangan tertentu.</t>
  </si>
  <si>
    <t>Kedua pengelompokan ini dapat dipetakan (lihat gambar di bawah) untuk memberikan dua sudut pandang yang berbeda: tingkat kelengkapan pengamanan dan tingkat kematangan pengamanan. Instansi responden dapat menggunakan metrik ini sebagai target program keamanan informasi.</t>
  </si>
  <si>
    <t>&gt;80% Ambang Batas Tk Kematangan</t>
  </si>
  <si>
    <t>Jumlah pertanyaan Tahap 1</t>
  </si>
  <si>
    <t>Jumlah pertanyaan Tahap 2</t>
  </si>
  <si>
    <t>Jumlah pertanyaan Tahap 3</t>
  </si>
  <si>
    <t>Batas Skor Min untuk Skor Tahap Penerapan 3</t>
  </si>
  <si>
    <t>Total Skor Tahap Penerapan 1 &amp; 2</t>
  </si>
  <si>
    <t>Status Peniliaian Tahap Penerapan 3</t>
  </si>
  <si>
    <t>x.K1.3+2.K2.4+x.K2.6+2.K3.6</t>
  </si>
  <si>
    <t>x.K1.3+2.K2.2+x.K2.4+1.K3.3+x.K3.6</t>
  </si>
  <si>
    <t>x.K1.3+2.K2.4+x.K2.6+x.K3.6</t>
  </si>
  <si>
    <t>&gt;x.K1.3+1.K2.4+x.K2.6+1.K3.6+x.K3.9</t>
  </si>
  <si>
    <t>s/d</t>
  </si>
  <si>
    <t>1.K3.2+1.K3.6+x.K3.3</t>
  </si>
  <si>
    <t>No</t>
  </si>
  <si>
    <t>Kesalahan definisi rumus (penggunaan acuan sel) pada Tab "VI Teknologi" sel E48 untuk menentukan pencapaian TK IV. Rumus asalnya: IF(AND(E44="Yes",E43&gt;=F46),"Yes","No") rumus yang benar =IF(AND(E43="Yes",E42&gt;=F46),"Yes","No")</t>
  </si>
  <si>
    <t>Versi</t>
  </si>
  <si>
    <t>Tanggal</t>
  </si>
  <si>
    <t>Keterangan perubahan</t>
  </si>
  <si>
    <t>Rilis pertama</t>
  </si>
  <si>
    <t>Penggunaan analisa Tingkat Kematangan</t>
  </si>
  <si>
    <t>Kesalahan definisi rumus penentuan Tingkat Kematangan</t>
  </si>
  <si>
    <t>2.10</t>
  </si>
  <si>
    <t>2.11</t>
  </si>
  <si>
    <t>2.12</t>
  </si>
  <si>
    <t>2.13</t>
  </si>
  <si>
    <t>2.14</t>
  </si>
  <si>
    <t>2.15</t>
  </si>
  <si>
    <t>2.16</t>
  </si>
  <si>
    <t>2.17</t>
  </si>
  <si>
    <t>2.18</t>
  </si>
  <si>
    <t>2.19</t>
  </si>
  <si>
    <t>2.20</t>
  </si>
  <si>
    <t>2.21</t>
  </si>
  <si>
    <t>2.22</t>
  </si>
  <si>
    <t>3.16</t>
  </si>
  <si>
    <t>8(1),5(2)</t>
  </si>
  <si>
    <t>4.K1.2+4.K1.1</t>
  </si>
  <si>
    <t>8.K1.2+5.K2.4</t>
  </si>
  <si>
    <t>10(1)</t>
  </si>
  <si>
    <t>Tinggi</t>
  </si>
  <si>
    <t>Strategis</t>
  </si>
  <si>
    <t>Batas Bawah</t>
  </si>
  <si>
    <t>Batas Atas</t>
  </si>
  <si>
    <t>A</t>
  </si>
  <si>
    <t>B</t>
  </si>
  <si>
    <t>C</t>
  </si>
  <si>
    <t>Data pribadi yang dikelola Sistem Elektronik
[A] Data pribadi yang memiliki hubungan dengan Data Pribadi lainnya 
[B] Data pribadi yang bersifat individu dan/atau data pribadi yang terkait dengan kepemilikan badan usaha
[C] Tidak ada data pribadi</t>
  </si>
  <si>
    <t>KategoriSE</t>
  </si>
  <si>
    <t>Bagian I: Kategori Sistem Elektronik</t>
  </si>
  <si>
    <t>Bagian ini mengevaluasi tingkat atau kategori sistem elektronik yang digunakan</t>
  </si>
  <si>
    <t>Skor penetapan Kategori Sistem Elektronik</t>
  </si>
  <si>
    <t>Tingkat Kelengkapan Penerapan Standar ISO27001 sesuai Kategori SE</t>
  </si>
  <si>
    <t>Kategori SE</t>
  </si>
  <si>
    <t>Skor Kategori SE</t>
  </si>
  <si>
    <r>
      <t xml:space="preserve">Pengelompokan kedua dilakukan berdasarkan tingkat </t>
    </r>
    <r>
      <rPr>
        <b/>
        <sz val="10"/>
        <rFont val="Verdana"/>
        <family val="2"/>
      </rPr>
      <t>kematangan</t>
    </r>
    <r>
      <rPr>
        <sz val="10"/>
        <rFont val="Verdana"/>
        <family val="2"/>
      </rPr>
      <t xml:space="preserve"> penerapan pengamanan dengan kategorisasi yang mengacu kepada tingkatan kematangan yang digunakan oleh keangka kerja COBIT atau CMMI. Tingkat kematangan ini nantinya akan digunakan sebagai alat untuk melaporkan pemetaan dan pemeringkatan kesiapan keamanan informasi di Kementerian/Lembaga. 
Untuk keperluan Indeks KAMI, tingkat kematangan tersebut didefinisikan sebagai:
- Tingkat I - Kondisi Awal
- Tingkat II - Penerapan Kerangka Kerja Dasar
- Tingkat III - Terdefinisi dan Konsisten
- Tingkat IV - Terkelola dan Terukur
- Tingkat V - Optimal
Untuk membantu memberikan uraian yang lebih detil, tingkatan ini ditambah dengan tingkatan antara - I+, II+, III+, dan IV+, sehingga total terdapat 9 tingkatan kematangan. Sebagai awal, semua responden akan diberikan kategori kematangan Tingkat I.  Sebagai padanan terhadap standar ISO/IEC 2700:2013, tingkat kematangan yang diharapkan untuk ambang batas minimum kesiapan sertifikasi adalah Tingkat III+.</t>
    </r>
  </si>
  <si>
    <t>Nilai investasi sistem elektronik yang terpasang
[A] Lebih dari Rp.30 Miliar 
[B] Lebih dari Rp.3 Miliar s/d Rp.30 Miliar 
[C] Kurang dari Rp.3 Miliar</t>
  </si>
  <si>
    <t>Total anggaran operasional tahunan yang dialokasikan untuk pengelolaan Sistem Elektronik
[A] Lebih dari Rp.10 Miliar
[B] Lebih dari Rp.1 Miliar s/d Rp.10 Miliar 
[C] Kurang dari Rp.1 Miliar</t>
  </si>
  <si>
    <t>Memiliki kewajiban kepatuhan terhadap Peraturan atau Standar tertentu
[A] Peraturan atau Standar nasional dan internasional 
[B] Peraturan atau Standar nasional 
[C] Tidak ada Peraturan khusus</t>
  </si>
  <si>
    <t>Jumlah pengguna Sistem Elektronik
[A] Lebih dari 5.000 pengguna 
[B] 1.000 sampai dengan 5.000 pengguna 
[C] Kurang dari 1.000 pengguna</t>
  </si>
  <si>
    <t>Tingkat klasifikasi/kekritisan Data yang ada dalam Sistem Elektronik, relatif terhadap ancaman upaya penyerangan atau penerobosan keamanan informasi
[A] Sangat Rahasia
[B] Rahasia dan/ atau Terbatas 
[C] Biasa</t>
  </si>
  <si>
    <r>
      <t>[Kategori Sistem Elektronik]</t>
    </r>
    <r>
      <rPr>
        <sz val="11"/>
        <color indexed="8"/>
        <rFont val="Arial"/>
        <family val="2"/>
      </rPr>
      <t xml:space="preserve"> Rendah; Tinggi; Strategis </t>
    </r>
  </si>
  <si>
    <t>Indeks Keamanan Informasi 
(Indeks KAMI)</t>
  </si>
  <si>
    <t xml:space="preserve">Apakah tanggungjawab pengelolaan keamanan informasi mencakup koordinasi dengan pihak pengelola/pengguna aset informasi internal dan eksternal maupun pihak lain yang berkepentingan, untuk mengidentifikasikan persyaratan/kebutuhan pengamanan (misal: pertukaran informasi atau kerjasama yang melibatkan informasi penting) dan menyelesaikan permasalahan yang ada? </t>
  </si>
  <si>
    <t>Apakah pengelola keamanan informasi secara proaktif berkoordinasi dengan satker terkait (SDM, Legal/Hukum, Umum, Keuangan dll) dan pihak eksternal yang berkepentingan (misal: regulator, aparat keamanan) untuk menerapkan dan menjamin kepatuhan pengamanan informasi terkait proses kerja yang melibatkan berbagai pihak?</t>
  </si>
  <si>
    <t xml:space="preserve">Apakah langkah mitigasi risiko disusun sesuai tingkat prioritas dengan target penyelesaiannya dan penanggungjawabnya, dengan memastikan efektifitas penggunaan sumber daya yang dapat menurunkan tingkat risiko ke ambang batas yang bisa diterima dengan meminimalisir dampak terhadap operasional layanan TIK?  </t>
  </si>
  <si>
    <t>Apakah penyelesaian langkah mitigasi yang sudah diterapkan dievaluasi, melalui proses yang obyektif/terukur untuk memastikan konsistensi dan efektifitasnya?</t>
  </si>
  <si>
    <t>3.0</t>
  </si>
  <si>
    <t>Penyesuaian dengan perubahan kontrol di ISO/IEC 27001:2013 dan penggunaan Kategori Sistem Elektronikyang didefinisikan oleh RPM SMPI</t>
  </si>
  <si>
    <t>Ilustrasi di bawah menunjukkan label pengelompokan kematangan (kolom di sebelah kanan nomor urut) dan kelengkapan (kolom di sebelah kiri pertanyaan).</t>
  </si>
  <si>
    <t>Tk Kematangan:</t>
  </si>
  <si>
    <t>Baik</t>
  </si>
  <si>
    <t>Hijau Muda</t>
  </si>
  <si>
    <t>Hasil Evaluasi Akhir:</t>
  </si>
  <si>
    <t>Pemisahan kategori Cukup/Baik - menjadi 2 kategori terpisah</t>
  </si>
  <si>
    <t xml:space="preserve">Dengan membaca diagram ini, pimpinan instansi dapat melihat kebutuhan pembenahan yang diperlukan dan korelasi antara berbagai area penerapan keamanan informasi. Adapun korelasi antara Kategori Sistem Elektronik dengan Status Kesiapan didefinisikan melalui tabel berikut:
</t>
  </si>
  <si>
    <r>
      <t xml:space="preserve">Bentuk evaluasi yang diterapkan dalam indeks KAMI dirancang untuk dapat digunakan oleh suatu organisasi dari berbagai tingkatan, ukuran, maupun tingkat kepentingan penggunaan TIK dalam mendukung terlaksananya proses yang ada. Data yang digunakan dalam evaluasi ini nantinya akan memberikan </t>
    </r>
    <r>
      <rPr>
        <i/>
        <sz val="11"/>
        <rFont val="Arial"/>
        <family val="2"/>
      </rPr>
      <t>snapshot</t>
    </r>
    <r>
      <rPr>
        <sz val="11"/>
        <rFont val="Arial"/>
        <family val="2"/>
      </rPr>
      <t xml:space="preserve"> indeks kesiapan - dari aspek kelengkapan maupun kematangan - kerangka kerja keamanan informasi yang diterapkan dan dapat digunakan sebagai pembanding dalam rangka menyusun langkah perbaikan dan penetapan prioritasnya. 
</t>
    </r>
  </si>
  <si>
    <t>Khusus untuk Instansi Pemerintah, penggunaan dan publikasi hasil evaluasi Indeks KAMI merupakan bentuk tanggungjawab penggunaan dana publik sekaligus menjadi sarana untuk meningkatkan kesadaran mengenai kebutuhan keamanan informasi. Pertukaran informasi dan diskusi dengan Instansi pemerintah lainnya sebagai bagian dari penggunaan alat evaluasi Indeks KAMI ini juga menciptakan alur komunikasi antar pengelola keamanan informasi di sektor pemerintah sehingga semua pihak dapat mengambil manfaat dari lesson learned yang sudah dilalui.</t>
  </si>
  <si>
    <t>Pengisi Lembar Evaluasi</t>
  </si>
  <si>
    <t>Perlindungan Data Pribadi</t>
  </si>
  <si>
    <t>Isi dengan deskripsi ruang lingkup struktur organisasi (Departemen, Bagian atau Satuan Kerja) dan infrastruktur TIK</t>
  </si>
  <si>
    <t>Pengamanan Keterlibatan Pihak Ketiga</t>
  </si>
  <si>
    <t xml:space="preserve">Menggunakan teknik kriptografi khusus untuk keamanan informasi dalam Sistem Elektronik
[A] Teknik kriptografi khusus yang disertifikasi oleh Negara  
[B] Teknik kriptografi sesuai standar industri, tersedia secara publik atau dikembangkan sendiri
[C] Tidak ada penggunaan teknik kriptografi </t>
  </si>
  <si>
    <t xml:space="preserve">Dampak dari kegagalan Sistem Elektronik
[A] Tidak tersedianya layanan publik berskala nasional atau membahayakan pertahanan keamanan negara 
[B] Tidak tersedianya layanan publik dalam 1 propinsi atau lebih 
[C] Tidak tersedianya layanan publik dalam 1 kabupaten/kota atau lebih </t>
  </si>
  <si>
    <t>:</t>
  </si>
  <si>
    <t>Pengamanan Layanan Infrastruktur Awan</t>
  </si>
  <si>
    <t>Bagian ini mengevaluasi kesiapan bentuk tata kelola keamanan informasi beserta instansi/perusahaan/fungsi, tugas dan tanggung jawab pengelola keamanan informasi.</t>
  </si>
  <si>
    <t xml:space="preserve">Apakah pimpinan instansi/perusahaan anda secara prinsip dan resmi bertanggungjawab terhadap pelaksanaan program keamanan informasi (misal yang tercantum dalam ITSP), termasuk penetapan kebijakan terkait? </t>
  </si>
  <si>
    <t xml:space="preserve">Apakah instansi/perusahaan anda memiliki fungsi atau bagian yang secara spesifik mempunyai tugas dan tanggungjawab mengelola keamanan informasi dan menjaga kepatuhannya? </t>
  </si>
  <si>
    <t>Apakah instansi/perusahaan anda sudah mendefinisikan persyaratan/standar kompetensi dan keahlian pelaksana pengelolaan keamanan informasi?</t>
  </si>
  <si>
    <t xml:space="preserve">Apakah semua pelaksana pengamanan informasi di instansi/perusahaan anda memiliki kompetensi dan keahlian yang memadai sesuai persyaratan/standar yang berlaku? </t>
  </si>
  <si>
    <t>Apakah instansi/perusahaan anda sudah menerapkan program sosialisasi dan peningkatan pemahaman untuk keamanan informasi, termasuk kepentingan kepatuhannya bagi semua pihak yang terkait?</t>
  </si>
  <si>
    <t xml:space="preserve">Apakah instansi/perusahaan anda menerapkan program peningkatan kompetensi dan keahlian untuk pejabat dan petugas pelaksana pengelolaan keamanan informasi? </t>
  </si>
  <si>
    <t>Apakah instansi/perusahaan anda sudah mengintegrasikan keperluan/persyaratan keamanan informasi dalam proses kerja yang ada?</t>
  </si>
  <si>
    <t>Apakah instansi/perusahaan anda sudah mengidentifikasikan data pribadi yang digunakan dalam proses kerja dan menerapkan pengamanan sesuai dengan peraturan perundangan yang berlaku?</t>
  </si>
  <si>
    <t>Apakah penanggungjawab pengelolaan keamanan informasi melaporkan kondisi, kinerja/efektifitas dan kepatuhan program keamanan informasi kepada pimpinan instansi/perusahaan secara rutin dan resmi?</t>
  </si>
  <si>
    <t>Apakah pimpinan satuan kerja di instansi/perusahaan anda menerapkan program khusus untuk mematuhi tujuan dan sasaran kepatuhan pengamanan informasi, khususnya yang mencakup aset informasi yang menjadi tanggungjawabnya?</t>
  </si>
  <si>
    <t>Apakah instansi/perusahaan anda sudah mendefinisikan metrik, paramater dan proses pengukuran kinerja pengelolaan keamanan informasi yang mencakup mekanisme, waktu pengukuran, pelaksananya, pemantauannya dan eskalasi pelaporannya?</t>
  </si>
  <si>
    <t>Apakah instansi/perusahaan anda sudah menerapkan program penilaian kinerja pengelolaan keamanan informasi bagi individu (pejabat &amp; petugas) pelaksananya?</t>
  </si>
  <si>
    <t>Apakah instansi/perusahaan anda sudah menerapkan target dan sasaran pengelolaan keamanan informasi untuk berbagai area yang relevan, mengevaluasi pencapaiannya secara rutin, menerapkan langkah perbaikan untuk mencapai sasaran yang ada, termasuk pelaporan statusnya kepada pimpinan instansi/perusahaan?</t>
  </si>
  <si>
    <t>Apakah instansi/perusahaan anda sudah mengidentifikasi legislasi, perangkat hukum dan standar lainnya terkait keamanan informasi yang harus dipatuhi dan menganalisa tingkat kepatuhannya?</t>
  </si>
  <si>
    <t>Apakah instansi/perusahaan anda sudah mendefinisikan kebijakan dan langkah penanggulangan insiden keamanan informasi yang menyangkut pelanggaran hukum (pidana dan perdata)?</t>
  </si>
  <si>
    <t xml:space="preserve">Apakah instansi/perusahaan anda mempunyai program kerja pengelolaan risiko keamanan informasi yang terdokumentasi dan secara resmi digunakan? </t>
  </si>
  <si>
    <t>Apakah instansi/perusahaan anda sudah menetapkan penanggung jawab manajemen risiko dan eskalasi pelaporan status pengelolaan risiko keamanan informasi sampai ke tingkat pimpinan?</t>
  </si>
  <si>
    <t>Apakah instansi/perusahaan anda mempunyai kerangka kerja pengelolaan risiko keamanan informasi yang terdokumentasi dan secara resmi digunakan?</t>
  </si>
  <si>
    <t>Apakah kerangka kerja pengelolaan risiko ini mencakup definisi dan hubungan tingkat klasifikasi aset informasi, tingkat ancaman, kemungkinan terjadinya ancaman tersebut dan dampak kerugian terhadap instansi/perusahaan anda?</t>
  </si>
  <si>
    <t>Apakah instansi/perusahaan anda sudah menetapkan ambang batas tingkat risiko yang dapat diterima?</t>
  </si>
  <si>
    <t xml:space="preserve">Apakah instansi/perusahaan anda sudah menjalankan inisiatif analisa/kajian risiko keamanan informasi secara terstruktur terhadap aset informasi yang ada (untuk nantinya digunakan dalam mengidentifikasi langkah mitigasi atau penanggulangan yang menjadi bagian dari program pengelolaan keamanan informasi)? </t>
  </si>
  <si>
    <t xml:space="preserve">Apakah instansi/perusahaan anda sudah menyusun langkah mitigasi dan penanggulangan risiko yang ada? </t>
  </si>
  <si>
    <t>Pemenuhan Kerangka Kerja Dasar</t>
  </si>
  <si>
    <t>Cukup Baik</t>
  </si>
  <si>
    <t>Suplemen</t>
  </si>
  <si>
    <t>Potensi kerugian atau dampak negatif dari insiden ditembusnya keamanan informasi Sistem Elektronik (sabotase, terorisme)
[A] Menimbulkan korban jiwa 
[B] Terbatas pada kerugian finansial 
[C] Mengakibatkan gangguan operasional sementara (tidak membahayakan dan mengakibatkan kerugian finansial)</t>
  </si>
  <si>
    <t xml:space="preserve">Perkembangan teknologi yang pesat dan pola bisnis yang dinamis menyebabkan munculnya risiko keamanan informasi baru. Keterlibatan pihak ketiga dalam rantai pasok (supply chain) layanan suatu instansi/perusahaan menimbulkan risiko terkait keberadaan/keterlibatan pihak eksternal tersebut. Layanan berbasis infrastruktur awan (Cloud) memberikan peluang efisiensi dan peningkatan kinerja yang sangat signifikan bagi instansi/perusahaan, akan tetapi risiko terkait data yang berada pada pengendalian pihak ketiha (penyelenggara layanan) perlu dimitgasi. Sedangkan disahkannya peraturan terkait perlindungan data pribadi oleh banyak negara memerlukan kerangka kerja yang secara spesifik membahas bagaimana data pribadi yang ada/digunakan dalam instansi/perusahaan diamankan sesuai dengan persyaratan hukum.   
</t>
  </si>
  <si>
    <t xml:space="preserve">Untuk menilai kesiapan instansi/perusahaan dalam mengelola risiko di 3 (tiga) area baru ini, pada revisi 4.0 disediakan modul suplemen yang membahas aspek kesiapan pengamanan untuk ketiga aspek tersebut.
Penggunaan modul suplemen untuk evaluasi kesiapan Pengamanan Keterlibatan Pihak Ketiga, Pengamanan Layanan Infrastrukutur Awan dan Perlindungan Data Pribadi digunakan sesuai konteks atau cakupan yang ada. Responden hanya perlu menjawab area evaluasi yang berlaku.
</t>
  </si>
  <si>
    <t xml:space="preserve">Butir-butir evaluasi kesiapan pengamanan yang disusun untuk setiap area merupakan persyaratan dasar yang bagi instansi/perusahaan yang terpapar risiko terkait ketiga area tersebut.
</t>
  </si>
  <si>
    <t xml:space="preserve">Indeks KAMI adalah alat evaluasi untuk menganalisa tingkat kesiapan pengamanan informasi di suatu organisasi. Alat evaluasi ini tidak ditujukan untuk menganalisa kelayakan atau efektifitas bentuk pengamanan yang ada, melainkan sebagai perangkat untuk memberikan gambaran kondisi kesiapan (kelengkapan dan kematangan) kerangka kerja keamanan informasi kepada pimpinan Instansi/Perusahaan. Evaluasi dilakukan terhadap berbagai area yang menjadi target penerapan keamanan informasi dengan ruang lingkup pembahasan yang juga memenuhi semua aspek keamanan yang didefinisikan oleh standar ISO/IEC 27001:2013.
</t>
  </si>
  <si>
    <t>Identitas Instansi atau Perusahaan</t>
  </si>
  <si>
    <r>
      <t>1</t>
    </r>
    <r>
      <rPr>
        <sz val="11"/>
        <color indexed="8"/>
        <rFont val="Arial"/>
        <family val="2"/>
      </rPr>
      <t>.1</t>
    </r>
  </si>
  <si>
    <r>
      <t xml:space="preserve">Karakteristik </t>
    </r>
    <r>
      <rPr>
        <b/>
        <sz val="11"/>
        <rFont val="Arial"/>
        <family val="2"/>
      </rPr>
      <t>Instansi/Perusahaan</t>
    </r>
  </si>
  <si>
    <t>2.1</t>
  </si>
  <si>
    <t xml:space="preserve">Fungsi/Organisasi Keamanan Informasi </t>
  </si>
  <si>
    <r>
      <t xml:space="preserve">Apakah instansi/perusahaan anda sudah mendefinisikan kepemilikan dan pihak pengelola </t>
    </r>
    <r>
      <rPr>
        <i/>
        <sz val="11"/>
        <rFont val="Arial"/>
        <family val="2"/>
      </rPr>
      <t>(custodian)</t>
    </r>
    <r>
      <rPr>
        <sz val="11"/>
        <color indexed="8"/>
        <rFont val="Arial"/>
        <family val="2"/>
      </rPr>
      <t xml:space="preserve"> aset informasi yang ada, termasuk aset utama/penting dan proses kerja utama yang menggunakan aset tersebut?</t>
    </r>
  </si>
  <si>
    <t>4.0 Draft</t>
  </si>
  <si>
    <r>
      <t xml:space="preserve">Pertanyaan yang ada belum tentu dapat dijawab semuanya, akan tetapi yang harus diperhatikan adalah jawaban yang diberikan harus merefleksikan kondisi penerapan keamanan informasi SESUNGGUHNYA. Alat evaluasi ini hanya akan memberikan nilai tambah bagi semua pihak apabila pengisiannya menggunakan azas keterbukaan dan kejujuran.
Sebelum mulai menjawab pertanyaan terkait kesiapan pengamanan informasi, responden diminta untuk mendefinisikan Kategori Sistem Elektronik di Instansinya. Definisi ini bisa dijabarkan untuk tingkat Satuan Kerja baik di tingkat Kementerian/Lembaga, ataupun untuk satuan kerja yang lebih kecil, sampai ke Unit Eselon III. Responden juga diminta untuk mendeskripsikan infrastruktur TIK yang ada dalam satuan kerjanya secara singkat. Tujuan dari proses ini adalah untuk mengelompokkan Sistem Elektronik yang digunakan instansi ke "tingkat" tertentu: Rendah, Tinggi dan Strategis. Dengan pengelompokan ini nantinya bisa dilakukan pemetaan terhadap instansi yang mempunyai karakteristik Sistem Elektornik yang sama.
Pertanyaan dikelompokkan untuk 2 keperluan. Pertama, pertanyaan dikategorikan berdasarkan tingkat kesiapan penerapan pengamanan sesuai dengan </t>
    </r>
    <r>
      <rPr>
        <b/>
        <sz val="11"/>
        <rFont val="Arial"/>
        <family val="2"/>
      </rPr>
      <t>kelengkapan</t>
    </r>
    <r>
      <rPr>
        <sz val="11"/>
        <rFont val="Arial"/>
        <family val="2"/>
      </rPr>
      <t xml:space="preserve"> kontrol yang diminta oleh standar ISO/IEC 27001:2013. Dalam pengelompokan ini responden diminta untuk memberi tanggapan mulai dari area yang terkait dengan bentuk kerangka kerja dasar keamanan informasi (pertanyaan diberi label "1"), efektifitas dan konsistensi penerapannya (label "2"), sampai dengan kemampuan untuk selalu meningkatkan kinerja keamanan informasi (label "3"). Tingkat terakhir ini sesuai dengan kesiapan minimum yang diprasyaratkan oleh proses sertifikasi standar ISO/IEC 27001:2013. 
Setiap jawaban diberikan skor yang nantinya dikonsolidasi untuk menghasilkan angka indeks sekaligus digunakan untuk menampilkan hasil evaluasi dalam </t>
    </r>
    <r>
      <rPr>
        <i/>
        <sz val="11"/>
        <rFont val="Arial"/>
        <family val="2"/>
      </rPr>
      <t>dashboard</t>
    </r>
    <r>
      <rPr>
        <sz val="11"/>
        <rFont val="Arial"/>
        <family val="2"/>
      </rPr>
      <t xml:space="preserve"> di akhir proses ini.Skor yang diberikan untuk jawaban pertanyaan sesuai tingkat kematangannya mengacu kepada:</t>
    </r>
  </si>
  <si>
    <t>Hasil penilaian evaluasi kesiapan Pengamanan Keterlibatan Pihak Ketiga, Pengamanan Layanan Infrastrukutur Awan dan Perlindungan Data Pribadi disampaikan dalam bentuk persentase (%) dengan obyektif/sasaran pencapaian maksimal.</t>
  </si>
  <si>
    <t>Revisi istilah/kata pada Kategori SE - "Teknik kriptografi khusus yang disertifikasi oleh Negara"
Revisi istilah "Instansi" menjadi "Perusahaan/Instansi"
Revisi Status "Perlu Perbaikan" --&gt; "Pemenuhan Kerangka Kerja Dasar"
Revisi Kondisi "Proses Penerapan" --&gt; "Penerapan Operasional"
Penambahan Area Evaluasi - Pihak Ketiga, Layanan Cloud dan Perlindungan Data Pribadi
Perubahan tata letak (layout) Dashboard 
Revisi: Fetri Miftach, Haryatno Sabarman</t>
  </si>
  <si>
    <t>Hasil QA oleh tim Asesor: M Heri Herman Aji, Pratiwi Widjiastuti, Denny Sadikin, Rakean Raksadipa, Kautsarina Adam</t>
  </si>
  <si>
    <t>Sirkulasi Internal BSSN</t>
  </si>
  <si>
    <t>1.2</t>
  </si>
  <si>
    <r>
      <t>1</t>
    </r>
    <r>
      <rPr>
        <sz val="11"/>
        <color indexed="8"/>
        <rFont val="Arial"/>
        <family val="2"/>
      </rPr>
      <t>.3</t>
    </r>
    <r>
      <rPr>
        <sz val="12"/>
        <color theme="1"/>
        <rFont val="Calibri"/>
        <family val="2"/>
        <scheme val="minor"/>
      </rPr>
      <t/>
    </r>
  </si>
  <si>
    <t>1.4</t>
  </si>
  <si>
    <r>
      <t>1</t>
    </r>
    <r>
      <rPr>
        <sz val="11"/>
        <color indexed="8"/>
        <rFont val="Arial"/>
        <family val="2"/>
      </rPr>
      <t>.5</t>
    </r>
    <r>
      <rPr>
        <sz val="12"/>
        <color theme="1"/>
        <rFont val="Calibri"/>
        <family val="2"/>
        <scheme val="minor"/>
      </rPr>
      <t/>
    </r>
  </si>
  <si>
    <t>1.6</t>
  </si>
  <si>
    <r>
      <t>1</t>
    </r>
    <r>
      <rPr>
        <sz val="11"/>
        <color indexed="8"/>
        <rFont val="Arial"/>
        <family val="2"/>
      </rPr>
      <t>.7</t>
    </r>
    <r>
      <rPr>
        <sz val="12"/>
        <color theme="1"/>
        <rFont val="Calibri"/>
        <family val="2"/>
        <scheme val="minor"/>
      </rPr>
      <t/>
    </r>
  </si>
  <si>
    <t>1.8</t>
  </si>
  <si>
    <r>
      <t>1</t>
    </r>
    <r>
      <rPr>
        <sz val="11"/>
        <color indexed="8"/>
        <rFont val="Arial"/>
        <family val="2"/>
      </rPr>
      <t>.9</t>
    </r>
    <r>
      <rPr>
        <sz val="12"/>
        <color theme="1"/>
        <rFont val="Calibri"/>
        <family val="2"/>
        <scheme val="minor"/>
      </rPr>
      <t/>
    </r>
  </si>
  <si>
    <t>1.10</t>
  </si>
  <si>
    <t>2.2</t>
  </si>
  <si>
    <t>2.3</t>
  </si>
  <si>
    <t>2.4</t>
  </si>
  <si>
    <t>2.5</t>
  </si>
  <si>
    <t>2.6</t>
  </si>
  <si>
    <t>2.7</t>
  </si>
  <si>
    <t>2.8</t>
  </si>
  <si>
    <t>2.9</t>
  </si>
  <si>
    <t>3.2</t>
  </si>
  <si>
    <t>3.3</t>
  </si>
  <si>
    <t>3.4</t>
  </si>
  <si>
    <t>3.5</t>
  </si>
  <si>
    <t>3.6</t>
  </si>
  <si>
    <t>3.7</t>
  </si>
  <si>
    <t>3.8</t>
  </si>
  <si>
    <t>3.9</t>
  </si>
  <si>
    <t>3.1</t>
  </si>
  <si>
    <t>3.10</t>
  </si>
  <si>
    <t>3.11</t>
  </si>
  <si>
    <t>3.12</t>
  </si>
  <si>
    <t>3.13</t>
  </si>
  <si>
    <t>3.14</t>
  </si>
  <si>
    <t>3.15</t>
  </si>
  <si>
    <t>4.1</t>
  </si>
  <si>
    <t>4.2</t>
  </si>
  <si>
    <r>
      <t xml:space="preserve">Apakah kondisi dan permasalahan keamanan informasi di instansi/perusahaan anda menjadi </t>
    </r>
    <r>
      <rPr>
        <sz val="11"/>
        <color theme="1"/>
        <rFont val="Arial"/>
        <family val="2"/>
      </rPr>
      <t>konsiderans</t>
    </r>
    <r>
      <rPr>
        <sz val="11"/>
        <color indexed="8"/>
        <rFont val="Arial"/>
        <family val="2"/>
      </rPr>
      <t xml:space="preserve"> atau bagian dari proses pengambilan keputusan strategis di instansi/perusahaan anda?</t>
    </r>
  </si>
  <si>
    <t>Tingkat kekritisan proses yang ada dalam Sistem Elektronik, relatif terhadap ancaman upaya penyerangan atau penerobosan keamanan informasi
[A] Proses yang berisiko mengganggu hajat hidup orang  banyak dan memberi dampak langsung pada layanan publik 
[B] Proses yang berisiko mengganggu hajat hidup orang banyak dan memberi dampak tidak langsung
[C] Proses yang hanya berdampak pada bisnis perusahaan</t>
  </si>
  <si>
    <r>
      <t xml:space="preserve">Alat evaluasi Indeks KAMI ini dapat digunakan oleh organisasi dengan skala nasional, maupun yang berukuran kecil. Penggunaan di Instansi pemerintah dapat dilakukan di tingkat pusat maupun satuan kerja yang ada di tingkatan Direktorat Jenderal, Badan, Pusat atau Direktorat  untuk mendapatkan gambaran mengenai kematangan program kerja keamanan informasi yang dijalankannya. Evaluasi ini dianjurkan untuk dilakukan oleh pejabat yang secara langsung bertanggungjawab dan berwenang untuk mengelola keamanan informasi di seluruh cakupan instansinya.
Proses evaluasi dilakukan melalui sejumlah pertanyaan di masing-masing area di bawah ini:
- Kategori Sistem Elektronik yang digunakan Instansi
- Tata Kelola Keamanan Informasi
- Pengelolaan Risiko Keamanan Informasi
- Kerangka Kerja Keamanan Informasi
- Pengelolaan Aset Informasi, dan 
- Teknologi dan Keamanan Informasi
- Suplemen: </t>
    </r>
    <r>
      <rPr>
        <sz val="11"/>
        <color theme="1"/>
        <rFont val="Arial"/>
        <family val="2"/>
      </rPr>
      <t>Area evaluasi untuk aspek Pengamanan Keterlibatan Pihak Ketiga Penyedia Layanan</t>
    </r>
    <r>
      <rPr>
        <i/>
        <sz val="11"/>
        <color theme="1"/>
        <rFont val="Arial"/>
        <family val="2"/>
      </rPr>
      <t xml:space="preserve">, </t>
    </r>
    <r>
      <rPr>
        <sz val="11"/>
        <color theme="1"/>
        <rFont val="Arial"/>
        <family val="2"/>
      </rPr>
      <t>Pengamanan Layanan Infrastruktur Awan (</t>
    </r>
    <r>
      <rPr>
        <i/>
        <sz val="11"/>
        <color theme="1"/>
        <rFont val="Arial"/>
        <family val="2"/>
      </rPr>
      <t>Cloud Service</t>
    </r>
    <r>
      <rPr>
        <sz val="11"/>
        <color theme="1"/>
        <rFont val="Arial"/>
        <family val="2"/>
      </rPr>
      <t xml:space="preserve">) dan Perlindungan Data Pribadi. </t>
    </r>
  </si>
  <si>
    <t>NOMOR DOKUMEN</t>
  </si>
  <si>
    <t>NAMA DOKUMEN</t>
  </si>
  <si>
    <t>Revisi dan Penambahan Redaksional oleh tim BSSN: Intan Rahayu</t>
  </si>
  <si>
    <t xml:space="preserve">Hasil dari penjumlahan skor untuk masing-masing area ditampilkan dalam diagram radar dengan latar belakang area untuk tingkat maksimal kematangan 1 s/d 3. Dalam diagram ini bisa dilihat perbandingan antara kondisi kesiapan sebagai hasil dari proses evaluasi dengan acuan tingkat kematangan yang ada.
</t>
  </si>
  <si>
    <t xml:space="preserve"> </t>
  </si>
  <si>
    <t>Diterapkan Secara Menyeluruh</t>
  </si>
  <si>
    <t>Versi 4.1, November 2019</t>
  </si>
  <si>
    <t>responden</t>
  </si>
  <si>
    <t>25-Mei-2021</t>
  </si>
  <si>
    <t>Revisi Formulasi &amp; Redaksional Pada Chart Dashboard oleh tim BSSN: Gigih Supriyatno</t>
  </si>
  <si>
    <t xml:space="preserve">Sekretariat Kabinet RI
Pudat Data dan Teknologi Informasi
</t>
  </si>
  <si>
    <t>(Kode Area) Nomor Telpon</t>
  </si>
  <si>
    <t>pusdatin@setkab.go.id</t>
  </si>
  <si>
    <t>Yusuf Setiawan; Aziz Raushan; Ditha Ayu</t>
  </si>
  <si>
    <t>Analis SI; Prakom Muda; Prakom Muda</t>
  </si>
  <si>
    <t>24 Oktober 2022</t>
  </si>
  <si>
    <t>User 600an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</si>
</sst>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p&quot;#,##0_);[Red]\(&quot;Rp&quot;#,##0\)"/>
    <numFmt numFmtId="165" formatCode="0.0"/>
  </numFmts>
  <fonts count="48" x14ac:knownFonts="1">
    <font>
      <sz val="10"/>
      <name val="Verdana"/>
    </font>
    <font>
      <sz val="12"/>
      <color theme="1"/>
      <name val="Calibri"/>
      <family val="2"/>
      <scheme val="minor"/>
    </font>
    <font>
      <b/>
      <sz val="10"/>
      <name val="Verdana"/>
      <family val="2"/>
    </font>
    <font>
      <b/>
      <sz val="10"/>
      <name val="Verdana"/>
      <family val="2"/>
    </font>
    <font>
      <sz val="10"/>
      <name val="Verdana"/>
      <family val="2"/>
    </font>
    <font>
      <b/>
      <sz val="10"/>
      <name val="Verdana"/>
      <family val="2"/>
    </font>
    <font>
      <sz val="8"/>
      <name val="Verdana"/>
      <family val="2"/>
    </font>
    <font>
      <b/>
      <sz val="12"/>
      <name val="Arial"/>
      <family val="2"/>
    </font>
    <font>
      <b/>
      <sz val="14"/>
      <name val="Arial"/>
      <family val="2"/>
    </font>
    <font>
      <b/>
      <sz val="11"/>
      <name val="Arial"/>
      <family val="2"/>
    </font>
    <font>
      <b/>
      <sz val="11.5"/>
      <color indexed="8"/>
      <name val="Arial"/>
      <family val="2"/>
    </font>
    <font>
      <sz val="12"/>
      <name val="Arial Black"/>
      <family val="2"/>
    </font>
    <font>
      <b/>
      <sz val="10"/>
      <name val="Arial"/>
      <family val="2"/>
    </font>
    <font>
      <sz val="11"/>
      <color indexed="8"/>
      <name val="Arial"/>
      <family val="2"/>
    </font>
    <font>
      <b/>
      <sz val="11"/>
      <color indexed="8"/>
      <name val="Arial"/>
      <family val="2"/>
    </font>
    <font>
      <sz val="11"/>
      <name val="Arial"/>
      <family val="2"/>
    </font>
    <font>
      <sz val="11"/>
      <name val="Arial Black"/>
      <family val="2"/>
    </font>
    <font>
      <sz val="10"/>
      <name val="Verdana"/>
      <family val="2"/>
    </font>
    <font>
      <i/>
      <sz val="11"/>
      <color indexed="8"/>
      <name val="Arial"/>
      <family val="2"/>
    </font>
    <font>
      <sz val="11"/>
      <name val="Verdana"/>
      <family val="2"/>
    </font>
    <font>
      <sz val="9"/>
      <name val="Verdana"/>
      <family val="2"/>
    </font>
    <font>
      <b/>
      <sz val="11"/>
      <name val="Verdana"/>
      <family val="2"/>
    </font>
    <font>
      <sz val="10"/>
      <name val="Arial"/>
      <family val="2"/>
    </font>
    <font>
      <sz val="11"/>
      <color indexed="9"/>
      <name val="Arial"/>
      <family val="2"/>
    </font>
    <font>
      <b/>
      <sz val="11"/>
      <color indexed="9"/>
      <name val="Arial"/>
      <family val="2"/>
    </font>
    <font>
      <sz val="11"/>
      <color indexed="9"/>
      <name val="Verdana"/>
      <family val="2"/>
    </font>
    <font>
      <b/>
      <sz val="9"/>
      <name val="Arial"/>
      <family val="2"/>
    </font>
    <font>
      <b/>
      <sz val="8"/>
      <name val="Arial"/>
      <family val="2"/>
    </font>
    <font>
      <sz val="9"/>
      <name val="Arial"/>
      <family val="2"/>
    </font>
    <font>
      <sz val="8"/>
      <name val="Arial"/>
      <family val="2"/>
    </font>
    <font>
      <b/>
      <sz val="18"/>
      <name val="Arial"/>
      <family val="2"/>
    </font>
    <font>
      <i/>
      <sz val="11"/>
      <name val="Arial"/>
      <family val="2"/>
    </font>
    <font>
      <u/>
      <sz val="10"/>
      <color theme="10"/>
      <name val="Verdana"/>
      <family val="2"/>
    </font>
    <font>
      <u/>
      <sz val="10"/>
      <color theme="11"/>
      <name val="Verdana"/>
      <family val="2"/>
    </font>
    <font>
      <i/>
      <sz val="10"/>
      <name val="Verdana"/>
      <family val="2"/>
    </font>
    <font>
      <i/>
      <sz val="10"/>
      <name val="Arial"/>
      <family val="2"/>
    </font>
    <font>
      <b/>
      <sz val="10"/>
      <name val="Arial Narrow"/>
      <family val="2"/>
    </font>
    <font>
      <sz val="11"/>
      <name val="Arial Narrow"/>
      <family val="2"/>
    </font>
    <font>
      <b/>
      <sz val="10"/>
      <color theme="0"/>
      <name val="Verdana"/>
      <family val="2"/>
    </font>
    <font>
      <sz val="8"/>
      <name val="Arial Narrow"/>
      <family val="2"/>
    </font>
    <font>
      <i/>
      <sz val="9"/>
      <name val="Verdana"/>
      <family val="2"/>
    </font>
    <font>
      <b/>
      <sz val="8"/>
      <name val="Verdana"/>
      <family val="2"/>
    </font>
    <font>
      <b/>
      <sz val="10"/>
      <color theme="0"/>
      <name val="Arial Narrow"/>
      <family val="2"/>
    </font>
    <font>
      <sz val="10"/>
      <color theme="0"/>
      <name val="Verdana"/>
      <family val="2"/>
    </font>
    <font>
      <sz val="10"/>
      <color theme="0"/>
      <name val="Arial"/>
      <family val="2"/>
    </font>
    <font>
      <b/>
      <sz val="10"/>
      <color theme="0"/>
      <name val="Arial"/>
      <family val="2"/>
    </font>
    <font>
      <sz val="11"/>
      <color theme="1"/>
      <name val="Arial"/>
      <family val="2"/>
    </font>
    <font>
      <i/>
      <sz val="11"/>
      <color theme="1"/>
      <name val="Arial"/>
      <family val="2"/>
    </font>
  </fonts>
  <fills count="19">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50"/>
        <bgColor indexed="64"/>
      </patternFill>
    </fill>
    <fill>
      <patternFill patternType="solid">
        <fgColor indexed="41"/>
        <bgColor indexed="64"/>
      </patternFill>
    </fill>
    <fill>
      <patternFill patternType="solid">
        <fgColor indexed="8"/>
        <bgColor indexed="64"/>
      </patternFill>
    </fill>
    <fill>
      <patternFill patternType="solid">
        <fgColor indexed="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249977111117893"/>
        <bgColor indexed="64"/>
      </patternFill>
    </fill>
    <fill>
      <patternFill patternType="solid">
        <fgColor theme="1"/>
        <bgColor indexed="64"/>
      </patternFill>
    </fill>
    <fill>
      <patternFill patternType="solid">
        <fgColor rgb="FFC4D69B"/>
        <bgColor indexed="64"/>
      </patternFill>
    </fill>
    <fill>
      <patternFill patternType="solid">
        <fgColor rgb="FFC0C0C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top style="thin">
        <color auto="1"/>
      </top>
      <bottom/>
      <diagonal/>
    </border>
    <border>
      <left/>
      <right style="medium">
        <color auto="1"/>
      </right>
      <top style="thin">
        <color auto="1"/>
      </top>
      <bottom/>
      <diagonal/>
    </border>
    <border>
      <left style="thin">
        <color theme="0"/>
      </left>
      <right style="thin">
        <color theme="0"/>
      </right>
      <top style="thin">
        <color theme="0"/>
      </top>
      <bottom style="thin">
        <color theme="0"/>
      </bottom>
      <diagonal/>
    </border>
  </borders>
  <cellStyleXfs count="903">
    <xf numFmtId="0" fontId="0"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4"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223">
    <xf numFmtId="0" fontId="0" fillId="0" borderId="0" xfId="0"/>
    <xf numFmtId="0" fontId="0" fillId="0" borderId="0" xfId="0" applyAlignment="1">
      <alignment vertical="top"/>
    </xf>
    <xf numFmtId="0" fontId="0" fillId="0" borderId="1"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4" xfId="0" applyBorder="1" applyAlignment="1">
      <alignment vertical="top"/>
    </xf>
    <xf numFmtId="0" fontId="5" fillId="0" borderId="0" xfId="0" applyFont="1"/>
    <xf numFmtId="0" fontId="15" fillId="3" borderId="1" xfId="0" applyFont="1" applyFill="1" applyBorder="1" applyAlignment="1" applyProtection="1">
      <alignment horizontal="center" vertic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5" borderId="0" xfId="0" applyFill="1"/>
    <xf numFmtId="0" fontId="4" fillId="3" borderId="0" xfId="0" applyFont="1" applyFill="1"/>
    <xf numFmtId="0" fontId="0" fillId="3" borderId="0" xfId="0" applyFill="1"/>
    <xf numFmtId="0" fontId="3" fillId="4" borderId="0" xfId="0" applyFont="1" applyFill="1"/>
    <xf numFmtId="1" fontId="0" fillId="5" borderId="0" xfId="0" applyNumberFormat="1" applyFill="1"/>
    <xf numFmtId="0" fontId="29" fillId="0" borderId="0" xfId="0" applyFont="1"/>
    <xf numFmtId="0" fontId="27" fillId="0" borderId="0" xfId="0" applyFont="1" applyAlignment="1">
      <alignment horizontal="center"/>
    </xf>
    <xf numFmtId="0" fontId="29" fillId="0" borderId="0" xfId="0" applyFont="1" applyAlignment="1">
      <alignment horizontal="center"/>
    </xf>
    <xf numFmtId="0" fontId="27" fillId="0" borderId="0" xfId="0" applyFont="1" applyAlignment="1">
      <alignment horizontal="right"/>
    </xf>
    <xf numFmtId="0" fontId="2" fillId="0" borderId="0" xfId="0" applyFont="1"/>
    <xf numFmtId="0" fontId="29" fillId="0" borderId="0" xfId="0" applyFont="1" applyAlignment="1">
      <alignment horizontal="left"/>
    </xf>
    <xf numFmtId="0" fontId="30" fillId="0" borderId="0" xfId="0" applyFont="1" applyAlignment="1">
      <alignment horizontal="center"/>
    </xf>
    <xf numFmtId="0" fontId="0" fillId="7" borderId="9" xfId="0" applyFill="1" applyBorder="1"/>
    <xf numFmtId="0" fontId="0" fillId="7" borderId="0" xfId="0" applyFill="1"/>
    <xf numFmtId="0" fontId="0" fillId="7" borderId="10" xfId="0" applyFill="1" applyBorder="1"/>
    <xf numFmtId="0" fontId="26" fillId="7" borderId="0" xfId="0" applyFont="1" applyFill="1"/>
    <xf numFmtId="0" fontId="20" fillId="7" borderId="0" xfId="0" applyFont="1" applyFill="1"/>
    <xf numFmtId="0" fontId="28" fillId="7" borderId="0" xfId="0" applyFont="1" applyFill="1"/>
    <xf numFmtId="0" fontId="12" fillId="7" borderId="0" xfId="0" applyFont="1" applyFill="1" applyAlignment="1">
      <alignment horizontal="left" vertical="center" shrinkToFit="1"/>
    </xf>
    <xf numFmtId="0" fontId="26" fillId="7" borderId="10" xfId="0" applyFont="1" applyFill="1" applyBorder="1" applyAlignment="1">
      <alignment horizontal="left" vertical="center"/>
    </xf>
    <xf numFmtId="49" fontId="28" fillId="7" borderId="0" xfId="0" applyNumberFormat="1" applyFont="1" applyFill="1"/>
    <xf numFmtId="0" fontId="0" fillId="7" borderId="11" xfId="0" applyFill="1" applyBorder="1"/>
    <xf numFmtId="0" fontId="0" fillId="7" borderId="12" xfId="0" applyFill="1" applyBorder="1"/>
    <xf numFmtId="0" fontId="0" fillId="7" borderId="13" xfId="0" applyFill="1" applyBorder="1"/>
    <xf numFmtId="0" fontId="22" fillId="7" borderId="0" xfId="0" applyFont="1" applyFill="1"/>
    <xf numFmtId="0" fontId="37" fillId="7" borderId="0" xfId="0" applyFont="1" applyFill="1" applyAlignment="1">
      <alignment vertical="center"/>
    </xf>
    <xf numFmtId="0" fontId="29" fillId="0" borderId="0" xfId="0" applyFont="1" applyAlignment="1">
      <alignment horizontal="right"/>
    </xf>
    <xf numFmtId="0" fontId="27" fillId="0" borderId="0" xfId="0" applyFont="1"/>
    <xf numFmtId="0" fontId="39" fillId="0" borderId="0" xfId="0" applyFont="1" applyAlignment="1">
      <alignment horizontal="right"/>
    </xf>
    <xf numFmtId="0" fontId="39" fillId="0" borderId="0" xfId="0" applyFont="1" applyAlignment="1">
      <alignment horizontal="center"/>
    </xf>
    <xf numFmtId="0" fontId="20" fillId="0" borderId="0" xfId="0" applyFont="1" applyAlignment="1">
      <alignment horizontal="center"/>
    </xf>
    <xf numFmtId="0" fontId="6" fillId="0" borderId="0" xfId="0" applyFont="1" applyAlignment="1">
      <alignment horizontal="center"/>
    </xf>
    <xf numFmtId="0" fontId="41" fillId="0" borderId="0" xfId="0" applyFont="1" applyAlignment="1">
      <alignment horizontal="center"/>
    </xf>
    <xf numFmtId="0" fontId="12" fillId="16" borderId="0" xfId="0" applyFont="1" applyFill="1" applyAlignment="1">
      <alignment horizontal="left" vertical="center" shrinkToFit="1"/>
    </xf>
    <xf numFmtId="0" fontId="12" fillId="7" borderId="2" xfId="0" applyFont="1" applyFill="1" applyBorder="1" applyAlignment="1">
      <alignment horizontal="center" vertical="center"/>
    </xf>
    <xf numFmtId="0" fontId="0" fillId="0" borderId="0" xfId="0" applyAlignment="1">
      <alignment vertical="top" wrapText="1"/>
    </xf>
    <xf numFmtId="0" fontId="0" fillId="0" borderId="0" xfId="0" applyAlignment="1">
      <alignment horizontal="left" vertical="top"/>
    </xf>
    <xf numFmtId="15" fontId="0" fillId="0" borderId="0" xfId="0" applyNumberFormat="1" applyAlignment="1">
      <alignment horizontal="left" vertical="top"/>
    </xf>
    <xf numFmtId="165" fontId="0" fillId="0" borderId="0" xfId="0" applyNumberFormat="1" applyAlignment="1">
      <alignment horizontal="left"/>
    </xf>
    <xf numFmtId="15" fontId="0" fillId="0" borderId="0" xfId="0" applyNumberFormat="1" applyAlignment="1">
      <alignment horizontal="left"/>
    </xf>
    <xf numFmtId="0" fontId="30" fillId="14" borderId="0" xfId="0" applyFont="1" applyFill="1" applyAlignment="1">
      <alignment horizontal="left" wrapText="1"/>
    </xf>
    <xf numFmtId="0" fontId="15" fillId="14" borderId="0" xfId="0" applyFont="1" applyFill="1" applyAlignment="1">
      <alignment horizontal="left"/>
    </xf>
    <xf numFmtId="0" fontId="7" fillId="14" borderId="0" xfId="0" applyFont="1" applyFill="1" applyAlignment="1">
      <alignment wrapText="1"/>
    </xf>
    <xf numFmtId="0" fontId="15" fillId="14" borderId="0" xfId="0" applyFont="1" applyFill="1" applyAlignment="1">
      <alignment horizontal="justify" vertical="top" wrapText="1"/>
    </xf>
    <xf numFmtId="0" fontId="0" fillId="14" borderId="0" xfId="0" applyFill="1"/>
    <xf numFmtId="0" fontId="0" fillId="14" borderId="0" xfId="0" applyFill="1" applyAlignment="1">
      <alignment wrapText="1"/>
    </xf>
    <xf numFmtId="0" fontId="0" fillId="0" borderId="0" xfId="0" quotePrefix="1"/>
    <xf numFmtId="0" fontId="15" fillId="14" borderId="0" xfId="0" applyFont="1" applyFill="1" applyAlignment="1">
      <alignment horizontal="left" wrapText="1"/>
    </xf>
    <xf numFmtId="0" fontId="12" fillId="14" borderId="0" xfId="0" applyFont="1" applyFill="1" applyAlignment="1">
      <alignment vertical="top"/>
    </xf>
    <xf numFmtId="0" fontId="35" fillId="14" borderId="0" xfId="0" applyFont="1" applyFill="1" applyAlignment="1" applyProtection="1">
      <alignment vertical="top" wrapText="1"/>
      <protection locked="0"/>
    </xf>
    <xf numFmtId="49" fontId="35" fillId="14" borderId="0" xfId="0" applyNumberFormat="1" applyFont="1" applyFill="1" applyAlignment="1" applyProtection="1">
      <alignment horizontal="left" vertical="top"/>
      <protection locked="0"/>
    </xf>
    <xf numFmtId="49" fontId="35" fillId="14" borderId="0" xfId="0" applyNumberFormat="1" applyFont="1" applyFill="1" applyProtection="1">
      <protection locked="0"/>
    </xf>
    <xf numFmtId="0" fontId="0" fillId="0" borderId="0" xfId="0" applyAlignment="1">
      <alignment wrapText="1"/>
    </xf>
    <xf numFmtId="0" fontId="0" fillId="0" borderId="0" xfId="0" quotePrefix="1" applyAlignment="1">
      <alignment horizontal="left" vertical="top"/>
    </xf>
    <xf numFmtId="0" fontId="43" fillId="16" borderId="0" xfId="0" applyFont="1" applyFill="1"/>
    <xf numFmtId="0" fontId="44" fillId="16" borderId="0" xfId="0" applyFont="1" applyFill="1"/>
    <xf numFmtId="0" fontId="28" fillId="16" borderId="0" xfId="0" applyFont="1" applyFill="1"/>
    <xf numFmtId="0" fontId="0" fillId="7" borderId="0" xfId="0" applyFill="1" applyAlignment="1">
      <alignment horizontal="center"/>
    </xf>
    <xf numFmtId="0" fontId="38" fillId="16" borderId="0" xfId="0" applyFont="1" applyFill="1"/>
    <xf numFmtId="0" fontId="28" fillId="14" borderId="0" xfId="0" applyFont="1" applyFill="1"/>
    <xf numFmtId="0" fontId="2" fillId="7" borderId="0" xfId="0" applyFont="1" applyFill="1"/>
    <xf numFmtId="0" fontId="44" fillId="14" borderId="0" xfId="0" applyFont="1" applyFill="1"/>
    <xf numFmtId="0" fontId="45" fillId="14" borderId="2" xfId="0" applyFont="1" applyFill="1" applyBorder="1" applyAlignment="1">
      <alignment horizontal="left"/>
    </xf>
    <xf numFmtId="0" fontId="12" fillId="7" borderId="0" xfId="0" applyFont="1" applyFill="1" applyAlignment="1">
      <alignment vertical="center"/>
    </xf>
    <xf numFmtId="0" fontId="8" fillId="7" borderId="9" xfId="0" applyFont="1" applyFill="1" applyBorder="1" applyAlignment="1">
      <alignment horizontal="center"/>
    </xf>
    <xf numFmtId="0" fontId="0" fillId="7" borderId="10" xfId="0" applyFill="1" applyBorder="1" applyAlignment="1">
      <alignment horizontal="center"/>
    </xf>
    <xf numFmtId="0" fontId="22" fillId="14" borderId="0" xfId="0" applyFont="1" applyFill="1"/>
    <xf numFmtId="0" fontId="15" fillId="14" borderId="0" xfId="0" applyFont="1" applyFill="1"/>
    <xf numFmtId="0" fontId="15" fillId="14" borderId="0" xfId="0" applyFont="1" applyFill="1" applyAlignment="1">
      <alignment horizontal="justify" wrapText="1"/>
    </xf>
    <xf numFmtId="0" fontId="2" fillId="14" borderId="0" xfId="0" applyFont="1" applyFill="1"/>
    <xf numFmtId="0" fontId="7" fillId="14" borderId="0" xfId="0" applyFont="1" applyFill="1" applyAlignment="1">
      <alignment vertical="top" wrapText="1"/>
    </xf>
    <xf numFmtId="0" fontId="4" fillId="0" borderId="0" xfId="0" applyFont="1"/>
    <xf numFmtId="20" fontId="4" fillId="0" borderId="0" xfId="0" quotePrefix="1" applyNumberFormat="1" applyFont="1"/>
    <xf numFmtId="0" fontId="9" fillId="10" borderId="1" xfId="0" applyFont="1" applyFill="1" applyBorder="1" applyAlignment="1">
      <alignment horizontal="center" vertical="center"/>
    </xf>
    <xf numFmtId="0" fontId="0" fillId="0" borderId="0" xfId="0" applyAlignment="1">
      <alignment horizontal="center" vertical="center"/>
    </xf>
    <xf numFmtId="1" fontId="13" fillId="2" borderId="1" xfId="0" applyNumberFormat="1" applyFont="1" applyFill="1" applyBorder="1" applyAlignment="1">
      <alignment horizontal="left" vertical="top" wrapText="1"/>
    </xf>
    <xf numFmtId="49" fontId="13" fillId="14" borderId="1" xfId="0" applyNumberFormat="1" applyFont="1" applyFill="1" applyBorder="1" applyAlignment="1">
      <alignment horizontal="left" vertical="top" wrapText="1"/>
    </xf>
    <xf numFmtId="0" fontId="0" fillId="0" borderId="2" xfId="0" applyBorder="1" applyAlignment="1">
      <alignment horizontal="center" vertical="center"/>
    </xf>
    <xf numFmtId="2" fontId="15" fillId="14" borderId="1" xfId="0" applyNumberFormat="1" applyFont="1" applyFill="1" applyBorder="1" applyAlignment="1">
      <alignment horizontal="left" vertical="top" wrapText="1"/>
    </xf>
    <xf numFmtId="2" fontId="11" fillId="14" borderId="3" xfId="0" applyNumberFormat="1" applyFont="1" applyFill="1" applyBorder="1" applyAlignment="1">
      <alignment horizontal="left" vertical="top" wrapText="1"/>
    </xf>
    <xf numFmtId="0" fontId="10" fillId="14" borderId="3" xfId="0" applyFont="1" applyFill="1" applyBorder="1" applyAlignment="1">
      <alignment horizontal="right" vertical="top" wrapText="1"/>
    </xf>
    <xf numFmtId="0" fontId="0" fillId="14" borderId="3" xfId="0" applyFill="1" applyBorder="1" applyAlignment="1">
      <alignment vertical="top"/>
    </xf>
    <xf numFmtId="2" fontId="0" fillId="0" borderId="17" xfId="0" applyNumberFormat="1" applyBorder="1" applyAlignment="1">
      <alignment horizontal="left" vertical="top"/>
    </xf>
    <xf numFmtId="0" fontId="9" fillId="0" borderId="17" xfId="0" applyFont="1" applyBorder="1" applyAlignment="1">
      <alignment horizontal="right" vertical="top"/>
    </xf>
    <xf numFmtId="0" fontId="12" fillId="0" borderId="17" xfId="0" applyFont="1" applyBorder="1" applyAlignment="1">
      <alignment vertical="top"/>
    </xf>
    <xf numFmtId="0" fontId="0" fillId="0" borderId="17" xfId="0" applyBorder="1" applyAlignment="1">
      <alignment vertical="top"/>
    </xf>
    <xf numFmtId="2" fontId="0" fillId="0" borderId="0" xfId="0" applyNumberFormat="1" applyAlignment="1">
      <alignment horizontal="left" vertical="top"/>
    </xf>
    <xf numFmtId="2" fontId="0" fillId="0" borderId="1" xfId="0" applyNumberFormat="1" applyBorder="1" applyAlignment="1">
      <alignment horizontal="left" vertical="top"/>
    </xf>
    <xf numFmtId="0" fontId="0" fillId="0" borderId="0" xfId="0" applyAlignment="1" applyProtection="1">
      <alignment vertical="top"/>
      <protection locked="0"/>
    </xf>
    <xf numFmtId="0" fontId="0" fillId="0" borderId="0" xfId="0" applyProtection="1">
      <protection locked="0"/>
    </xf>
    <xf numFmtId="0" fontId="9" fillId="10" borderId="1" xfId="0" applyFont="1" applyFill="1" applyBorder="1" applyAlignment="1" applyProtection="1">
      <alignment horizontal="center" vertical="center"/>
      <protection locked="0"/>
    </xf>
    <xf numFmtId="0" fontId="9" fillId="14" borderId="1" xfId="0" applyFont="1" applyFill="1" applyBorder="1" applyAlignment="1" applyProtection="1">
      <alignment horizontal="center" vertical="center"/>
      <protection locked="0"/>
    </xf>
    <xf numFmtId="0" fontId="22" fillId="14" borderId="0" xfId="0" applyFont="1" applyFill="1" applyAlignment="1" applyProtection="1">
      <alignment vertical="center"/>
      <protection locked="0"/>
    </xf>
    <xf numFmtId="0" fontId="9" fillId="0" borderId="17" xfId="0" applyFont="1" applyBorder="1" applyAlignment="1" applyProtection="1">
      <alignment horizontal="center" vertical="top"/>
      <protection locked="0"/>
    </xf>
    <xf numFmtId="0" fontId="0" fillId="0" borderId="17" xfId="0" applyBorder="1" applyAlignment="1" applyProtection="1">
      <alignment vertical="top"/>
      <protection locked="0"/>
    </xf>
    <xf numFmtId="0" fontId="0" fillId="0" borderId="1" xfId="0" applyBorder="1" applyAlignment="1" applyProtection="1">
      <alignment vertical="top"/>
      <protection locked="0"/>
    </xf>
    <xf numFmtId="0" fontId="4" fillId="17" borderId="1" xfId="0" applyFont="1" applyFill="1" applyBorder="1" applyAlignment="1" applyProtection="1">
      <alignment horizontal="center" vertical="center"/>
      <protection locked="0"/>
    </xf>
    <xf numFmtId="0" fontId="0" fillId="16" borderId="1" xfId="0" applyFill="1" applyBorder="1" applyAlignment="1" applyProtection="1">
      <alignment vertical="top"/>
      <protection locked="0"/>
    </xf>
    <xf numFmtId="0" fontId="8" fillId="10" borderId="7" xfId="0" applyFont="1" applyFill="1" applyBorder="1" applyAlignment="1">
      <alignment vertical="center"/>
    </xf>
    <xf numFmtId="0" fontId="0" fillId="10" borderId="8" xfId="0" applyFill="1" applyBorder="1" applyAlignment="1">
      <alignment vertical="center"/>
    </xf>
    <xf numFmtId="0" fontId="15" fillId="10" borderId="7" xfId="0" applyFont="1" applyFill="1" applyBorder="1" applyAlignment="1">
      <alignment vertical="center"/>
    </xf>
    <xf numFmtId="0" fontId="15" fillId="10" borderId="8" xfId="0" applyFont="1" applyFill="1" applyBorder="1" applyAlignment="1">
      <alignment vertical="center"/>
    </xf>
    <xf numFmtId="0" fontId="14" fillId="18" borderId="7" xfId="0" applyFont="1" applyFill="1" applyBorder="1" applyAlignment="1">
      <alignment vertical="top" wrapText="1"/>
    </xf>
    <xf numFmtId="0" fontId="0" fillId="18" borderId="8" xfId="0" applyFill="1" applyBorder="1" applyAlignment="1">
      <alignment vertical="top"/>
    </xf>
    <xf numFmtId="0" fontId="0" fillId="10" borderId="6" xfId="0" applyFill="1" applyBorder="1" applyAlignment="1" applyProtection="1">
      <alignment vertical="center"/>
      <protection locked="0"/>
    </xf>
    <xf numFmtId="0" fontId="15" fillId="10" borderId="6" xfId="0" applyFont="1" applyFill="1" applyBorder="1" applyAlignment="1" applyProtection="1">
      <alignment vertical="center"/>
      <protection locked="0"/>
    </xf>
    <xf numFmtId="0" fontId="0" fillId="18" borderId="6" xfId="0" applyFill="1" applyBorder="1" applyAlignment="1" applyProtection="1">
      <alignment vertical="top"/>
      <protection locked="0"/>
    </xf>
    <xf numFmtId="0" fontId="0" fillId="0" borderId="2" xfId="0" applyBorder="1" applyAlignment="1">
      <alignment vertical="top"/>
    </xf>
    <xf numFmtId="0" fontId="2" fillId="17" borderId="1" xfId="0" applyFont="1" applyFill="1" applyBorder="1" applyAlignment="1">
      <alignment horizontal="center" vertical="center"/>
    </xf>
    <xf numFmtId="1" fontId="23" fillId="6" borderId="1" xfId="0" applyNumberFormat="1" applyFont="1" applyFill="1" applyBorder="1" applyAlignment="1">
      <alignment horizontal="left" vertical="center" wrapText="1"/>
    </xf>
    <xf numFmtId="1" fontId="23" fillId="6" borderId="7" xfId="0" applyNumberFormat="1" applyFont="1" applyFill="1" applyBorder="1" applyAlignment="1">
      <alignment horizontal="left" vertical="center" wrapText="1"/>
    </xf>
    <xf numFmtId="0" fontId="0" fillId="16" borderId="1" xfId="0" applyFill="1" applyBorder="1" applyAlignment="1">
      <alignment vertical="top"/>
    </xf>
    <xf numFmtId="49" fontId="15" fillId="0" borderId="1" xfId="0" applyNumberFormat="1" applyFont="1" applyBorder="1" applyAlignment="1">
      <alignment horizontal="left" vertical="top" wrapText="1"/>
    </xf>
    <xf numFmtId="49" fontId="13" fillId="11" borderId="1" xfId="0" applyNumberFormat="1" applyFont="1" applyFill="1" applyBorder="1" applyAlignment="1">
      <alignment horizontal="center" vertical="top" wrapText="1"/>
    </xf>
    <xf numFmtId="1" fontId="13" fillId="8" borderId="1" xfId="0" applyNumberFormat="1" applyFont="1" applyFill="1" applyBorder="1" applyAlignment="1">
      <alignment horizontal="center" vertical="top" wrapText="1"/>
    </xf>
    <xf numFmtId="0" fontId="13" fillId="14" borderId="1" xfId="0" applyFont="1" applyFill="1" applyBorder="1" applyAlignment="1">
      <alignment vertical="top" wrapText="1"/>
    </xf>
    <xf numFmtId="49" fontId="13" fillId="0" borderId="1" xfId="0" applyNumberFormat="1" applyFont="1" applyBorder="1" applyAlignment="1">
      <alignment horizontal="left" vertical="top" wrapText="1"/>
    </xf>
    <xf numFmtId="0" fontId="13" fillId="14" borderId="1" xfId="0" applyFont="1" applyFill="1" applyBorder="1" applyAlignment="1">
      <alignment horizontal="left" vertical="top" wrapText="1"/>
    </xf>
    <xf numFmtId="164" fontId="13" fillId="11" borderId="1" xfId="0" applyNumberFormat="1" applyFont="1" applyFill="1" applyBorder="1" applyAlignment="1">
      <alignment horizontal="center" vertical="top" wrapText="1"/>
    </xf>
    <xf numFmtId="1" fontId="13" fillId="9" borderId="1" xfId="0" applyNumberFormat="1" applyFont="1" applyFill="1" applyBorder="1" applyAlignment="1">
      <alignment horizontal="center" vertical="top" wrapText="1"/>
    </xf>
    <xf numFmtId="0" fontId="13" fillId="0" borderId="1" xfId="0" applyFont="1" applyBorder="1" applyAlignment="1">
      <alignment vertical="top" wrapText="1"/>
    </xf>
    <xf numFmtId="49" fontId="13" fillId="12" borderId="1" xfId="0" applyNumberFormat="1" applyFont="1" applyFill="1" applyBorder="1" applyAlignment="1">
      <alignment horizontal="center" vertical="top" wrapText="1"/>
    </xf>
    <xf numFmtId="49" fontId="15" fillId="13" borderId="1" xfId="0" applyNumberFormat="1" applyFont="1" applyFill="1" applyBorder="1" applyAlignment="1">
      <alignment horizontal="center" vertical="top" wrapText="1"/>
    </xf>
    <xf numFmtId="1" fontId="13" fillId="10" borderId="1" xfId="0" applyNumberFormat="1" applyFont="1" applyFill="1" applyBorder="1" applyAlignment="1">
      <alignment horizontal="center" vertical="top" wrapText="1"/>
    </xf>
    <xf numFmtId="2" fontId="11" fillId="0" borderId="1" xfId="0" applyNumberFormat="1" applyFont="1" applyBorder="1" applyAlignment="1">
      <alignment horizontal="left" vertical="top" wrapText="1"/>
    </xf>
    <xf numFmtId="0" fontId="14" fillId="0" borderId="1" xfId="0" applyFont="1" applyBorder="1" applyAlignment="1">
      <alignment horizontal="right" vertical="center" wrapText="1"/>
    </xf>
    <xf numFmtId="0" fontId="9" fillId="0" borderId="1" xfId="0" applyFont="1" applyBorder="1" applyAlignment="1">
      <alignment horizontal="center" vertical="center"/>
    </xf>
    <xf numFmtId="2" fontId="0" fillId="0" borderId="3" xfId="0" applyNumberFormat="1" applyBorder="1" applyAlignment="1">
      <alignment horizontal="left" vertical="top"/>
    </xf>
    <xf numFmtId="0" fontId="0" fillId="0" borderId="3" xfId="0" applyBorder="1" applyAlignment="1">
      <alignment vertical="top"/>
    </xf>
    <xf numFmtId="0" fontId="20" fillId="0" borderId="0" xfId="0" applyFont="1" applyAlignment="1">
      <alignment horizontal="right" vertical="top"/>
    </xf>
    <xf numFmtId="0" fontId="20" fillId="0" borderId="0" xfId="0" applyFont="1" applyAlignment="1">
      <alignment horizontal="center" vertical="top"/>
    </xf>
    <xf numFmtId="0" fontId="20" fillId="0" borderId="0" xfId="0" applyFont="1" applyAlignment="1">
      <alignment vertical="top"/>
    </xf>
    <xf numFmtId="0" fontId="40" fillId="0" borderId="0" xfId="0" applyFont="1" applyAlignment="1">
      <alignment horizontal="right" vertical="top"/>
    </xf>
    <xf numFmtId="0" fontId="40" fillId="0" borderId="0" xfId="0" applyFont="1" applyAlignment="1">
      <alignment horizontal="center" vertical="top"/>
    </xf>
    <xf numFmtId="0" fontId="28" fillId="0" borderId="0" xfId="0" applyFont="1" applyAlignment="1">
      <alignment vertical="top"/>
    </xf>
    <xf numFmtId="49" fontId="13" fillId="12" borderId="1" xfId="0" quotePrefix="1" applyNumberFormat="1" applyFont="1" applyFill="1" applyBorder="1" applyAlignment="1">
      <alignment horizontal="center" vertical="top" wrapText="1"/>
    </xf>
    <xf numFmtId="49" fontId="13" fillId="13" borderId="1" xfId="0" quotePrefix="1" applyNumberFormat="1" applyFont="1" applyFill="1" applyBorder="1" applyAlignment="1">
      <alignment horizontal="center" vertical="top" wrapText="1"/>
    </xf>
    <xf numFmtId="49" fontId="13" fillId="15" borderId="1" xfId="0" applyNumberFormat="1" applyFont="1" applyFill="1" applyBorder="1" applyAlignment="1">
      <alignment horizontal="center" vertical="top" wrapText="1"/>
    </xf>
    <xf numFmtId="2" fontId="16" fillId="0" borderId="1" xfId="0" applyNumberFormat="1" applyFont="1" applyBorder="1" applyAlignment="1">
      <alignment horizontal="left" vertical="top" wrapText="1"/>
    </xf>
    <xf numFmtId="0" fontId="21" fillId="0" borderId="1" xfId="0" applyFont="1" applyBorder="1" applyAlignment="1">
      <alignment horizontal="center" vertical="center"/>
    </xf>
    <xf numFmtId="2" fontId="11" fillId="0" borderId="0" xfId="0" applyNumberFormat="1" applyFont="1" applyAlignment="1">
      <alignment horizontal="left" vertical="top" wrapText="1"/>
    </xf>
    <xf numFmtId="0" fontId="10" fillId="0" borderId="0" xfId="0" applyFont="1" applyAlignment="1">
      <alignment horizontal="right" vertical="top" wrapText="1"/>
    </xf>
    <xf numFmtId="0" fontId="0" fillId="0" borderId="0" xfId="0" applyAlignment="1">
      <alignment horizontal="center" vertical="top"/>
    </xf>
    <xf numFmtId="20" fontId="0" fillId="0" borderId="0" xfId="0" applyNumberFormat="1"/>
    <xf numFmtId="0" fontId="0" fillId="0" borderId="1" xfId="0" applyBorder="1" applyAlignment="1" applyProtection="1">
      <alignment vertical="top" wrapText="1"/>
      <protection locked="0"/>
    </xf>
    <xf numFmtId="0" fontId="4" fillId="0" borderId="1" xfId="0" applyFont="1" applyBorder="1" applyAlignment="1" applyProtection="1">
      <alignment vertical="top" wrapText="1"/>
      <protection locked="0"/>
    </xf>
    <xf numFmtId="0" fontId="15" fillId="14" borderId="1" xfId="0" applyFont="1"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6" xfId="0" applyBorder="1" applyAlignment="1">
      <alignment vertical="top" wrapText="1"/>
    </xf>
    <xf numFmtId="0" fontId="0" fillId="0" borderId="1" xfId="0" applyBorder="1" applyAlignment="1">
      <alignment vertical="top" wrapText="1"/>
    </xf>
    <xf numFmtId="0" fontId="0" fillId="0" borderId="1" xfId="0" applyBorder="1" applyAlignment="1" applyProtection="1">
      <alignment horizontal="center" vertical="top" wrapText="1"/>
      <protection locked="0"/>
    </xf>
    <xf numFmtId="0" fontId="4" fillId="0" borderId="0" xfId="0" applyFont="1" applyAlignment="1">
      <alignment horizontal="right"/>
    </xf>
    <xf numFmtId="1" fontId="0" fillId="0" borderId="0" xfId="0" applyNumberFormat="1"/>
    <xf numFmtId="165" fontId="0" fillId="0" borderId="0" xfId="0" applyNumberFormat="1"/>
    <xf numFmtId="0" fontId="30" fillId="14" borderId="0" xfId="0" applyFont="1" applyFill="1" applyAlignment="1">
      <alignment horizontal="center"/>
    </xf>
    <xf numFmtId="0" fontId="34" fillId="14" borderId="0" xfId="0" applyFont="1" applyFill="1" applyAlignment="1" applyProtection="1">
      <alignment horizontal="left" vertical="top" wrapText="1"/>
      <protection locked="0"/>
    </xf>
    <xf numFmtId="0" fontId="14" fillId="14" borderId="7" xfId="0" applyFont="1" applyFill="1" applyBorder="1" applyAlignment="1">
      <alignment horizontal="right" vertical="center" wrapText="1"/>
    </xf>
    <xf numFmtId="0" fontId="2" fillId="14" borderId="6" xfId="0" applyFont="1" applyFill="1" applyBorder="1" applyAlignment="1">
      <alignment horizontal="right" vertical="center"/>
    </xf>
    <xf numFmtId="0" fontId="13" fillId="14" borderId="7" xfId="0" applyFont="1" applyFill="1" applyBorder="1" applyAlignment="1">
      <alignment vertical="top" wrapText="1"/>
    </xf>
    <xf numFmtId="0" fontId="13" fillId="14" borderId="6" xfId="0" applyFont="1" applyFill="1" applyBorder="1" applyAlignment="1">
      <alignment vertical="top" wrapText="1"/>
    </xf>
    <xf numFmtId="0" fontId="0" fillId="14" borderId="6" xfId="0" applyFill="1" applyBorder="1" applyAlignment="1">
      <alignment vertical="top" wrapText="1"/>
    </xf>
    <xf numFmtId="0" fontId="14" fillId="10" borderId="7" xfId="0" applyFont="1" applyFill="1" applyBorder="1" applyAlignment="1">
      <alignment horizontal="left" vertical="center" wrapText="1"/>
    </xf>
    <xf numFmtId="0" fontId="19" fillId="10" borderId="8" xfId="0" applyFont="1" applyFill="1" applyBorder="1" applyAlignment="1">
      <alignment horizontal="left"/>
    </xf>
    <xf numFmtId="0" fontId="19" fillId="10" borderId="6" xfId="0" applyFont="1" applyFill="1" applyBorder="1" applyAlignment="1">
      <alignment horizontal="left"/>
    </xf>
    <xf numFmtId="0" fontId="13" fillId="14" borderId="7" xfId="0" applyFont="1" applyFill="1" applyBorder="1" applyAlignment="1">
      <alignment horizontal="left" vertical="top" wrapText="1"/>
    </xf>
    <xf numFmtId="0" fontId="17" fillId="14" borderId="6" xfId="0" applyFont="1" applyFill="1" applyBorder="1" applyAlignment="1">
      <alignment horizontal="left" wrapText="1"/>
    </xf>
    <xf numFmtId="0" fontId="13" fillId="14" borderId="6" xfId="0" applyFont="1" applyFill="1" applyBorder="1" applyAlignment="1">
      <alignment horizontal="left" vertical="top" wrapText="1"/>
    </xf>
    <xf numFmtId="0" fontId="14" fillId="10" borderId="8" xfId="0" applyFont="1" applyFill="1" applyBorder="1" applyAlignment="1">
      <alignment horizontal="left" vertical="center" wrapText="1"/>
    </xf>
    <xf numFmtId="0" fontId="15" fillId="10" borderId="8" xfId="0" applyFont="1" applyFill="1" applyBorder="1" applyAlignment="1">
      <alignment horizontal="left"/>
    </xf>
    <xf numFmtId="0" fontId="15" fillId="10" borderId="6" xfId="0" applyFont="1" applyFill="1" applyBorder="1" applyAlignment="1">
      <alignment horizontal="left"/>
    </xf>
    <xf numFmtId="0" fontId="8" fillId="10" borderId="7" xfId="0" applyFont="1" applyFill="1" applyBorder="1" applyAlignment="1">
      <alignment horizontal="left" vertical="center"/>
    </xf>
    <xf numFmtId="0" fontId="8" fillId="10" borderId="8" xfId="0" applyFont="1" applyFill="1" applyBorder="1" applyAlignment="1">
      <alignment horizontal="left" vertical="center"/>
    </xf>
    <xf numFmtId="0" fontId="0" fillId="10" borderId="8" xfId="0" applyFill="1" applyBorder="1" applyAlignment="1">
      <alignment horizontal="left" vertical="center"/>
    </xf>
    <xf numFmtId="0" fontId="0" fillId="10" borderId="6" xfId="0" applyFill="1" applyBorder="1" applyAlignment="1">
      <alignment horizontal="left" vertical="center"/>
    </xf>
    <xf numFmtId="0" fontId="15" fillId="10" borderId="7" xfId="0" applyFont="1" applyFill="1" applyBorder="1" applyAlignment="1">
      <alignment vertical="center" wrapText="1"/>
    </xf>
    <xf numFmtId="0" fontId="15" fillId="10" borderId="8" xfId="0" applyFont="1" applyFill="1" applyBorder="1" applyAlignment="1">
      <alignment vertical="center" wrapText="1"/>
    </xf>
    <xf numFmtId="0" fontId="0" fillId="10" borderId="6" xfId="0" applyFill="1" applyBorder="1" applyAlignment="1">
      <alignment vertical="center" wrapText="1"/>
    </xf>
    <xf numFmtId="0" fontId="24" fillId="6" borderId="7" xfId="0" applyFont="1" applyFill="1" applyBorder="1" applyAlignment="1">
      <alignment vertical="center" wrapText="1"/>
    </xf>
    <xf numFmtId="0" fontId="25" fillId="6" borderId="8" xfId="0" applyFont="1" applyFill="1" applyBorder="1" applyAlignment="1">
      <alignment vertical="center" wrapText="1"/>
    </xf>
    <xf numFmtId="0" fontId="25" fillId="6" borderId="6" xfId="0" applyFont="1" applyFill="1" applyBorder="1" applyAlignment="1">
      <alignment vertical="center"/>
    </xf>
    <xf numFmtId="0" fontId="15" fillId="10" borderId="7" xfId="0" applyFont="1" applyFill="1" applyBorder="1" applyAlignment="1">
      <alignment vertical="center"/>
    </xf>
    <xf numFmtId="0" fontId="15" fillId="10" borderId="8" xfId="0" applyFont="1" applyFill="1" applyBorder="1" applyAlignment="1">
      <alignment vertical="center"/>
    </xf>
    <xf numFmtId="0" fontId="15" fillId="10" borderId="6" xfId="0" applyFont="1" applyFill="1" applyBorder="1" applyAlignment="1">
      <alignment vertical="center"/>
    </xf>
    <xf numFmtId="0" fontId="45" fillId="16" borderId="0" xfId="0" applyFont="1" applyFill="1" applyAlignment="1">
      <alignment horizontal="left"/>
    </xf>
    <xf numFmtId="0" fontId="45" fillId="16" borderId="0" xfId="0" applyFont="1" applyFill="1"/>
    <xf numFmtId="0" fontId="38" fillId="16" borderId="0" xfId="0" applyFont="1" applyFill="1"/>
    <xf numFmtId="0" fontId="38" fillId="16" borderId="0" xfId="0" applyFont="1" applyFill="1" applyAlignment="1">
      <alignment horizontal="center"/>
    </xf>
    <xf numFmtId="0" fontId="22" fillId="7" borderId="0" xfId="0" applyFont="1" applyFill="1" applyAlignment="1">
      <alignment horizontal="left"/>
    </xf>
    <xf numFmtId="0" fontId="22" fillId="14" borderId="0" xfId="0" applyFont="1" applyFill="1" applyAlignment="1">
      <alignment horizontal="left"/>
    </xf>
    <xf numFmtId="0" fontId="0" fillId="14" borderId="0" xfId="0" applyFill="1" applyAlignment="1">
      <alignment horizontal="center"/>
    </xf>
    <xf numFmtId="0" fontId="22" fillId="7" borderId="0" xfId="0" applyFont="1" applyFill="1" applyAlignment="1">
      <alignment horizontal="center"/>
    </xf>
    <xf numFmtId="0" fontId="36" fillId="7" borderId="0" xfId="0" applyFont="1" applyFill="1" applyAlignment="1">
      <alignment vertical="center" wrapText="1"/>
    </xf>
    <xf numFmtId="9" fontId="22" fillId="7" borderId="0" xfId="778" applyFont="1" applyFill="1" applyAlignment="1">
      <alignment horizontal="center"/>
    </xf>
    <xf numFmtId="0" fontId="12" fillId="7" borderId="0" xfId="0" applyFont="1" applyFill="1" applyAlignment="1">
      <alignment horizontal="center"/>
    </xf>
    <xf numFmtId="0" fontId="12" fillId="7" borderId="14" xfId="0" applyFont="1" applyFill="1" applyBorder="1" applyAlignment="1">
      <alignment horizontal="center"/>
    </xf>
    <xf numFmtId="9" fontId="22" fillId="14" borderId="0" xfId="778" applyFont="1" applyFill="1" applyAlignment="1">
      <alignment horizontal="center"/>
    </xf>
    <xf numFmtId="0" fontId="8" fillId="7" borderId="15" xfId="0" applyFont="1" applyFill="1" applyBorder="1" applyAlignment="1">
      <alignment horizontal="center"/>
    </xf>
    <xf numFmtId="0" fontId="0" fillId="7" borderId="3" xfId="0" applyFill="1" applyBorder="1" applyAlignment="1">
      <alignment horizontal="center"/>
    </xf>
    <xf numFmtId="0" fontId="0" fillId="7" borderId="16" xfId="0" applyFill="1" applyBorder="1" applyAlignment="1">
      <alignment horizontal="center"/>
    </xf>
    <xf numFmtId="49" fontId="28" fillId="7" borderId="0" xfId="0" applyNumberFormat="1" applyFont="1" applyFill="1" applyAlignment="1">
      <alignment vertical="top" wrapText="1"/>
    </xf>
    <xf numFmtId="0" fontId="0" fillId="0" borderId="0" xfId="0" applyAlignment="1">
      <alignment vertical="top"/>
    </xf>
    <xf numFmtId="0" fontId="0" fillId="0" borderId="0" xfId="0"/>
    <xf numFmtId="0" fontId="26" fillId="7" borderId="0" xfId="0" applyFont="1" applyFill="1" applyAlignment="1">
      <alignment horizontal="left" vertical="center"/>
    </xf>
    <xf numFmtId="0" fontId="38" fillId="14" borderId="0" xfId="0" applyFont="1" applyFill="1" applyAlignment="1">
      <alignment horizontal="center"/>
    </xf>
    <xf numFmtId="0" fontId="43" fillId="14" borderId="0" xfId="0" applyFont="1" applyFill="1" applyAlignment="1">
      <alignment horizontal="center"/>
    </xf>
    <xf numFmtId="0" fontId="2" fillId="7" borderId="0" xfId="0" applyFont="1" applyFill="1" applyAlignment="1">
      <alignment horizontal="center" vertical="center"/>
    </xf>
    <xf numFmtId="0" fontId="12" fillId="7" borderId="0" xfId="0" applyFont="1" applyFill="1" applyAlignment="1">
      <alignment horizontal="center" vertical="top"/>
    </xf>
    <xf numFmtId="0" fontId="12" fillId="7" borderId="14" xfId="0" applyFont="1" applyFill="1" applyBorder="1" applyAlignment="1">
      <alignment horizontal="center" vertical="top"/>
    </xf>
    <xf numFmtId="0" fontId="42" fillId="14" borderId="0" xfId="0" applyFont="1" applyFill="1" applyAlignment="1">
      <alignment horizontal="left" wrapText="1"/>
    </xf>
    <xf numFmtId="0" fontId="3" fillId="4" borderId="0" xfId="0" applyFont="1" applyFill="1" applyAlignment="1">
      <alignment horizontal="center"/>
    </xf>
    <xf numFmtId="0" fontId="0" fillId="4" borderId="0" xfId="0" applyFill="1" applyAlignment="1">
      <alignment horizontal="center"/>
    </xf>
    <xf numFmtId="0" fontId="2" fillId="0" borderId="0" xfId="0" applyFont="1"/>
  </cellXfs>
  <cellStyles count="9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Normal" xfId="0" builtinId="0"/>
    <cellStyle name="Normal 2" xfId="485" xr:uid="{00000000-0005-0000-0000-000085030000}"/>
    <cellStyle name="Percent" xfId="778" builtinId="5"/>
  </cellStyles>
  <dxfs count="34">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theme="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dxf>
    <dxf>
      <fill>
        <patternFill patternType="solid">
          <fgColor indexed="64"/>
          <bgColor theme="6" tint="-0.249977111117893"/>
        </patternFill>
      </fill>
    </dxf>
    <dxf>
      <font>
        <color auto="1"/>
      </font>
      <fill>
        <patternFill patternType="solid">
          <fgColor indexed="64"/>
          <bgColor theme="6" tint="0.39997558519241921"/>
        </patternFill>
      </fill>
    </dxf>
    <dxf>
      <fill>
        <patternFill>
          <bgColor indexed="51"/>
        </patternFill>
      </fill>
    </dxf>
    <dxf>
      <fill>
        <patternFill>
          <bgColor indexed="10"/>
        </patternFill>
      </fill>
    </dxf>
    <dxf>
      <font>
        <color auto="1"/>
      </font>
      <fill>
        <patternFill patternType="solid">
          <fgColor indexed="64"/>
          <bgColor theme="6" tint="0.39997558519241921"/>
        </patternFill>
      </fill>
    </dxf>
    <dxf>
      <fill>
        <patternFill patternType="solid">
          <fgColor indexed="64"/>
          <bgColor theme="6" tint="-0.249977111117893"/>
        </patternFill>
      </fill>
    </dxf>
    <dxf>
      <fill>
        <patternFill>
          <bgColor indexed="51"/>
        </patternFill>
      </fill>
    </dxf>
    <dxf>
      <fill>
        <patternFill>
          <bgColor indexed="10"/>
        </patternFill>
      </fill>
    </dxf>
    <dxf>
      <font>
        <b/>
        <i val="0"/>
        <color theme="0"/>
      </font>
      <fill>
        <patternFill patternType="solid">
          <fgColor indexed="64"/>
          <bgColor theme="6" tint="-0.249977111117893"/>
        </patternFill>
      </fill>
    </dxf>
    <dxf>
      <fill>
        <patternFill patternType="solid">
          <fgColor indexed="64"/>
          <bgColor theme="6" tint="0.39997558519241921"/>
        </patternFill>
      </fill>
    </dxf>
    <dxf>
      <fill>
        <patternFill>
          <bgColor indexed="51"/>
        </patternFill>
      </fill>
    </dxf>
    <dxf>
      <font>
        <condense val="0"/>
        <extend val="0"/>
        <color indexed="9"/>
      </font>
      <fill>
        <patternFill>
          <bgColor indexed="10"/>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s>
  <tableStyles count="0" defaultTableStyle="TableStyleMedium9" defaultPivotStyle="PivotStyleMedium4"/>
  <colors>
    <mruColors>
      <color rgb="FFD6E9AF"/>
      <color rgb="FF789144"/>
      <color rgb="FFC0C0C0"/>
      <color rgb="FFC4D69B"/>
      <color rgb="FFFFBF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819581377032676"/>
          <c:y val="0.10507128991688539"/>
          <c:w val="0.33027302954090115"/>
          <c:h val="0.83134329888451441"/>
        </c:manualLayout>
      </c:layout>
      <c:radarChart>
        <c:radarStyle val="filled"/>
        <c:varyColors val="0"/>
        <c:ser>
          <c:idx val="0"/>
          <c:order val="0"/>
          <c:tx>
            <c:v>Kepatuhan ISO/SNI 27001</c:v>
          </c:tx>
          <c:spPr>
            <a:solidFill>
              <a:srgbClr val="789144"/>
            </a:solidFill>
            <a:ln w="25400" cmpd="sng">
              <a:solidFill>
                <a:srgbClr val="789144"/>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Dashboard!$AN$61:$AR$61</c:f>
              <c:numCache>
                <c:formatCode>General</c:formatCode>
                <c:ptCount val="5"/>
                <c:pt idx="0">
                  <c:v>4</c:v>
                </c:pt>
                <c:pt idx="1">
                  <c:v>5</c:v>
                </c:pt>
                <c:pt idx="2">
                  <c:v>5</c:v>
                </c:pt>
                <c:pt idx="3">
                  <c:v>3</c:v>
                </c:pt>
                <c:pt idx="4">
                  <c:v>4</c:v>
                </c:pt>
              </c:numCache>
            </c:numRef>
          </c:val>
          <c:extLst>
            <c:ext xmlns:c16="http://schemas.microsoft.com/office/drawing/2014/chart" uri="{C3380CC4-5D6E-409C-BE32-E72D297353CC}">
              <c16:uniqueId val="{00000002-1EBC-594C-897F-04F65FBE582E}"/>
            </c:ext>
          </c:extLst>
        </c:ser>
        <c:ser>
          <c:idx val="1"/>
          <c:order val="1"/>
          <c:tx>
            <c:v>Penerapan Operasional</c:v>
          </c:tx>
          <c:spPr>
            <a:solidFill>
              <a:srgbClr val="91AF53">
                <a:alpha val="80000"/>
              </a:srgbClr>
            </a:solidFill>
            <a:ln w="25400">
              <a:solidFill>
                <a:srgbClr val="91AF53"/>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Dashboard!$AN$60:$AR$60</c:f>
              <c:numCache>
                <c:formatCode>General</c:formatCode>
                <c:ptCount val="5"/>
                <c:pt idx="0">
                  <c:v>3</c:v>
                </c:pt>
                <c:pt idx="1">
                  <c:v>4</c:v>
                </c:pt>
                <c:pt idx="2">
                  <c:v>3</c:v>
                </c:pt>
                <c:pt idx="3">
                  <c:v>3</c:v>
                </c:pt>
                <c:pt idx="4">
                  <c:v>3</c:v>
                </c:pt>
              </c:numCache>
            </c:numRef>
          </c:val>
          <c:extLst>
            <c:ext xmlns:c16="http://schemas.microsoft.com/office/drawing/2014/chart" uri="{C3380CC4-5D6E-409C-BE32-E72D297353CC}">
              <c16:uniqueId val="{00000001-1EBC-594C-897F-04F65FBE582E}"/>
            </c:ext>
          </c:extLst>
        </c:ser>
        <c:ser>
          <c:idx val="2"/>
          <c:order val="2"/>
          <c:tx>
            <c:v>Kerangka Kerja Dasar</c:v>
          </c:tx>
          <c:spPr>
            <a:solidFill>
              <a:srgbClr val="D6E9AF"/>
            </a:solidFill>
            <a:ln w="25400">
              <a:solidFill>
                <a:srgbClr val="D6E9AF"/>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Dashboard!$AN$59:$AR$59</c:f>
              <c:numCache>
                <c:formatCode>General</c:formatCode>
                <c:ptCount val="5"/>
                <c:pt idx="0">
                  <c:v>2</c:v>
                </c:pt>
                <c:pt idx="1">
                  <c:v>2</c:v>
                </c:pt>
                <c:pt idx="2">
                  <c:v>3</c:v>
                </c:pt>
                <c:pt idx="3">
                  <c:v>2</c:v>
                </c:pt>
                <c:pt idx="4">
                  <c:v>2</c:v>
                </c:pt>
              </c:numCache>
            </c:numRef>
          </c:val>
          <c:extLst>
            <c:ext xmlns:c16="http://schemas.microsoft.com/office/drawing/2014/chart" uri="{C3380CC4-5D6E-409C-BE32-E72D297353CC}">
              <c16:uniqueId val="{00000000-1EBC-594C-897F-04F65FBE582E}"/>
            </c:ext>
          </c:extLst>
        </c:ser>
        <c:ser>
          <c:idx val="3"/>
          <c:order val="3"/>
          <c:tx>
            <c:strRef>
              <c:f>Dashboard!$AM$62</c:f>
              <c:strCache>
                <c:ptCount val="1"/>
                <c:pt idx="0">
                  <c:v>responden</c:v>
                </c:pt>
              </c:strCache>
            </c:strRef>
          </c:tx>
          <c:spPr>
            <a:noFill/>
            <a:ln w="38100">
              <a:solidFill>
                <a:srgbClr val="FF2600"/>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Dashboard!$AN$62:$AR$62</c:f>
              <c:numCache>
                <c:formatCode>General</c:formatCode>
                <c:ptCount val="5"/>
                <c:pt idx="0">
                  <c:v>4</c:v>
                </c:pt>
                <c:pt idx="1">
                  <c:v>5</c:v>
                </c:pt>
                <c:pt idx="2">
                  <c:v>0</c:v>
                </c:pt>
                <c:pt idx="3">
                  <c:v>0</c:v>
                </c:pt>
                <c:pt idx="4">
                  <c:v>0</c:v>
                </c:pt>
              </c:numCache>
            </c:numRef>
          </c:val>
          <c:extLst>
            <c:ext xmlns:c16="http://schemas.microsoft.com/office/drawing/2014/chart" uri="{C3380CC4-5D6E-409C-BE32-E72D297353CC}">
              <c16:uniqueId val="{00000003-1EBC-594C-897F-04F65FBE582E}"/>
            </c:ext>
          </c:extLst>
        </c:ser>
        <c:dLbls>
          <c:showLegendKey val="0"/>
          <c:showVal val="0"/>
          <c:showCatName val="0"/>
          <c:showSerName val="0"/>
          <c:showPercent val="0"/>
          <c:showBubbleSize val="0"/>
        </c:dLbls>
        <c:axId val="754362832"/>
        <c:axId val="754839104"/>
      </c:radarChart>
      <c:catAx>
        <c:axId val="75436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d-ID"/>
          </a:p>
        </c:txPr>
        <c:crossAx val="754839104"/>
        <c:crosses val="autoZero"/>
        <c:auto val="1"/>
        <c:lblAlgn val="ctr"/>
        <c:lblOffset val="100"/>
        <c:noMultiLvlLbl val="0"/>
      </c:catAx>
      <c:valAx>
        <c:axId val="754839104"/>
        <c:scaling>
          <c:orientation val="minMax"/>
        </c:scaling>
        <c:delete val="0"/>
        <c:axPos val="l"/>
        <c:majorGridlines>
          <c:spPr>
            <a:ln w="9525" cap="flat" cmpd="sng" algn="ctr">
              <a:solidFill>
                <a:schemeClr val="accent6">
                  <a:lumMod val="50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a:solidFill>
              <a:srgbClr val="C00000"/>
            </a:solid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id-ID"/>
          </a:p>
        </c:txPr>
        <c:crossAx val="754362832"/>
        <c:crosses val="autoZero"/>
        <c:crossBetween val="between"/>
        <c:majorUnit val="0.5"/>
      </c:valAx>
      <c:spPr>
        <a:noFill/>
        <a:ln>
          <a:noFill/>
        </a:ln>
        <a:effectLst/>
      </c:spPr>
    </c:plotArea>
    <c:legend>
      <c:legendPos val="r"/>
      <c:layout>
        <c:manualLayout>
          <c:xMode val="edge"/>
          <c:yMode val="edge"/>
          <c:x val="0.71215113315280532"/>
          <c:y val="0.48684111282989084"/>
          <c:w val="0.22442392234089983"/>
          <c:h val="0.236844221000013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id-ID"/>
    </a:p>
  </c:txPr>
  <c:printSettings>
    <c:headerFooter>
      <c:oddFooter>&amp;L&amp;"Arial,Regular"&amp;K000000Badan Siber dan Sandi Negara&amp;C&amp;"Arial,Regular"&amp;K000000`&amp;R&amp;"Arial,Regular"&amp;K000000Versi 4.2 - Mei 2021</c:oddFooter>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378994</xdr:colOff>
      <xdr:row>29</xdr:row>
      <xdr:rowOff>88900</xdr:rowOff>
    </xdr:from>
    <xdr:to>
      <xdr:col>0</xdr:col>
      <xdr:colOff>4620260</xdr:colOff>
      <xdr:row>34</xdr:row>
      <xdr:rowOff>454660</xdr:rowOff>
    </xdr:to>
    <xdr:pic>
      <xdr:nvPicPr>
        <xdr:cNvPr id="5" name="Picture 4" descr="Tabel Kelengkapan.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8994" y="19829780"/>
          <a:ext cx="4241266" cy="1280160"/>
        </a:xfrm>
        <a:prstGeom prst="rect">
          <a:avLst/>
        </a:prstGeom>
      </xdr:spPr>
    </xdr:pic>
    <xdr:clientData/>
  </xdr:twoCellAnchor>
  <xdr:twoCellAnchor editAs="oneCell">
    <xdr:from>
      <xdr:col>0</xdr:col>
      <xdr:colOff>3480956</xdr:colOff>
      <xdr:row>0</xdr:row>
      <xdr:rowOff>243840</xdr:rowOff>
    </xdr:from>
    <xdr:to>
      <xdr:col>1</xdr:col>
      <xdr:colOff>0</xdr:colOff>
      <xdr:row>4</xdr:row>
      <xdr:rowOff>40640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480956" y="243840"/>
          <a:ext cx="1738744" cy="934720"/>
        </a:xfrm>
        <a:prstGeom prst="rect">
          <a:avLst/>
        </a:prstGeom>
      </xdr:spPr>
    </xdr:pic>
    <xdr:clientData/>
  </xdr:twoCellAnchor>
  <xdr:twoCellAnchor editAs="oneCell">
    <xdr:from>
      <xdr:col>0</xdr:col>
      <xdr:colOff>50800</xdr:colOff>
      <xdr:row>61</xdr:row>
      <xdr:rowOff>213374</xdr:rowOff>
    </xdr:from>
    <xdr:to>
      <xdr:col>0</xdr:col>
      <xdr:colOff>5205776</xdr:colOff>
      <xdr:row>61</xdr:row>
      <xdr:rowOff>2814320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50800" y="32136094"/>
          <a:ext cx="5154976" cy="2600946"/>
        </a:xfrm>
        <a:prstGeom prst="rect">
          <a:avLst/>
        </a:prstGeom>
      </xdr:spPr>
    </xdr:pic>
    <xdr:clientData/>
  </xdr:twoCellAnchor>
  <xdr:twoCellAnchor editAs="oneCell">
    <xdr:from>
      <xdr:col>0</xdr:col>
      <xdr:colOff>182880</xdr:colOff>
      <xdr:row>38</xdr:row>
      <xdr:rowOff>60960</xdr:rowOff>
    </xdr:from>
    <xdr:to>
      <xdr:col>1</xdr:col>
      <xdr:colOff>203200</xdr:colOff>
      <xdr:row>54</xdr:row>
      <xdr:rowOff>406139</xdr:rowOff>
    </xdr:to>
    <xdr:pic>
      <xdr:nvPicPr>
        <xdr:cNvPr id="6" name="Picture 5">
          <a:extLst>
            <a:ext uri="{FF2B5EF4-FFF2-40B4-BE49-F238E27FC236}">
              <a16:creationId xmlns:a16="http://schemas.microsoft.com/office/drawing/2014/main" id="{570FEB28-3D37-CF4D-B5AF-1294677E8C86}"/>
            </a:ext>
          </a:extLst>
        </xdr:cNvPr>
        <xdr:cNvPicPr>
          <a:picLocks noChangeAspect="1"/>
        </xdr:cNvPicPr>
      </xdr:nvPicPr>
      <xdr:blipFill rotWithShape="1">
        <a:blip xmlns:r="http://schemas.openxmlformats.org/officeDocument/2006/relationships" r:embed="rId4"/>
        <a:srcRect t="48126"/>
        <a:stretch/>
      </xdr:blipFill>
      <xdr:spPr>
        <a:xfrm>
          <a:off x="182880" y="24048720"/>
          <a:ext cx="5242560" cy="2946139"/>
        </a:xfrm>
        <a:prstGeom prst="rect">
          <a:avLst/>
        </a:prstGeom>
      </xdr:spPr>
    </xdr:pic>
    <xdr:clientData/>
  </xdr:twoCellAnchor>
  <xdr:twoCellAnchor editAs="oneCell">
    <xdr:from>
      <xdr:col>0</xdr:col>
      <xdr:colOff>557215</xdr:colOff>
      <xdr:row>4</xdr:row>
      <xdr:rowOff>360148</xdr:rowOff>
    </xdr:from>
    <xdr:to>
      <xdr:col>0</xdr:col>
      <xdr:colOff>4785929</xdr:colOff>
      <xdr:row>20</xdr:row>
      <xdr:rowOff>18956</xdr:rowOff>
    </xdr:to>
    <xdr:pic>
      <xdr:nvPicPr>
        <xdr:cNvPr id="4" name="Picture 3">
          <a:extLst>
            <a:ext uri="{FF2B5EF4-FFF2-40B4-BE49-F238E27FC236}">
              <a16:creationId xmlns:a16="http://schemas.microsoft.com/office/drawing/2014/main" id="{9B8DE45D-A0C4-9A4E-8790-CB5615EB8136}"/>
            </a:ext>
          </a:extLst>
        </xdr:cNvPr>
        <xdr:cNvPicPr>
          <a:picLocks noChangeAspect="1"/>
        </xdr:cNvPicPr>
      </xdr:nvPicPr>
      <xdr:blipFill>
        <a:blip xmlns:r="http://schemas.openxmlformats.org/officeDocument/2006/relationships" r:embed="rId5"/>
        <a:stretch>
          <a:fillRect/>
        </a:stretch>
      </xdr:blipFill>
      <xdr:spPr>
        <a:xfrm>
          <a:off x="557215" y="1478506"/>
          <a:ext cx="4228714" cy="3222390"/>
        </a:xfrm>
        <a:prstGeom prst="rect">
          <a:avLst/>
        </a:prstGeom>
      </xdr:spPr>
    </xdr:pic>
    <xdr:clientData/>
  </xdr:twoCellAnchor>
  <xdr:twoCellAnchor editAs="oneCell">
    <xdr:from>
      <xdr:col>0</xdr:col>
      <xdr:colOff>0</xdr:colOff>
      <xdr:row>64</xdr:row>
      <xdr:rowOff>18956</xdr:rowOff>
    </xdr:from>
    <xdr:to>
      <xdr:col>0</xdr:col>
      <xdr:colOff>4966269</xdr:colOff>
      <xdr:row>75</xdr:row>
      <xdr:rowOff>119437</xdr:rowOff>
    </xdr:to>
    <xdr:pic>
      <xdr:nvPicPr>
        <xdr:cNvPr id="8" name="Picture 7">
          <a:extLst>
            <a:ext uri="{FF2B5EF4-FFF2-40B4-BE49-F238E27FC236}">
              <a16:creationId xmlns:a16="http://schemas.microsoft.com/office/drawing/2014/main" id="{3D89955E-2CE2-CB48-B529-93CA980F0F40}"/>
            </a:ext>
          </a:extLst>
        </xdr:cNvPr>
        <xdr:cNvPicPr/>
      </xdr:nvPicPr>
      <xdr:blipFill rotWithShape="1">
        <a:blip xmlns:r="http://schemas.openxmlformats.org/officeDocument/2006/relationships" r:embed="rId6"/>
        <a:srcRect t="12794" r="7375" b="8561"/>
        <a:stretch/>
      </xdr:blipFill>
      <xdr:spPr>
        <a:xfrm>
          <a:off x="0" y="36356120"/>
          <a:ext cx="4966269" cy="1977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0</xdr:rowOff>
    </xdr:from>
    <xdr:to>
      <xdr:col>0</xdr:col>
      <xdr:colOff>342900</xdr:colOff>
      <xdr:row>27</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7302500"/>
          <a:ext cx="342900" cy="0"/>
        </a:xfrm>
        <a:prstGeom prst="rect">
          <a:avLst/>
        </a:prstGeom>
        <a:noFill/>
      </xdr:spPr>
    </xdr:pic>
    <xdr:clientData/>
  </xdr:twoCellAnchor>
  <xdr:twoCellAnchor>
    <xdr:from>
      <xdr:col>0</xdr:col>
      <xdr:colOff>0</xdr:colOff>
      <xdr:row>27</xdr:row>
      <xdr:rowOff>0</xdr:rowOff>
    </xdr:from>
    <xdr:to>
      <xdr:col>0</xdr:col>
      <xdr:colOff>342900</xdr:colOff>
      <xdr:row>27</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7302500"/>
          <a:ext cx="342900" cy="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20320</xdr:rowOff>
    </xdr:from>
    <xdr:to>
      <xdr:col>36</xdr:col>
      <xdr:colOff>241904</xdr:colOff>
      <xdr:row>39</xdr:row>
      <xdr:rowOff>10160</xdr:rowOff>
    </xdr:to>
    <xdr:graphicFrame macro="">
      <xdr:nvGraphicFramePr>
        <xdr:cNvPr id="8" name="Chart 7">
          <a:extLst>
            <a:ext uri="{FF2B5EF4-FFF2-40B4-BE49-F238E27FC236}">
              <a16:creationId xmlns:a16="http://schemas.microsoft.com/office/drawing/2014/main" id="{D02A5F3D-CB51-064F-8414-1CFEE930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showRowColHeaders="0" showRuler="0" view="pageLayout" topLeftCell="A100" zoomScale="98" zoomScaleNormal="125" zoomScalePageLayoutView="98" workbookViewId="0">
      <selection activeCell="A29" sqref="A29"/>
    </sheetView>
  </sheetViews>
  <sheetFormatPr defaultColWidth="10.875" defaultRowHeight="12.75" x14ac:dyDescent="0.2"/>
  <cols>
    <col min="1" max="1" width="68.5" customWidth="1"/>
  </cols>
  <sheetData>
    <row r="1" spans="1:6" ht="46.5" x14ac:dyDescent="0.35">
      <c r="A1" s="51" t="s">
        <v>176</v>
      </c>
      <c r="B1" s="22"/>
      <c r="C1" s="22"/>
      <c r="D1" s="22"/>
      <c r="E1" s="22"/>
      <c r="F1" s="22"/>
    </row>
    <row r="2" spans="1:6" x14ac:dyDescent="0.2">
      <c r="A2" s="77"/>
    </row>
    <row r="3" spans="1:6" ht="14.25" x14ac:dyDescent="0.2">
      <c r="A3" s="52" t="s">
        <v>286</v>
      </c>
    </row>
    <row r="4" spans="1:6" ht="14.25" x14ac:dyDescent="0.2">
      <c r="A4" s="78"/>
    </row>
    <row r="5" spans="1:6" ht="31.5" x14ac:dyDescent="0.25">
      <c r="A5" s="53" t="s">
        <v>0</v>
      </c>
    </row>
    <row r="6" spans="1:6" ht="15.75" x14ac:dyDescent="0.25">
      <c r="A6" s="53"/>
    </row>
    <row r="7" spans="1:6" ht="15.75" x14ac:dyDescent="0.25">
      <c r="A7" s="53"/>
    </row>
    <row r="8" spans="1:6" ht="15.75" x14ac:dyDescent="0.25">
      <c r="A8" s="53"/>
    </row>
    <row r="9" spans="1:6" ht="15.75" x14ac:dyDescent="0.25">
      <c r="A9" s="53"/>
    </row>
    <row r="10" spans="1:6" ht="15.75" x14ac:dyDescent="0.25">
      <c r="A10" s="53"/>
    </row>
    <row r="11" spans="1:6" ht="15.75" x14ac:dyDescent="0.25">
      <c r="A11" s="53"/>
    </row>
    <row r="12" spans="1:6" ht="15.75" x14ac:dyDescent="0.25">
      <c r="A12" s="53"/>
    </row>
    <row r="13" spans="1:6" ht="15.75" x14ac:dyDescent="0.25">
      <c r="A13" s="53"/>
    </row>
    <row r="14" spans="1:6" ht="15.75" x14ac:dyDescent="0.25">
      <c r="A14" s="53"/>
    </row>
    <row r="15" spans="1:6" ht="15.75" x14ac:dyDescent="0.25">
      <c r="A15" s="53"/>
    </row>
    <row r="16" spans="1:6" ht="15.75" x14ac:dyDescent="0.25">
      <c r="A16" s="53"/>
    </row>
    <row r="17" spans="1:1" ht="15.75" x14ac:dyDescent="0.25">
      <c r="A17" s="53"/>
    </row>
    <row r="18" spans="1:1" ht="15.75" x14ac:dyDescent="0.25">
      <c r="A18" s="53"/>
    </row>
    <row r="19" spans="1:1" ht="15.75" x14ac:dyDescent="0.25">
      <c r="A19" s="53"/>
    </row>
    <row r="20" spans="1:1" ht="15.75" x14ac:dyDescent="0.25">
      <c r="A20" s="53"/>
    </row>
    <row r="21" spans="1:1" ht="141" customHeight="1" x14ac:dyDescent="0.2">
      <c r="A21" s="79" t="s">
        <v>230</v>
      </c>
    </row>
    <row r="22" spans="1:1" ht="131.1" customHeight="1" x14ac:dyDescent="0.2">
      <c r="A22" s="79" t="s">
        <v>190</v>
      </c>
    </row>
    <row r="23" spans="1:1" ht="71.25" x14ac:dyDescent="0.2">
      <c r="A23" s="79" t="s">
        <v>111</v>
      </c>
    </row>
    <row r="24" spans="1:1" ht="114" x14ac:dyDescent="0.2">
      <c r="A24" s="79" t="s">
        <v>191</v>
      </c>
    </row>
    <row r="25" spans="1:1" ht="14.25" x14ac:dyDescent="0.2">
      <c r="A25" s="79"/>
    </row>
    <row r="26" spans="1:1" ht="41.1" customHeight="1" x14ac:dyDescent="0.2">
      <c r="A26" s="81" t="s">
        <v>1</v>
      </c>
    </row>
    <row r="27" spans="1:1" ht="285" x14ac:dyDescent="0.2">
      <c r="A27" s="54" t="s">
        <v>279</v>
      </c>
    </row>
    <row r="28" spans="1:1" ht="15.95" customHeight="1" x14ac:dyDescent="0.2">
      <c r="A28" s="78"/>
    </row>
    <row r="29" spans="1:1" ht="375.95" customHeight="1" x14ac:dyDescent="0.2">
      <c r="A29" s="54" t="s">
        <v>238</v>
      </c>
    </row>
    <row r="30" spans="1:1" ht="14.25" x14ac:dyDescent="0.2">
      <c r="A30" s="58"/>
    </row>
    <row r="31" spans="1:1" ht="14.25" x14ac:dyDescent="0.2">
      <c r="A31" s="78"/>
    </row>
    <row r="32" spans="1:1" ht="14.25" x14ac:dyDescent="0.2">
      <c r="A32" s="78"/>
    </row>
    <row r="33" spans="1:1" ht="14.25" x14ac:dyDescent="0.2">
      <c r="A33" s="78"/>
    </row>
    <row r="34" spans="1:1" ht="14.25" x14ac:dyDescent="0.2">
      <c r="A34" s="78"/>
    </row>
    <row r="35" spans="1:1" ht="42" customHeight="1" x14ac:dyDescent="0.2">
      <c r="A35" s="78"/>
    </row>
    <row r="36" spans="1:1" ht="72" customHeight="1" x14ac:dyDescent="0.2">
      <c r="A36" s="54" t="s">
        <v>112</v>
      </c>
    </row>
    <row r="37" spans="1:1" ht="56.1" customHeight="1" x14ac:dyDescent="0.2">
      <c r="A37" s="79" t="s">
        <v>283</v>
      </c>
    </row>
    <row r="38" spans="1:1" ht="68.099999999999994" customHeight="1" x14ac:dyDescent="0.2">
      <c r="A38" s="54" t="s">
        <v>189</v>
      </c>
    </row>
    <row r="39" spans="1:1" x14ac:dyDescent="0.2">
      <c r="A39" s="77"/>
    </row>
    <row r="41" spans="1:1" x14ac:dyDescent="0.2">
      <c r="A41" s="77"/>
    </row>
    <row r="42" spans="1:1" x14ac:dyDescent="0.2">
      <c r="A42" s="77"/>
    </row>
    <row r="43" spans="1:1" x14ac:dyDescent="0.2">
      <c r="A43" s="77"/>
    </row>
    <row r="44" spans="1:1" x14ac:dyDescent="0.2">
      <c r="A44" s="55"/>
    </row>
    <row r="45" spans="1:1" x14ac:dyDescent="0.2">
      <c r="A45" s="55"/>
    </row>
    <row r="46" spans="1:1" x14ac:dyDescent="0.2">
      <c r="A46" s="55"/>
    </row>
    <row r="47" spans="1:1" x14ac:dyDescent="0.2">
      <c r="A47" s="55"/>
    </row>
    <row r="48" spans="1:1" x14ac:dyDescent="0.2">
      <c r="A48" s="55"/>
    </row>
    <row r="49" spans="1:1" x14ac:dyDescent="0.2">
      <c r="A49" s="55"/>
    </row>
    <row r="50" spans="1:1" x14ac:dyDescent="0.2">
      <c r="A50" s="55"/>
    </row>
    <row r="51" spans="1:1" x14ac:dyDescent="0.2">
      <c r="A51" s="55"/>
    </row>
    <row r="52" spans="1:1" x14ac:dyDescent="0.2">
      <c r="A52" s="55"/>
    </row>
    <row r="53" spans="1:1" x14ac:dyDescent="0.2">
      <c r="A53" s="55"/>
    </row>
    <row r="54" spans="1:1" x14ac:dyDescent="0.2">
      <c r="A54" s="55"/>
    </row>
    <row r="55" spans="1:1" ht="39" customHeight="1" x14ac:dyDescent="0.2">
      <c r="A55" s="55"/>
    </row>
    <row r="56" spans="1:1" ht="269.25" x14ac:dyDescent="0.2">
      <c r="A56" s="54" t="s">
        <v>169</v>
      </c>
    </row>
    <row r="57" spans="1:1" ht="28.5" x14ac:dyDescent="0.2">
      <c r="A57" s="54" t="s">
        <v>183</v>
      </c>
    </row>
    <row r="58" spans="1:1" x14ac:dyDescent="0.2">
      <c r="A58" s="55"/>
    </row>
    <row r="59" spans="1:1" x14ac:dyDescent="0.2">
      <c r="A59" s="55"/>
    </row>
    <row r="60" spans="1:1" x14ac:dyDescent="0.2">
      <c r="A60" s="55"/>
    </row>
    <row r="61" spans="1:1" x14ac:dyDescent="0.2">
      <c r="A61" s="55"/>
    </row>
    <row r="62" spans="1:1" ht="225" customHeight="1" x14ac:dyDescent="0.2">
      <c r="A62" s="55"/>
    </row>
    <row r="63" spans="1:1" ht="24" customHeight="1" x14ac:dyDescent="0.2">
      <c r="A63" s="55"/>
    </row>
    <row r="64" spans="1:1" ht="80.099999999999994" customHeight="1" x14ac:dyDescent="0.2">
      <c r="A64" s="54" t="s">
        <v>114</v>
      </c>
    </row>
    <row r="65" spans="1:1" x14ac:dyDescent="0.2">
      <c r="A65" s="55"/>
    </row>
    <row r="66" spans="1:1" x14ac:dyDescent="0.2">
      <c r="A66" s="55"/>
    </row>
    <row r="67" spans="1:1" x14ac:dyDescent="0.2">
      <c r="A67" s="55"/>
    </row>
    <row r="68" spans="1:1" x14ac:dyDescent="0.2">
      <c r="A68" s="55"/>
    </row>
    <row r="69" spans="1:1" x14ac:dyDescent="0.2">
      <c r="A69" s="55"/>
    </row>
    <row r="70" spans="1:1" x14ac:dyDescent="0.2">
      <c r="A70" s="55"/>
    </row>
    <row r="71" spans="1:1" x14ac:dyDescent="0.2">
      <c r="A71" s="55"/>
    </row>
    <row r="72" spans="1:1" x14ac:dyDescent="0.2">
      <c r="A72" s="55"/>
    </row>
    <row r="73" spans="1:1" x14ac:dyDescent="0.2">
      <c r="A73" s="55"/>
    </row>
    <row r="74" spans="1:1" x14ac:dyDescent="0.2">
      <c r="A74" s="55"/>
    </row>
    <row r="75" spans="1:1" x14ac:dyDescent="0.2">
      <c r="A75" s="55"/>
    </row>
    <row r="76" spans="1:1" x14ac:dyDescent="0.2">
      <c r="A76" s="55"/>
    </row>
    <row r="77" spans="1:1" x14ac:dyDescent="0.2">
      <c r="A77" s="55"/>
    </row>
    <row r="78" spans="1:1" x14ac:dyDescent="0.2">
      <c r="A78" s="55"/>
    </row>
    <row r="79" spans="1:1" x14ac:dyDescent="0.2">
      <c r="A79" s="55"/>
    </row>
    <row r="80" spans="1:1" ht="57" x14ac:dyDescent="0.2">
      <c r="A80" s="54" t="s">
        <v>113</v>
      </c>
    </row>
    <row r="81" spans="1:1" x14ac:dyDescent="0.2">
      <c r="A81" s="56"/>
    </row>
    <row r="82" spans="1:1" x14ac:dyDescent="0.2">
      <c r="A82" s="56"/>
    </row>
    <row r="83" spans="1:1" x14ac:dyDescent="0.2">
      <c r="A83" s="56"/>
    </row>
    <row r="84" spans="1:1" x14ac:dyDescent="0.2">
      <c r="A84" s="56"/>
    </row>
    <row r="85" spans="1:1" x14ac:dyDescent="0.2">
      <c r="A85" s="56"/>
    </row>
    <row r="86" spans="1:1" x14ac:dyDescent="0.2">
      <c r="A86" s="56"/>
    </row>
    <row r="87" spans="1:1" x14ac:dyDescent="0.2">
      <c r="A87" s="56"/>
    </row>
    <row r="88" spans="1:1" x14ac:dyDescent="0.2">
      <c r="A88" s="55"/>
    </row>
    <row r="89" spans="1:1" ht="26.1" customHeight="1" x14ac:dyDescent="0.2">
      <c r="A89" s="80" t="s">
        <v>225</v>
      </c>
    </row>
    <row r="90" spans="1:1" ht="183" customHeight="1" x14ac:dyDescent="0.2">
      <c r="A90" s="54" t="s">
        <v>227</v>
      </c>
    </row>
    <row r="91" spans="1:1" ht="111" customHeight="1" x14ac:dyDescent="0.2">
      <c r="A91" s="54" t="s">
        <v>228</v>
      </c>
    </row>
    <row r="92" spans="1:1" ht="51" customHeight="1" x14ac:dyDescent="0.2">
      <c r="A92" s="54" t="s">
        <v>229</v>
      </c>
    </row>
    <row r="93" spans="1:1" ht="57" x14ac:dyDescent="0.2">
      <c r="A93" s="54" t="s">
        <v>239</v>
      </c>
    </row>
    <row r="94" spans="1:1" x14ac:dyDescent="0.2">
      <c r="A94" s="55"/>
    </row>
    <row r="95" spans="1:1" x14ac:dyDescent="0.2">
      <c r="A95" s="55"/>
    </row>
    <row r="96" spans="1:1" x14ac:dyDescent="0.2">
      <c r="A96" s="55"/>
    </row>
    <row r="97" spans="1:1" x14ac:dyDescent="0.2">
      <c r="A97" s="55"/>
    </row>
    <row r="98" spans="1:1" x14ac:dyDescent="0.2">
      <c r="A98" s="55"/>
    </row>
    <row r="99" spans="1:1" x14ac:dyDescent="0.2">
      <c r="A99" s="55"/>
    </row>
    <row r="100" spans="1:1" x14ac:dyDescent="0.2">
      <c r="A100" s="55"/>
    </row>
    <row r="101" spans="1:1" x14ac:dyDescent="0.2">
      <c r="A101" s="55"/>
    </row>
    <row r="102" spans="1:1" x14ac:dyDescent="0.2">
      <c r="A102" s="55"/>
    </row>
  </sheetData>
  <sheetProtection algorithmName="SHA-512" hashValue="+ZiLn5lxNx/1mVyASTmsFW/BremjQWZDJN7DmPUY0dZvtcHsISz8q0X2E+630IVIkXOg+VtbTP0fD1xG1R7N3A==" saltValue="E4iQzAkslSG3zV7OV68I4Q==" spinCount="100000" sheet="1" objects="1" scenarios="1"/>
  <customSheetViews>
    <customSheetView guid="{58EB2181-60CA-D84F-9BE3-6D30A91A6F68}" scale="125" showPageBreaks="1" view="pageLayout" topLeftCell="A67">
      <selection activeCell="A4" sqref="A4"/>
      <pageMargins left="0.7" right="0.7" top="0.75" bottom="0.75" header="0.3" footer="0.3"/>
      <pageSetup paperSize="9" orientation="portrait" horizontalDpi="4294967292" verticalDpi="4294967292"/>
      <headerFooter>
        <oddFooter>&amp;L&amp;"Arial,Regular"&amp;9&amp;K000000Tim Indeks KAMI&amp;C&amp;"Arial,Regular"&amp;9&amp;K000000Badan Siber dan Sandi Negara&amp;R&amp;"Arial,Regular"&amp;9&amp;K000000Indeks KAMI, Versi  4.0, 2019</oddFooter>
      </headerFooter>
    </customSheetView>
    <customSheetView guid="{E2B8E4FB-7E5E-E744-9E59-F9CB9CC15E64}" scale="125" showPageBreaks="1" view="pageLayout">
      <pageMargins left="0.7" right="0.7" top="0.75" bottom="0.75" header="0.3" footer="0.3"/>
      <pageSetup paperSize="9" orientation="portrait" horizontalDpi="4294967292" verticalDpi="4294967292"/>
      <headerFooter>
        <oddFooter>&amp;L&amp;"Arial,Regular"&amp;9&amp;K000000Direktorat Keamanan Informasi&amp;C&amp;"Arial,Regular"&amp;9&amp;K000000Kementerian Komunikasi dan Informasi&amp;R&amp;"Arial,Regular"&amp;9&amp;K000000Indeks KAMI, Versi  3.1, 15 April 2015</oddFooter>
      </headerFooter>
    </customSheetView>
  </customSheetViews>
  <phoneticPr fontId="6" type="noConversion"/>
  <pageMargins left="0.75" right="0.75" top="1" bottom="1" header="0.5" footer="0.5"/>
  <pageSetup paperSize="9" orientation="portrait" horizontalDpi="4294967292" verticalDpi="4294967292" r:id="rId1"/>
  <headerFooter>
    <oddFooter xml:space="preserve">&amp;L&amp;"Arial,Regular"&amp;9&amp;K000000Tim Indeks KAMI&amp;C&amp;"Arial,Regular"&amp;9&amp;K000000Badan Siber dan Sandi Negara&amp;R&amp;"Arial,Regular"&amp;9&amp;K000000Indeks KAMI, Versi  4.2, Mei 2021
</oddFooter>
  </headerFooter>
  <drawing r:id="rId2"/>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78"/>
  <sheetViews>
    <sheetView view="pageLayout" topLeftCell="C2" zoomScale="93" zoomScalePageLayoutView="93" workbookViewId="0">
      <selection activeCell="AL17" sqref="AL17"/>
    </sheetView>
  </sheetViews>
  <sheetFormatPr defaultColWidth="10.875" defaultRowHeight="12.75" x14ac:dyDescent="0.2"/>
  <cols>
    <col min="1" max="1" width="2.75" customWidth="1"/>
    <col min="2" max="2" width="32.75" customWidth="1"/>
    <col min="3" max="4" width="2.5" customWidth="1"/>
    <col min="5" max="5" width="19.5" customWidth="1"/>
    <col min="6" max="35" width="1" customWidth="1"/>
    <col min="36" max="36" width="8.25" bestFit="1" customWidth="1"/>
    <col min="37" max="37" width="4.5" customWidth="1"/>
    <col min="38" max="38" width="5.875" customWidth="1"/>
    <col min="39" max="39" width="14.5" bestFit="1" customWidth="1"/>
    <col min="40" max="44" width="10.125" customWidth="1"/>
    <col min="45" max="46" width="6.75" customWidth="1"/>
    <col min="47" max="47" width="20.75" customWidth="1"/>
  </cols>
  <sheetData>
    <row r="1" spans="1:47" ht="15.95" customHeight="1" x14ac:dyDescent="0.25">
      <c r="A1" s="207" t="s">
        <v>9</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9"/>
    </row>
    <row r="2" spans="1:47" ht="8.1" customHeight="1" x14ac:dyDescent="0.25">
      <c r="A2" s="75"/>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76"/>
    </row>
    <row r="3" spans="1:47" x14ac:dyDescent="0.2">
      <c r="A3" s="23"/>
      <c r="B3" s="26" t="s">
        <v>10</v>
      </c>
      <c r="C3" s="24"/>
      <c r="D3" s="67"/>
      <c r="E3" s="194" t="s">
        <v>168</v>
      </c>
      <c r="F3" s="194"/>
      <c r="G3" s="194"/>
      <c r="H3" s="194"/>
      <c r="I3" s="194"/>
      <c r="J3" s="194"/>
      <c r="K3" s="194"/>
      <c r="L3" s="194"/>
      <c r="M3" s="194"/>
      <c r="N3" s="194"/>
      <c r="O3" s="65" t="s">
        <v>56</v>
      </c>
      <c r="P3" s="197">
        <f>'I Kategori SE'!D15</f>
        <v>50</v>
      </c>
      <c r="Q3" s="197"/>
      <c r="R3" s="197"/>
      <c r="S3" s="197"/>
      <c r="T3" s="66"/>
      <c r="U3" s="195" t="s">
        <v>167</v>
      </c>
      <c r="V3" s="196"/>
      <c r="W3" s="196"/>
      <c r="X3" s="196"/>
      <c r="Y3" s="196"/>
      <c r="Z3" s="196"/>
      <c r="AA3" s="196"/>
      <c r="AB3" s="196"/>
      <c r="AC3" s="196"/>
      <c r="AD3" s="196"/>
      <c r="AE3" s="196"/>
      <c r="AF3" s="196"/>
      <c r="AG3" s="196"/>
      <c r="AH3" s="196"/>
      <c r="AI3" s="65"/>
      <c r="AJ3" s="69" t="str">
        <f>AO36</f>
        <v>Strategis</v>
      </c>
      <c r="AK3" s="25"/>
    </row>
    <row r="4" spans="1:47" ht="12.95" customHeight="1" x14ac:dyDescent="0.2">
      <c r="A4" s="23"/>
      <c r="B4" s="210" t="str">
        <f>'Identitas Responden'!C4</f>
        <v xml:space="preserve">Sekretariat Kabinet RI
Pudat Data dan Teknologi Informasi
</v>
      </c>
      <c r="C4" s="24"/>
      <c r="D4" s="202" t="s">
        <v>187</v>
      </c>
      <c r="E4" s="202"/>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5"/>
    </row>
    <row r="5" spans="1:47" x14ac:dyDescent="0.2">
      <c r="A5" s="23"/>
      <c r="B5" s="212"/>
      <c r="C5" s="24"/>
      <c r="D5" s="202"/>
      <c r="E5" s="202"/>
      <c r="F5" s="216" t="e">
        <f>AP36</f>
        <v>#REF!</v>
      </c>
      <c r="G5" s="216"/>
      <c r="H5" s="216"/>
      <c r="I5" s="216"/>
      <c r="J5" s="216"/>
      <c r="K5" s="216"/>
      <c r="L5" s="216"/>
      <c r="M5" s="216"/>
      <c r="N5" s="216"/>
      <c r="O5" s="216"/>
      <c r="P5" s="216"/>
      <c r="Q5" s="216"/>
      <c r="R5" s="216"/>
      <c r="S5" s="216"/>
      <c r="T5" s="216"/>
      <c r="U5" s="216"/>
      <c r="V5" s="216"/>
      <c r="W5" s="216"/>
      <c r="X5" s="216"/>
      <c r="Y5" s="216"/>
      <c r="Z5" s="216"/>
      <c r="AA5" s="216"/>
      <c r="AB5" s="216"/>
      <c r="AC5" s="216"/>
      <c r="AD5" s="216"/>
      <c r="AE5" s="216"/>
      <c r="AF5" s="216"/>
      <c r="AG5" s="216"/>
      <c r="AH5" s="216"/>
      <c r="AI5" s="216"/>
      <c r="AJ5" s="26"/>
      <c r="AK5" s="25"/>
    </row>
    <row r="6" spans="1:47" x14ac:dyDescent="0.2">
      <c r="A6" s="23"/>
      <c r="B6" s="212"/>
      <c r="C6" s="27"/>
      <c r="D6" s="202"/>
      <c r="E6" s="202"/>
      <c r="F6" s="216"/>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216"/>
      <c r="AH6" s="216"/>
      <c r="AI6" s="216"/>
      <c r="AJ6" s="24"/>
      <c r="AK6" s="25"/>
    </row>
    <row r="7" spans="1:47" ht="9" customHeight="1" x14ac:dyDescent="0.2">
      <c r="A7" s="23"/>
      <c r="B7" s="212"/>
      <c r="C7" s="27"/>
      <c r="D7" s="219" t="s">
        <v>70</v>
      </c>
      <c r="E7" s="219"/>
      <c r="F7" s="214"/>
      <c r="G7" s="214"/>
      <c r="H7" s="214"/>
      <c r="I7" s="214"/>
      <c r="J7" s="215"/>
      <c r="K7" s="215"/>
      <c r="L7" s="215"/>
      <c r="M7" s="215"/>
      <c r="N7" s="215"/>
      <c r="O7" s="215"/>
      <c r="P7" s="215"/>
      <c r="Q7" s="215"/>
      <c r="R7" s="215"/>
      <c r="S7" s="215"/>
      <c r="T7" s="215"/>
      <c r="U7" s="215"/>
      <c r="V7" s="215"/>
      <c r="W7" s="215"/>
      <c r="X7" s="215"/>
      <c r="Y7" s="215"/>
      <c r="Z7" s="215"/>
      <c r="AA7" s="215"/>
      <c r="AB7" s="215"/>
      <c r="AC7" s="215"/>
      <c r="AD7" s="215"/>
      <c r="AE7" s="215"/>
      <c r="AF7" s="215"/>
      <c r="AG7" s="215"/>
      <c r="AH7" s="215"/>
      <c r="AI7" s="215"/>
      <c r="AJ7" s="24"/>
      <c r="AK7" s="25"/>
    </row>
    <row r="8" spans="1:47" ht="8.1" customHeight="1" x14ac:dyDescent="0.2">
      <c r="A8" s="23"/>
      <c r="B8" s="212"/>
      <c r="C8" s="28"/>
      <c r="D8" s="28"/>
      <c r="E8" s="36"/>
      <c r="F8" s="24">
        <v>1</v>
      </c>
      <c r="G8" s="24">
        <v>2</v>
      </c>
      <c r="H8" s="24">
        <v>3</v>
      </c>
      <c r="I8" s="24">
        <v>4</v>
      </c>
      <c r="J8" s="24">
        <v>5</v>
      </c>
      <c r="K8" s="24">
        <v>6</v>
      </c>
      <c r="L8" s="24">
        <v>7</v>
      </c>
      <c r="M8" s="24">
        <v>8</v>
      </c>
      <c r="N8" s="24">
        <v>9</v>
      </c>
      <c r="O8" s="24">
        <v>10</v>
      </c>
      <c r="P8" s="24">
        <v>11</v>
      </c>
      <c r="Q8" s="24">
        <v>12</v>
      </c>
      <c r="R8" s="24">
        <v>13</v>
      </c>
      <c r="S8" s="24">
        <v>14</v>
      </c>
      <c r="T8" s="24">
        <v>15</v>
      </c>
      <c r="U8" s="24">
        <v>16</v>
      </c>
      <c r="V8" s="24">
        <v>17</v>
      </c>
      <c r="W8" s="24">
        <v>18</v>
      </c>
      <c r="X8" s="24">
        <v>19</v>
      </c>
      <c r="Y8" s="24">
        <v>20</v>
      </c>
      <c r="Z8" s="24">
        <v>21</v>
      </c>
      <c r="AA8" s="24">
        <v>22</v>
      </c>
      <c r="AB8" s="24">
        <v>23</v>
      </c>
      <c r="AC8" s="24">
        <v>24</v>
      </c>
      <c r="AD8" s="24">
        <v>25</v>
      </c>
      <c r="AE8" s="24">
        <v>26</v>
      </c>
      <c r="AF8" s="24">
        <v>27</v>
      </c>
      <c r="AG8" s="24">
        <v>28</v>
      </c>
      <c r="AH8" s="24">
        <v>29</v>
      </c>
      <c r="AI8" s="24">
        <v>30</v>
      </c>
      <c r="AJ8" s="24"/>
      <c r="AK8" s="25"/>
    </row>
    <row r="9" spans="1:47" ht="8.1" customHeight="1" x14ac:dyDescent="0.2">
      <c r="A9" s="23"/>
      <c r="B9" s="212"/>
      <c r="C9" s="28"/>
      <c r="D9" s="202" t="s">
        <v>166</v>
      </c>
      <c r="E9" s="202"/>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13" t="e">
        <f>SUM(P13:R17)</f>
        <v>#REF!</v>
      </c>
      <c r="AK9" s="30"/>
    </row>
    <row r="10" spans="1:47" ht="6" customHeight="1" x14ac:dyDescent="0.2">
      <c r="A10" s="23"/>
      <c r="B10" s="212"/>
      <c r="C10" s="28"/>
      <c r="D10" s="202"/>
      <c r="E10" s="202"/>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213"/>
      <c r="AK10" s="30"/>
    </row>
    <row r="11" spans="1:47" ht="8.1" customHeight="1" x14ac:dyDescent="0.2">
      <c r="A11" s="23"/>
      <c r="B11" s="210" t="str">
        <f>'Identitas Responden'!C5</f>
        <v>Alamat 1
Alamat 2
Kota Kode Pos</v>
      </c>
      <c r="C11" s="28"/>
      <c r="D11" s="202"/>
      <c r="E11" s="202"/>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13"/>
      <c r="AK11" s="30"/>
    </row>
    <row r="12" spans="1:47" x14ac:dyDescent="0.2">
      <c r="A12" s="23"/>
      <c r="B12" s="211"/>
      <c r="C12" s="26"/>
      <c r="D12" s="28"/>
      <c r="E12" s="28"/>
      <c r="F12" s="24"/>
      <c r="G12" s="24"/>
      <c r="H12" s="24"/>
      <c r="I12" s="24"/>
      <c r="J12" s="24"/>
      <c r="K12" s="24"/>
      <c r="L12" s="24"/>
      <c r="M12" s="24"/>
      <c r="N12" s="24"/>
      <c r="O12" s="24"/>
      <c r="P12" s="24"/>
      <c r="Q12" s="24"/>
      <c r="R12" s="24"/>
      <c r="S12" s="24"/>
      <c r="T12" s="24"/>
      <c r="U12" s="71"/>
      <c r="V12" s="24"/>
      <c r="W12" s="24"/>
      <c r="X12" s="24"/>
      <c r="Y12" s="24"/>
      <c r="Z12" s="24"/>
      <c r="AA12" s="24"/>
      <c r="AB12" s="24"/>
      <c r="AC12" s="24"/>
      <c r="AD12" s="24"/>
      <c r="AE12" s="24"/>
      <c r="AF12" s="24"/>
      <c r="AG12" s="24"/>
      <c r="AH12" s="24"/>
      <c r="AI12" s="24"/>
      <c r="AJ12" s="24"/>
      <c r="AK12" s="25"/>
      <c r="AM12" s="16"/>
      <c r="AN12" s="17" t="s">
        <v>42</v>
      </c>
      <c r="AO12" s="17" t="s">
        <v>11</v>
      </c>
      <c r="AP12" s="17" t="s">
        <v>40</v>
      </c>
      <c r="AQ12" s="17" t="s">
        <v>41</v>
      </c>
      <c r="AR12" s="17" t="s">
        <v>12</v>
      </c>
      <c r="AS12" s="17" t="s">
        <v>26</v>
      </c>
    </row>
    <row r="13" spans="1:47" x14ac:dyDescent="0.2">
      <c r="A13" s="23"/>
      <c r="B13" s="211"/>
      <c r="C13" s="26"/>
      <c r="D13" s="70"/>
      <c r="E13" s="198" t="s">
        <v>16</v>
      </c>
      <c r="F13" s="198"/>
      <c r="G13" s="198"/>
      <c r="H13" s="198"/>
      <c r="I13" s="198"/>
      <c r="J13" s="198"/>
      <c r="K13" s="198"/>
      <c r="L13" s="198"/>
      <c r="M13" s="198"/>
      <c r="N13" s="198"/>
      <c r="O13" s="24" t="s">
        <v>56</v>
      </c>
      <c r="P13" s="201">
        <f>'II Tata Kelola'!E27</f>
        <v>126</v>
      </c>
      <c r="Q13" s="201"/>
      <c r="R13" s="201"/>
      <c r="S13" s="201"/>
      <c r="T13" s="72"/>
      <c r="U13" s="199" t="s">
        <v>184</v>
      </c>
      <c r="V13" s="199"/>
      <c r="W13" s="199"/>
      <c r="X13" s="199"/>
      <c r="Y13" s="199"/>
      <c r="Z13" s="199"/>
      <c r="AA13" s="199"/>
      <c r="AB13" s="199"/>
      <c r="AC13" s="199"/>
      <c r="AD13" s="199"/>
      <c r="AE13" s="199"/>
      <c r="AF13" s="199"/>
      <c r="AG13" s="200" t="str">
        <f>AN54</f>
        <v>IV</v>
      </c>
      <c r="AH13" s="200"/>
      <c r="AI13" s="200"/>
      <c r="AJ13" s="73"/>
      <c r="AK13" s="25"/>
      <c r="AM13" s="19" t="s">
        <v>76</v>
      </c>
      <c r="AN13" s="18"/>
      <c r="AO13" s="18"/>
      <c r="AP13" s="18"/>
      <c r="AQ13" s="18"/>
      <c r="AR13" s="18"/>
    </row>
    <row r="14" spans="1:47" x14ac:dyDescent="0.2">
      <c r="A14" s="23"/>
      <c r="B14" s="211"/>
      <c r="C14" s="24"/>
      <c r="D14" s="24"/>
      <c r="E14" s="198" t="s">
        <v>17</v>
      </c>
      <c r="F14" s="198"/>
      <c r="G14" s="198"/>
      <c r="H14" s="198"/>
      <c r="I14" s="198"/>
      <c r="J14" s="198"/>
      <c r="K14" s="198"/>
      <c r="L14" s="198"/>
      <c r="M14" s="198"/>
      <c r="N14" s="198"/>
      <c r="O14" s="24" t="s">
        <v>56</v>
      </c>
      <c r="P14" s="201">
        <f>'III Risiko'!E21</f>
        <v>72</v>
      </c>
      <c r="Q14" s="201"/>
      <c r="R14" s="201"/>
      <c r="S14" s="201"/>
      <c r="T14" s="35"/>
      <c r="U14" s="201" t="s">
        <v>184</v>
      </c>
      <c r="V14" s="201"/>
      <c r="W14" s="201"/>
      <c r="X14" s="201"/>
      <c r="Y14" s="201"/>
      <c r="Z14" s="201"/>
      <c r="AA14" s="201"/>
      <c r="AB14" s="201"/>
      <c r="AC14" s="201"/>
      <c r="AD14" s="201"/>
      <c r="AE14" s="201"/>
      <c r="AF14" s="201"/>
      <c r="AG14" s="217" t="str">
        <f>AO54</f>
        <v>V</v>
      </c>
      <c r="AH14" s="217"/>
      <c r="AI14" s="218"/>
      <c r="AJ14" s="45" t="e">
        <f>AS55</f>
        <v>#REF!</v>
      </c>
      <c r="AK14" s="25"/>
      <c r="AM14" s="19">
        <v>1</v>
      </c>
      <c r="AN14" s="18">
        <f>'II Tata Kelola'!E29</f>
        <v>8</v>
      </c>
      <c r="AO14" s="18">
        <f>'III Risiko'!E23</f>
        <v>10</v>
      </c>
      <c r="AP14" s="18" t="e">
        <f>#REF!</f>
        <v>#REF!</v>
      </c>
      <c r="AQ14" s="18" t="e">
        <f>#REF!</f>
        <v>#REF!</v>
      </c>
      <c r="AR14" s="18" t="e">
        <f>#REF!</f>
        <v>#REF!</v>
      </c>
      <c r="AS14" s="18" t="e">
        <f>SUM(AN14:AR14)*3</f>
        <v>#REF!</v>
      </c>
      <c r="AT14" s="18" t="e">
        <f>SUM(AN14:AR14)</f>
        <v>#REF!</v>
      </c>
      <c r="AU14" s="18" t="e">
        <f>AT14*2</f>
        <v>#REF!</v>
      </c>
    </row>
    <row r="15" spans="1:47" x14ac:dyDescent="0.2">
      <c r="A15" s="23"/>
      <c r="B15" s="211"/>
      <c r="C15" s="24"/>
      <c r="D15" s="24"/>
      <c r="E15" s="198" t="s">
        <v>18</v>
      </c>
      <c r="F15" s="198"/>
      <c r="G15" s="198"/>
      <c r="H15" s="198"/>
      <c r="I15" s="198"/>
      <c r="J15" s="198"/>
      <c r="K15" s="198"/>
      <c r="L15" s="198"/>
      <c r="M15" s="198"/>
      <c r="N15" s="198"/>
      <c r="O15" s="24" t="s">
        <v>56</v>
      </c>
      <c r="P15" s="201" t="e">
        <f>#REF!</f>
        <v>#REF!</v>
      </c>
      <c r="Q15" s="201"/>
      <c r="R15" s="201"/>
      <c r="S15" s="201"/>
      <c r="T15" s="35"/>
      <c r="U15" s="201" t="s">
        <v>184</v>
      </c>
      <c r="V15" s="201"/>
      <c r="W15" s="201"/>
      <c r="X15" s="201"/>
      <c r="Y15" s="201"/>
      <c r="Z15" s="201"/>
      <c r="AA15" s="201"/>
      <c r="AB15" s="201"/>
      <c r="AC15" s="201"/>
      <c r="AD15" s="201"/>
      <c r="AE15" s="201"/>
      <c r="AF15" s="201"/>
      <c r="AG15" s="204" t="e">
        <f>AP54</f>
        <v>#REF!</v>
      </c>
      <c r="AH15" s="204"/>
      <c r="AI15" s="205"/>
      <c r="AJ15" s="45" t="s">
        <v>126</v>
      </c>
      <c r="AK15" s="25"/>
      <c r="AM15" s="19">
        <v>2</v>
      </c>
      <c r="AN15" s="18">
        <f>'II Tata Kelola'!E30</f>
        <v>8</v>
      </c>
      <c r="AO15" s="18">
        <f>'III Risiko'!E24</f>
        <v>4</v>
      </c>
      <c r="AP15" s="18" t="e">
        <f>#REF!</f>
        <v>#REF!</v>
      </c>
      <c r="AQ15" s="18" t="e">
        <f>#REF!</f>
        <v>#REF!</v>
      </c>
      <c r="AR15" s="18" t="e">
        <f>#REF!</f>
        <v>#REF!</v>
      </c>
      <c r="AS15" s="18" t="e">
        <f>SUM(AN15:AR15)*6</f>
        <v>#REF!</v>
      </c>
      <c r="AT15" s="18" t="e">
        <f>SUM(AN15:AR15)</f>
        <v>#REF!</v>
      </c>
      <c r="AU15" s="18" t="e">
        <f>AT15*4</f>
        <v>#REF!</v>
      </c>
    </row>
    <row r="16" spans="1:47" x14ac:dyDescent="0.2">
      <c r="A16" s="23"/>
      <c r="B16" s="31" t="str">
        <f>'Identitas Responden'!C6</f>
        <v>(Kode Area) Nomor Telpon</v>
      </c>
      <c r="C16" s="24"/>
      <c r="D16" s="24"/>
      <c r="E16" s="198" t="s">
        <v>19</v>
      </c>
      <c r="F16" s="198"/>
      <c r="G16" s="198"/>
      <c r="H16" s="198"/>
      <c r="I16" s="198"/>
      <c r="J16" s="198"/>
      <c r="K16" s="198"/>
      <c r="L16" s="198"/>
      <c r="M16" s="198"/>
      <c r="N16" s="198"/>
      <c r="O16" s="24" t="s">
        <v>56</v>
      </c>
      <c r="P16" s="201" t="e">
        <f>#REF!</f>
        <v>#REF!</v>
      </c>
      <c r="Q16" s="201"/>
      <c r="R16" s="201"/>
      <c r="S16" s="201"/>
      <c r="T16" s="35"/>
      <c r="U16" s="201" t="s">
        <v>184</v>
      </c>
      <c r="V16" s="201"/>
      <c r="W16" s="201"/>
      <c r="X16" s="201"/>
      <c r="Y16" s="201"/>
      <c r="Z16" s="201"/>
      <c r="AA16" s="201"/>
      <c r="AB16" s="201"/>
      <c r="AC16" s="201"/>
      <c r="AD16" s="201"/>
      <c r="AE16" s="201"/>
      <c r="AF16" s="201"/>
      <c r="AG16" s="204" t="e">
        <f>AQ54</f>
        <v>#REF!</v>
      </c>
      <c r="AH16" s="204"/>
      <c r="AI16" s="205"/>
      <c r="AJ16" s="45" t="e">
        <f>AT55</f>
        <v>#REF!</v>
      </c>
      <c r="AK16" s="25"/>
      <c r="AM16" s="19">
        <v>3</v>
      </c>
      <c r="AN16" s="18">
        <f>'II Tata Kelola'!E31</f>
        <v>6</v>
      </c>
      <c r="AO16" s="18">
        <f>'III Risiko'!E25</f>
        <v>2</v>
      </c>
      <c r="AP16" s="18" t="e">
        <f>#REF!</f>
        <v>#REF!</v>
      </c>
      <c r="AQ16" s="18" t="e">
        <f>#REF!</f>
        <v>#REF!</v>
      </c>
      <c r="AR16" s="18" t="e">
        <f>#REF!</f>
        <v>#REF!</v>
      </c>
      <c r="AS16" s="18" t="e">
        <f>SUM(AN16:AR16)*9</f>
        <v>#REF!</v>
      </c>
      <c r="AT16" s="18" t="e">
        <f>SUM(AN16:AR16)</f>
        <v>#REF!</v>
      </c>
      <c r="AU16" s="18" t="e">
        <f>AT16*6</f>
        <v>#REF!</v>
      </c>
    </row>
    <row r="17" spans="1:47" x14ac:dyDescent="0.2">
      <c r="A17" s="23"/>
      <c r="B17" s="31" t="str">
        <f>'Identitas Responden'!C7</f>
        <v>pusdatin@setkab.go.id</v>
      </c>
      <c r="C17" s="24"/>
      <c r="D17" s="24"/>
      <c r="E17" s="198" t="s">
        <v>8</v>
      </c>
      <c r="F17" s="198"/>
      <c r="G17" s="198"/>
      <c r="H17" s="198"/>
      <c r="I17" s="198"/>
      <c r="J17" s="198"/>
      <c r="K17" s="198"/>
      <c r="L17" s="198"/>
      <c r="M17" s="198"/>
      <c r="N17" s="198"/>
      <c r="O17" s="24" t="s">
        <v>56</v>
      </c>
      <c r="P17" s="201" t="e">
        <f>#REF!</f>
        <v>#REF!</v>
      </c>
      <c r="Q17" s="201"/>
      <c r="R17" s="201"/>
      <c r="S17" s="201"/>
      <c r="T17" s="35"/>
      <c r="U17" s="201" t="s">
        <v>184</v>
      </c>
      <c r="V17" s="201"/>
      <c r="W17" s="201"/>
      <c r="X17" s="201"/>
      <c r="Y17" s="201"/>
      <c r="Z17" s="201"/>
      <c r="AA17" s="201"/>
      <c r="AB17" s="201"/>
      <c r="AC17" s="201"/>
      <c r="AD17" s="201"/>
      <c r="AE17" s="201"/>
      <c r="AF17" s="201"/>
      <c r="AG17" s="204" t="e">
        <f>AR54</f>
        <v>#REF!</v>
      </c>
      <c r="AH17" s="204"/>
      <c r="AI17" s="205"/>
      <c r="AJ17" s="45"/>
      <c r="AK17" s="25"/>
      <c r="AM17" s="19" t="s">
        <v>13</v>
      </c>
      <c r="AN17" s="17">
        <f t="shared" ref="AN17:AS17" si="0">SUM(AN14:AN16)</f>
        <v>22</v>
      </c>
      <c r="AO17" s="17">
        <f t="shared" si="0"/>
        <v>16</v>
      </c>
      <c r="AP17" s="17" t="e">
        <f t="shared" si="0"/>
        <v>#REF!</v>
      </c>
      <c r="AQ17" s="17" t="e">
        <f t="shared" si="0"/>
        <v>#REF!</v>
      </c>
      <c r="AR17" s="17" t="e">
        <f t="shared" si="0"/>
        <v>#REF!</v>
      </c>
      <c r="AS17" s="18" t="e">
        <f t="shared" si="0"/>
        <v>#REF!</v>
      </c>
      <c r="AT17" s="17" t="e">
        <f>SUM(AT14:AT16)</f>
        <v>#REF!</v>
      </c>
    </row>
    <row r="18" spans="1:47" x14ac:dyDescent="0.2">
      <c r="A18" s="23"/>
      <c r="B18" s="31" t="str">
        <f>'Identitas Responden'!C12</f>
        <v>24 Oktober 2022</v>
      </c>
      <c r="C18" s="24"/>
      <c r="D18" s="24"/>
      <c r="E18" s="198" t="s">
        <v>195</v>
      </c>
      <c r="F18" s="198"/>
      <c r="G18" s="198"/>
      <c r="H18" s="198"/>
      <c r="I18" s="198"/>
      <c r="J18" s="198"/>
      <c r="K18" s="198"/>
      <c r="L18" s="198"/>
      <c r="M18" s="198"/>
      <c r="N18" s="198"/>
      <c r="O18" s="24" t="s">
        <v>198</v>
      </c>
      <c r="P18" s="206" t="e">
        <f>(#REF!)/3</f>
        <v>#REF!</v>
      </c>
      <c r="Q18" s="206"/>
      <c r="R18" s="206"/>
      <c r="S18" s="206"/>
      <c r="T18" s="206"/>
      <c r="U18" s="201"/>
      <c r="V18" s="201"/>
      <c r="W18" s="201"/>
      <c r="X18" s="201"/>
      <c r="Y18" s="201"/>
      <c r="Z18" s="201"/>
      <c r="AA18" s="201"/>
      <c r="AB18" s="201"/>
      <c r="AC18" s="201"/>
      <c r="AD18" s="201"/>
      <c r="AE18" s="201"/>
      <c r="AF18" s="201"/>
      <c r="AG18" s="204"/>
      <c r="AH18" s="204"/>
      <c r="AI18" s="204"/>
      <c r="AJ18" s="74"/>
      <c r="AK18" s="25"/>
      <c r="AM18" s="19" t="s">
        <v>14</v>
      </c>
      <c r="AN18" s="17">
        <v>1</v>
      </c>
      <c r="AO18" s="17">
        <v>1</v>
      </c>
      <c r="AP18" s="17">
        <v>1</v>
      </c>
      <c r="AQ18" s="17">
        <v>1</v>
      </c>
      <c r="AR18" s="17">
        <v>1</v>
      </c>
      <c r="AS18" s="18"/>
    </row>
    <row r="19" spans="1:47" x14ac:dyDescent="0.2">
      <c r="A19" s="23"/>
      <c r="B19" s="24"/>
      <c r="C19" s="24"/>
      <c r="D19" s="24"/>
      <c r="E19" s="198" t="s">
        <v>199</v>
      </c>
      <c r="F19" s="198"/>
      <c r="G19" s="198"/>
      <c r="H19" s="198"/>
      <c r="I19" s="198"/>
      <c r="J19" s="198"/>
      <c r="K19" s="198"/>
      <c r="L19" s="198"/>
      <c r="M19" s="198"/>
      <c r="N19" s="198"/>
      <c r="O19" s="24" t="s">
        <v>198</v>
      </c>
      <c r="P19" s="203" t="e">
        <f>(#REF!)/3</f>
        <v>#REF!</v>
      </c>
      <c r="Q19" s="203"/>
      <c r="R19" s="203"/>
      <c r="S19" s="203"/>
      <c r="T19" s="203"/>
      <c r="U19" s="24"/>
      <c r="V19" s="24"/>
      <c r="W19" s="24"/>
      <c r="X19" s="24"/>
      <c r="Y19" s="24"/>
      <c r="Z19" s="24"/>
      <c r="AA19" s="24"/>
      <c r="AB19" s="24"/>
      <c r="AC19" s="24"/>
      <c r="AD19" s="24"/>
      <c r="AE19" s="24"/>
      <c r="AF19" s="24"/>
      <c r="AG19" s="24"/>
      <c r="AH19" s="24"/>
      <c r="AI19" s="24"/>
      <c r="AJ19" s="24"/>
      <c r="AK19" s="25"/>
      <c r="AM19" s="19">
        <v>1</v>
      </c>
      <c r="AN19" s="18">
        <f>AN14*Referensi!$E$7*AN18</f>
        <v>24</v>
      </c>
      <c r="AO19" s="18">
        <f>AO14*Referensi!$E$7*AO18</f>
        <v>30</v>
      </c>
      <c r="AP19" s="18" t="e">
        <f>AP14*Referensi!$E$7*AP18</f>
        <v>#REF!</v>
      </c>
      <c r="AQ19" s="18" t="e">
        <f>AQ14*Referensi!$E$7*AQ18</f>
        <v>#REF!</v>
      </c>
      <c r="AR19" s="18" t="e">
        <f>AR14*Referensi!$E$7</f>
        <v>#REF!</v>
      </c>
      <c r="AS19" s="18"/>
    </row>
    <row r="20" spans="1:47" x14ac:dyDescent="0.2">
      <c r="A20" s="23"/>
      <c r="B20" s="24"/>
      <c r="C20" s="24"/>
      <c r="D20" s="24"/>
      <c r="E20" s="198" t="s">
        <v>193</v>
      </c>
      <c r="F20" s="198"/>
      <c r="G20" s="198"/>
      <c r="H20" s="198"/>
      <c r="I20" s="198"/>
      <c r="J20" s="198"/>
      <c r="K20" s="198"/>
      <c r="L20" s="198"/>
      <c r="M20" s="198"/>
      <c r="N20" s="198"/>
      <c r="O20" s="24" t="s">
        <v>198</v>
      </c>
      <c r="P20" s="203" t="e">
        <f>(#REF!)/3</f>
        <v>#REF!</v>
      </c>
      <c r="Q20" s="203"/>
      <c r="R20" s="203"/>
      <c r="S20" s="203"/>
      <c r="T20" s="203"/>
      <c r="U20" s="24"/>
      <c r="V20" s="24"/>
      <c r="W20" s="24"/>
      <c r="X20" s="24"/>
      <c r="Y20" s="24"/>
      <c r="Z20" s="24"/>
      <c r="AA20" s="24"/>
      <c r="AB20" s="24"/>
      <c r="AC20" s="24"/>
      <c r="AD20" s="24"/>
      <c r="AE20" s="24"/>
      <c r="AF20" s="24"/>
      <c r="AG20" s="24"/>
      <c r="AH20" s="24"/>
      <c r="AI20" s="24"/>
      <c r="AJ20" s="24"/>
      <c r="AK20" s="25"/>
      <c r="AM20" s="19">
        <v>2</v>
      </c>
      <c r="AN20" s="18">
        <f>AN19+(AN18*AN15*Referensi!$F$7)</f>
        <v>72</v>
      </c>
      <c r="AO20" s="18">
        <f>AO19+(AO18*AO15*Referensi!$F$7)</f>
        <v>54</v>
      </c>
      <c r="AP20" s="18" t="e">
        <f>AP19+(AP18*AP15*Referensi!$F$7)</f>
        <v>#REF!</v>
      </c>
      <c r="AQ20" s="18" t="e">
        <f>AQ19+(AQ18*AQ15*Referensi!$F$7)</f>
        <v>#REF!</v>
      </c>
      <c r="AR20" s="18" t="e">
        <f>AR19+(AR15*Referensi!$F$7)</f>
        <v>#REF!</v>
      </c>
      <c r="AS20" s="18"/>
    </row>
    <row r="21" spans="1:47" x14ac:dyDescent="0.2">
      <c r="A21" s="23"/>
      <c r="B21" s="24"/>
      <c r="C21" s="24"/>
      <c r="D21" s="24"/>
      <c r="E21" s="198"/>
      <c r="F21" s="198"/>
      <c r="G21" s="198"/>
      <c r="H21" s="198"/>
      <c r="I21" s="198"/>
      <c r="J21" s="198"/>
      <c r="K21" s="198"/>
      <c r="L21" s="198"/>
      <c r="M21" s="198"/>
      <c r="N21" s="198"/>
      <c r="O21" s="24"/>
      <c r="P21" s="24"/>
      <c r="Q21" s="24"/>
      <c r="R21" s="24"/>
      <c r="S21" s="24"/>
      <c r="T21" s="24"/>
      <c r="U21" s="24"/>
      <c r="V21" s="24"/>
      <c r="W21" s="24"/>
      <c r="X21" s="24"/>
      <c r="Y21" s="24"/>
      <c r="Z21" s="24"/>
      <c r="AA21" s="24"/>
      <c r="AB21" s="24"/>
      <c r="AC21" s="24"/>
      <c r="AD21" s="24"/>
      <c r="AE21" s="24"/>
      <c r="AF21" s="24"/>
      <c r="AG21" s="24"/>
      <c r="AH21" s="24"/>
      <c r="AI21" s="24"/>
      <c r="AJ21" s="24"/>
      <c r="AK21" s="25"/>
      <c r="AM21" s="19">
        <v>3</v>
      </c>
      <c r="AN21" s="18">
        <f>AN20+(AN18*AN16*Referensi!$G$7)</f>
        <v>126</v>
      </c>
      <c r="AO21" s="18">
        <f>AO20+(AO18*AO16*Referensi!$G$7)</f>
        <v>72</v>
      </c>
      <c r="AP21" s="18" t="e">
        <f>AP20+(AP18*AP16*Referensi!$G$7)</f>
        <v>#REF!</v>
      </c>
      <c r="AQ21" s="18" t="e">
        <f>AQ20+(AQ18*AQ16*Referensi!$G$7)</f>
        <v>#REF!</v>
      </c>
      <c r="AR21" s="18" t="e">
        <f>AR20+AR16*Referensi!$G$7</f>
        <v>#REF!</v>
      </c>
      <c r="AS21" s="18"/>
    </row>
    <row r="22" spans="1:47" x14ac:dyDescent="0.2">
      <c r="A22" s="23"/>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5"/>
      <c r="AM22" s="19" t="s">
        <v>15</v>
      </c>
      <c r="AN22" s="17">
        <f>'II Tata Kelola'!E27*AN18</f>
        <v>126</v>
      </c>
      <c r="AO22" s="17">
        <f>'III Risiko'!E21*AN18</f>
        <v>72</v>
      </c>
      <c r="AP22" s="17" t="e">
        <f>#REF!*AN18</f>
        <v>#REF!</v>
      </c>
      <c r="AQ22" s="17" t="e">
        <f>#REF!*AN18</f>
        <v>#REF!</v>
      </c>
      <c r="AR22" s="17" t="e">
        <f>#REF!*AN18</f>
        <v>#REF!</v>
      </c>
      <c r="AS22" s="17" t="e">
        <f>SUM(AN22:AR22)</f>
        <v>#REF!</v>
      </c>
    </row>
    <row r="23" spans="1:47" x14ac:dyDescent="0.2">
      <c r="A23" s="23"/>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5"/>
      <c r="AM23" s="19" t="s">
        <v>53</v>
      </c>
      <c r="AN23" s="17" t="s">
        <v>156</v>
      </c>
      <c r="AO23" s="17" t="s">
        <v>157</v>
      </c>
      <c r="AP23" s="17" t="s">
        <v>54</v>
      </c>
      <c r="AQ23" s="18">
        <v>10</v>
      </c>
      <c r="AR23" s="18">
        <v>15</v>
      </c>
      <c r="AS23" s="18">
        <v>0</v>
      </c>
      <c r="AT23" s="18">
        <v>174</v>
      </c>
      <c r="AU23" s="21" t="s">
        <v>55</v>
      </c>
    </row>
    <row r="24" spans="1:47" x14ac:dyDescent="0.2">
      <c r="A24" s="23"/>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5"/>
      <c r="AM24" s="19" t="s">
        <v>158</v>
      </c>
      <c r="AN24" s="18">
        <v>10</v>
      </c>
      <c r="AO24" s="18">
        <v>15</v>
      </c>
      <c r="AP24" s="18" t="s">
        <v>24</v>
      </c>
      <c r="AR24" s="17"/>
      <c r="AS24" s="18">
        <v>175</v>
      </c>
      <c r="AT24" s="18">
        <v>312</v>
      </c>
      <c r="AU24" s="21" t="s">
        <v>223</v>
      </c>
    </row>
    <row r="25" spans="1:47" x14ac:dyDescent="0.2">
      <c r="A25" s="23"/>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5"/>
      <c r="AM25" s="19" t="s">
        <v>159</v>
      </c>
      <c r="AN25" s="18">
        <v>16</v>
      </c>
      <c r="AO25" s="18">
        <v>34</v>
      </c>
      <c r="AP25" s="18" t="s">
        <v>154</v>
      </c>
      <c r="AR25" s="17"/>
      <c r="AS25" s="18">
        <v>313</v>
      </c>
      <c r="AT25" s="18">
        <v>535</v>
      </c>
      <c r="AU25" s="21" t="s">
        <v>224</v>
      </c>
    </row>
    <row r="26" spans="1:47" x14ac:dyDescent="0.2">
      <c r="A26" s="23"/>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5"/>
      <c r="AM26" s="19" t="s">
        <v>160</v>
      </c>
      <c r="AN26" s="18">
        <v>35</v>
      </c>
      <c r="AO26" s="18">
        <v>50</v>
      </c>
      <c r="AP26" s="18" t="s">
        <v>155</v>
      </c>
      <c r="AR26" s="17"/>
      <c r="AS26" s="18">
        <v>536</v>
      </c>
      <c r="AT26" s="18">
        <v>645</v>
      </c>
      <c r="AU26" s="21" t="s">
        <v>185</v>
      </c>
    </row>
    <row r="27" spans="1:47" x14ac:dyDescent="0.2">
      <c r="A27" s="23"/>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5"/>
      <c r="AN27" s="18"/>
      <c r="AO27" s="18"/>
      <c r="AP27" s="18"/>
      <c r="AQ27" s="18">
        <v>16</v>
      </c>
      <c r="AR27" s="18">
        <v>34</v>
      </c>
      <c r="AS27" s="18">
        <v>0</v>
      </c>
      <c r="AT27" s="18">
        <v>272</v>
      </c>
      <c r="AU27" s="21" t="s">
        <v>55</v>
      </c>
    </row>
    <row r="28" spans="1:47" x14ac:dyDescent="0.2">
      <c r="A28" s="23"/>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5"/>
      <c r="AN28" s="18"/>
      <c r="AO28" s="18"/>
      <c r="AP28" s="18"/>
      <c r="AS28" s="18">
        <v>273</v>
      </c>
      <c r="AT28" s="18">
        <v>455</v>
      </c>
      <c r="AU28" s="21" t="s">
        <v>223</v>
      </c>
    </row>
    <row r="29" spans="1:47" x14ac:dyDescent="0.2">
      <c r="A29" s="23"/>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5"/>
      <c r="AS29" s="18">
        <v>456</v>
      </c>
      <c r="AT29" s="18">
        <v>583</v>
      </c>
      <c r="AU29" s="21" t="s">
        <v>224</v>
      </c>
    </row>
    <row r="30" spans="1:47" x14ac:dyDescent="0.2">
      <c r="A30" s="23"/>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5"/>
      <c r="AS30" s="18">
        <v>584</v>
      </c>
      <c r="AT30" s="18">
        <v>645</v>
      </c>
      <c r="AU30" s="21" t="s">
        <v>185</v>
      </c>
    </row>
    <row r="31" spans="1:47" x14ac:dyDescent="0.2">
      <c r="A31" s="23"/>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5"/>
      <c r="AQ31" s="18">
        <v>35</v>
      </c>
      <c r="AR31" s="18">
        <v>50</v>
      </c>
      <c r="AS31" s="18">
        <v>0</v>
      </c>
      <c r="AT31" s="18">
        <v>333</v>
      </c>
      <c r="AU31" s="21" t="s">
        <v>55</v>
      </c>
    </row>
    <row r="32" spans="1:47" ht="12" customHeight="1" x14ac:dyDescent="0.2">
      <c r="A32" s="23"/>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5"/>
      <c r="AS32" s="18">
        <v>334</v>
      </c>
      <c r="AT32" s="18">
        <v>535</v>
      </c>
      <c r="AU32" s="21" t="s">
        <v>223</v>
      </c>
    </row>
    <row r="33" spans="1:47" x14ac:dyDescent="0.2">
      <c r="A33" s="23"/>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5"/>
      <c r="AS33" s="18">
        <v>536</v>
      </c>
      <c r="AT33" s="18">
        <v>609</v>
      </c>
      <c r="AU33" s="21" t="s">
        <v>224</v>
      </c>
    </row>
    <row r="34" spans="1:47" ht="13.5" x14ac:dyDescent="0.25">
      <c r="A34" s="23"/>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5"/>
      <c r="AM34" s="39" t="s">
        <v>80</v>
      </c>
      <c r="AN34" s="40">
        <f>AN14*Referensi!$E$6*AN18</f>
        <v>16</v>
      </c>
      <c r="AO34" s="40">
        <f>AO14*Referensi!$E$6*AO18</f>
        <v>20</v>
      </c>
      <c r="AP34" s="40" t="e">
        <f>AP14*Referensi!$E$6*AP18</f>
        <v>#REF!</v>
      </c>
      <c r="AQ34" s="40" t="e">
        <f>AQ14*Referensi!$E$5*AQ18</f>
        <v>#REF!</v>
      </c>
      <c r="AR34" s="40" t="e">
        <f>AR14*Referensi!$E$5</f>
        <v>#REF!</v>
      </c>
      <c r="AS34" s="18">
        <v>610</v>
      </c>
      <c r="AT34" s="18">
        <v>645</v>
      </c>
      <c r="AU34" s="21" t="s">
        <v>185</v>
      </c>
    </row>
    <row r="35" spans="1:47" x14ac:dyDescent="0.2">
      <c r="A35" s="23"/>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5"/>
      <c r="AP35" s="18" t="e">
        <f>IF(AND(AN22&gt;=AN34,AO22&gt;=AO34,AP22&gt;=AP34,AQ22&gt;=AQ34,AR22&gt;=AR34),"Valid","Not Valid")</f>
        <v>#REF!</v>
      </c>
    </row>
    <row r="36" spans="1:47" x14ac:dyDescent="0.2">
      <c r="A36" s="23"/>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5"/>
      <c r="AN36" s="19" t="s">
        <v>23</v>
      </c>
      <c r="AO36" s="18" t="str">
        <f>VLOOKUP('I Kategori SE'!D15,Dashboard!AN24:AP27,3)</f>
        <v>Strategis</v>
      </c>
      <c r="AP36" s="18" t="e">
        <f>IF(AP35="Valid",IF(AO36="Rendah",VLOOKUP(AJ9,AS23:AU26,3),IF(AO36="Tinggi",VLOOKUP(AJ9,AS27:AU30,3),IF(AO36="Strategis",VLOOKUP(AJ9,AS31:AU34,3),0))),"Tidak Layak")</f>
        <v>#REF!</v>
      </c>
    </row>
    <row r="37" spans="1:47" x14ac:dyDescent="0.2">
      <c r="A37" s="23"/>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5"/>
      <c r="AN37" s="37" t="s">
        <v>109</v>
      </c>
      <c r="AO37" s="18">
        <f>IF(AO36="Strategis",AT31,IF(AO36="Tinggi",AT27,AT23))</f>
        <v>333</v>
      </c>
    </row>
    <row r="38" spans="1:47" x14ac:dyDescent="0.2">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5"/>
      <c r="AN38" s="37" t="s">
        <v>110</v>
      </c>
      <c r="AO38" s="18">
        <f>IF(AO36="Strategis",AT32,IF(AO36="Tinggi",AT28,AT24))</f>
        <v>535</v>
      </c>
    </row>
    <row r="39" spans="1:47" ht="13.5" thickBot="1" x14ac:dyDescent="0.2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4"/>
      <c r="AN39" s="37" t="s">
        <v>186</v>
      </c>
      <c r="AO39" s="18">
        <f>IF(AO36="Strategis",AT33,IF(AO36="Tinggi",AT29,AT25))</f>
        <v>609</v>
      </c>
    </row>
    <row r="42" spans="1:47" x14ac:dyDescent="0.2">
      <c r="AN42" s="17" t="s">
        <v>42</v>
      </c>
      <c r="AO42" s="17" t="s">
        <v>11</v>
      </c>
      <c r="AP42" s="17" t="s">
        <v>40</v>
      </c>
      <c r="AQ42" s="17" t="s">
        <v>41</v>
      </c>
      <c r="AR42" s="17" t="s">
        <v>12</v>
      </c>
    </row>
    <row r="43" spans="1:47" x14ac:dyDescent="0.2">
      <c r="AM43" s="38" t="s">
        <v>75</v>
      </c>
    </row>
    <row r="44" spans="1:47" x14ac:dyDescent="0.2">
      <c r="AM44" s="37" t="s">
        <v>83</v>
      </c>
      <c r="AN44" s="42" t="str">
        <f>'II Tata Kelola'!E39</f>
        <v>II</v>
      </c>
      <c r="AO44" s="42" t="str">
        <f>'III Risiko'!E33</f>
        <v>II</v>
      </c>
      <c r="AP44" s="42" t="e">
        <f>#REF!</f>
        <v>#REF!</v>
      </c>
      <c r="AQ44" s="42" t="e">
        <f>#REF!</f>
        <v>#REF!</v>
      </c>
      <c r="AR44" s="42" t="e">
        <f>#REF!</f>
        <v>#REF!</v>
      </c>
    </row>
    <row r="45" spans="1:47" x14ac:dyDescent="0.2">
      <c r="AM45" s="38" t="s">
        <v>77</v>
      </c>
      <c r="AN45" s="42"/>
      <c r="AO45" s="42"/>
      <c r="AP45" s="42"/>
      <c r="AQ45" s="42"/>
      <c r="AR45" s="42"/>
    </row>
    <row r="46" spans="1:47" x14ac:dyDescent="0.2">
      <c r="AM46" s="37" t="s">
        <v>101</v>
      </c>
      <c r="AN46" s="42" t="str">
        <f>'II Tata Kelola'!E41</f>
        <v>Yes</v>
      </c>
      <c r="AO46" s="42" t="str">
        <f>'III Risiko'!E35</f>
        <v>Yes</v>
      </c>
      <c r="AP46" s="42" t="e">
        <f>#REF!</f>
        <v>#REF!</v>
      </c>
      <c r="AQ46" s="42" t="e">
        <f>#REF!</f>
        <v>#REF!</v>
      </c>
      <c r="AR46" s="42" t="e">
        <f>#REF!</f>
        <v>#REF!</v>
      </c>
    </row>
    <row r="47" spans="1:47" x14ac:dyDescent="0.2">
      <c r="AM47" s="37" t="s">
        <v>83</v>
      </c>
      <c r="AN47" s="42" t="str">
        <f>'II Tata Kelola'!E44</f>
        <v>III</v>
      </c>
      <c r="AO47" s="42" t="str">
        <f>'III Risiko'!E38</f>
        <v>III</v>
      </c>
      <c r="AP47" s="42" t="e">
        <f>#REF!</f>
        <v>#REF!</v>
      </c>
      <c r="AQ47" s="42" t="e">
        <f>#REF!</f>
        <v>#REF!</v>
      </c>
      <c r="AR47" s="42" t="e">
        <f>#REF!</f>
        <v>#REF!</v>
      </c>
    </row>
    <row r="48" spans="1:47" x14ac:dyDescent="0.2">
      <c r="AM48" s="38" t="s">
        <v>78</v>
      </c>
      <c r="AN48" s="42"/>
      <c r="AO48" s="42"/>
      <c r="AP48" s="42"/>
      <c r="AQ48" s="42"/>
      <c r="AR48" s="42"/>
    </row>
    <row r="49" spans="39:46" x14ac:dyDescent="0.2">
      <c r="AM49" s="37" t="s">
        <v>101</v>
      </c>
      <c r="AN49" s="42" t="str">
        <f>'II Tata Kelola'!E46</f>
        <v>Yes</v>
      </c>
      <c r="AO49" s="42" t="str">
        <f>'III Risiko'!E40</f>
        <v>Yes</v>
      </c>
      <c r="AP49" s="42" t="e">
        <f>#REF!</f>
        <v>#REF!</v>
      </c>
      <c r="AQ49" s="42" t="s">
        <v>128</v>
      </c>
      <c r="AR49" s="42" t="e">
        <f>#REF!</f>
        <v>#REF!</v>
      </c>
    </row>
    <row r="50" spans="39:46" x14ac:dyDescent="0.2">
      <c r="AM50" s="37" t="s">
        <v>83</v>
      </c>
      <c r="AN50" s="42" t="str">
        <f>'II Tata Kelola'!E49</f>
        <v>IV</v>
      </c>
      <c r="AO50" s="42" t="str">
        <f>'III Risiko'!E43</f>
        <v>IV</v>
      </c>
      <c r="AP50" s="42" t="e">
        <f>#REF!</f>
        <v>#REF!</v>
      </c>
      <c r="AQ50" s="42" t="s">
        <v>128</v>
      </c>
      <c r="AR50" s="42" t="e">
        <f>#REF!</f>
        <v>#REF!</v>
      </c>
    </row>
    <row r="51" spans="39:46" x14ac:dyDescent="0.2">
      <c r="AM51" s="38" t="s">
        <v>79</v>
      </c>
      <c r="AN51" s="42"/>
      <c r="AO51" s="42"/>
      <c r="AP51" s="42"/>
      <c r="AQ51" s="42"/>
      <c r="AR51" s="42"/>
    </row>
    <row r="52" spans="39:46" x14ac:dyDescent="0.2">
      <c r="AM52" s="37" t="s">
        <v>101</v>
      </c>
      <c r="AN52" s="42" t="s">
        <v>128</v>
      </c>
      <c r="AO52" s="42" t="str">
        <f>'III Risiko'!E45</f>
        <v>Yes</v>
      </c>
      <c r="AP52" s="42" t="e">
        <f>#REF!</f>
        <v>#REF!</v>
      </c>
      <c r="AQ52" s="42" t="s">
        <v>128</v>
      </c>
      <c r="AR52" s="42" t="s">
        <v>128</v>
      </c>
    </row>
    <row r="53" spans="39:46" x14ac:dyDescent="0.2">
      <c r="AM53" s="37" t="s">
        <v>83</v>
      </c>
      <c r="AN53" s="42" t="s">
        <v>128</v>
      </c>
      <c r="AO53" s="42" t="str">
        <f>'III Risiko'!E48</f>
        <v>V</v>
      </c>
      <c r="AP53" s="42" t="e">
        <f>#REF!</f>
        <v>#REF!</v>
      </c>
      <c r="AQ53" s="42" t="s">
        <v>128</v>
      </c>
      <c r="AR53" s="42" t="s">
        <v>128</v>
      </c>
    </row>
    <row r="54" spans="39:46" x14ac:dyDescent="0.2">
      <c r="AM54" s="38" t="s">
        <v>102</v>
      </c>
      <c r="AN54" s="43" t="str">
        <f>IF(AN52="Yes",AN53,IF(AN49="Yes",AN50,IF(AN46="Yes",AN47,IF(AN44="No","I",AN44))))</f>
        <v>IV</v>
      </c>
      <c r="AO54" s="43" t="str">
        <f>IF(AO52="Yes",AO53,IF(AO49="Yes",AO50,IF(AO46="Yes",AO47,IF(AO44="No","I",AO44))))</f>
        <v>V</v>
      </c>
      <c r="AP54" s="43" t="e">
        <f>IF(AP52="Yes",AP53,IF(AP49="Yes",AP50,IF(AP46="Yes",AP47,IF(AP44="No","I",AP44))))</f>
        <v>#REF!</v>
      </c>
      <c r="AQ54" s="43" t="e">
        <f>IF(AQ52="Yes",AQ53,IF(AQ49="Yes",AQ50,IF(AQ46="Yes",AQ47,IF(AQ44="No","I",AQ44))))</f>
        <v>#REF!</v>
      </c>
      <c r="AR54" s="43" t="e">
        <f>IF(AR52="Yes",AR53,IF(AR49="Yes",AR50,IF(AR46="Yes",AR47,IF(AR44="No","I",AR44))))</f>
        <v>#REF!</v>
      </c>
    </row>
    <row r="55" spans="39:46" x14ac:dyDescent="0.2">
      <c r="AN55" s="41">
        <f>LOOKUP(AN54,TingkatKematangan2,TKM)</f>
        <v>7</v>
      </c>
      <c r="AO55" s="41">
        <f>LOOKUP(AO54,TingkatKematangan2,TKM)</f>
        <v>9</v>
      </c>
      <c r="AP55" s="41" t="e">
        <f>LOOKUP(AP54,TingkatKematangan2,TKM)</f>
        <v>#REF!</v>
      </c>
      <c r="AQ55" s="41" t="e">
        <f>LOOKUP(AQ54,TingkatKematangan2,TKM)</f>
        <v>#REF!</v>
      </c>
      <c r="AR55" s="41" t="e">
        <f>LOOKUP(AR54,TingkatKematangan2,TKM)</f>
        <v>#REF!</v>
      </c>
      <c r="AS55" s="41" t="e">
        <f>LOOKUP(MIN(AN55:AR55),TKM,TingkatKematangan2)</f>
        <v>#REF!</v>
      </c>
      <c r="AT55" s="41" t="e">
        <f>LOOKUP(MAX(AN55:AR55),TKM,TingkatKematangan2)</f>
        <v>#REF!</v>
      </c>
    </row>
    <row r="56" spans="39:46" x14ac:dyDescent="0.2">
      <c r="AS56" s="10" t="e">
        <f>MIN(AN55:AR55)</f>
        <v>#REF!</v>
      </c>
      <c r="AT56" s="10" t="e">
        <f>MAX(AN55:AR55)</f>
        <v>#REF!</v>
      </c>
    </row>
    <row r="58" spans="39:46" x14ac:dyDescent="0.2">
      <c r="AN58" s="17" t="s">
        <v>16</v>
      </c>
      <c r="AO58" s="17" t="s">
        <v>11</v>
      </c>
      <c r="AP58" s="17" t="s">
        <v>40</v>
      </c>
      <c r="AQ58" s="17" t="s">
        <v>19</v>
      </c>
      <c r="AR58" s="17" t="s">
        <v>12</v>
      </c>
    </row>
    <row r="59" spans="39:46" x14ac:dyDescent="0.2">
      <c r="AM59" s="19">
        <v>1</v>
      </c>
      <c r="AN59">
        <v>2</v>
      </c>
      <c r="AO59">
        <v>2</v>
      </c>
      <c r="AP59">
        <v>3</v>
      </c>
      <c r="AQ59">
        <v>2</v>
      </c>
      <c r="AR59">
        <v>2</v>
      </c>
    </row>
    <row r="60" spans="39:46" x14ac:dyDescent="0.2">
      <c r="AM60" s="19">
        <v>2</v>
      </c>
      <c r="AN60">
        <v>3</v>
      </c>
      <c r="AO60">
        <v>4</v>
      </c>
      <c r="AP60">
        <v>3</v>
      </c>
      <c r="AQ60">
        <v>3</v>
      </c>
      <c r="AR60">
        <v>3</v>
      </c>
    </row>
    <row r="61" spans="39:46" x14ac:dyDescent="0.2">
      <c r="AM61" s="19">
        <v>3</v>
      </c>
      <c r="AN61">
        <v>4</v>
      </c>
      <c r="AO61">
        <v>5</v>
      </c>
      <c r="AP61">
        <v>5</v>
      </c>
      <c r="AQ61">
        <v>3</v>
      </c>
      <c r="AR61">
        <v>4</v>
      </c>
    </row>
    <row r="62" spans="39:46" x14ac:dyDescent="0.2">
      <c r="AM62" s="162" t="s">
        <v>287</v>
      </c>
      <c r="AN62">
        <f ca="1">LOOKUP(AN54,$AS$66:$AS$74,$AT$66:$AT$75)</f>
        <v>4</v>
      </c>
      <c r="AO62">
        <f t="shared" ref="AO62:AR62" ca="1" si="1">LOOKUP(AO54,$AS$66:$AS$74,$AT$66:$AT$75)</f>
        <v>5</v>
      </c>
      <c r="AP62" t="e">
        <f t="shared" si="1"/>
        <v>#REF!</v>
      </c>
      <c r="AQ62" t="e">
        <f t="shared" si="1"/>
        <v>#REF!</v>
      </c>
      <c r="AR62" t="e">
        <f t="shared" si="1"/>
        <v>#REF!</v>
      </c>
    </row>
    <row r="64" spans="39:46" x14ac:dyDescent="0.2">
      <c r="AS64" s="82"/>
    </row>
    <row r="65" spans="2:46" x14ac:dyDescent="0.2">
      <c r="AS65" t="s">
        <v>72</v>
      </c>
      <c r="AT65" s="163">
        <v>1</v>
      </c>
    </row>
    <row r="66" spans="2:46" x14ac:dyDescent="0.2">
      <c r="AS66" t="s">
        <v>103</v>
      </c>
      <c r="AT66" s="164">
        <v>1.5</v>
      </c>
    </row>
    <row r="67" spans="2:46" x14ac:dyDescent="0.2">
      <c r="AS67" t="s">
        <v>61</v>
      </c>
      <c r="AT67" s="163">
        <v>2</v>
      </c>
    </row>
    <row r="68" spans="2:46" x14ac:dyDescent="0.2">
      <c r="AS68" t="s">
        <v>104</v>
      </c>
      <c r="AT68" s="164">
        <v>2.5</v>
      </c>
    </row>
    <row r="69" spans="2:46" x14ac:dyDescent="0.2">
      <c r="AS69" t="s">
        <v>62</v>
      </c>
      <c r="AT69" s="163">
        <v>3</v>
      </c>
    </row>
    <row r="70" spans="2:46" x14ac:dyDescent="0.2">
      <c r="AS70" t="s">
        <v>105</v>
      </c>
      <c r="AT70" s="164">
        <v>3.5</v>
      </c>
    </row>
    <row r="71" spans="2:46" x14ac:dyDescent="0.2">
      <c r="AS71" t="s">
        <v>64</v>
      </c>
      <c r="AT71" s="163">
        <v>4</v>
      </c>
    </row>
    <row r="72" spans="2:46" x14ac:dyDescent="0.2">
      <c r="AS72" t="s">
        <v>106</v>
      </c>
      <c r="AT72" s="164">
        <v>4.5</v>
      </c>
    </row>
    <row r="73" spans="2:46" x14ac:dyDescent="0.2">
      <c r="AS73" t="s">
        <v>63</v>
      </c>
      <c r="AT73" s="163">
        <v>5</v>
      </c>
    </row>
    <row r="78" spans="2:46" x14ac:dyDescent="0.2">
      <c r="B78" s="6"/>
    </row>
  </sheetData>
  <sheetProtection algorithmName="SHA-512" hashValue="vzdnecCJbg2tzO1BKVT/a/93ajcNK1BwLwxA918qWtnePbRRT+pfIwpBAxbUp4v6L263sCIejsIJnSmV4LEbMA==" saltValue="+sy1FOPWk2jAQZLFyTffYg==" spinCount="100000" sheet="1" objects="1" scenarios="1"/>
  <customSheetViews>
    <customSheetView guid="{58EB2181-60CA-D84F-9BE3-6D30A91A6F68}" showPageBreaks="1" fitToPage="1" printArea="1" view="pageLayout">
      <selection activeCell="D3" sqref="D3"/>
      <pageMargins left="0.7" right="0.7" top="0.75" bottom="0.75" header="0.3" footer="0.3"/>
      <pageSetup paperSize="10" scale="92" orientation="landscape" horizontalDpi="4294967292" verticalDpi="4294967292"/>
      <headerFooter>
        <oddFooter>&amp;L&amp;"Arial,Regular"&amp;K000000Direktorat Keamanan Informasi&amp;C&amp;"Arial,Regular"&amp;K000000Kementerian Komunikasi dan Informasi&amp;R&amp;"Arial,Regular"&amp;K000000Versi 3.1 - 15 April 2015</oddFooter>
      </headerFooter>
    </customSheetView>
    <customSheetView guid="{E2B8E4FB-7E5E-E744-9E59-F9CB9CC15E64}" showPageBreaks="1" fitToPage="1" printArea="1" view="pageLayout">
      <selection activeCell="E26" sqref="E26"/>
      <pageMargins left="0.7" right="0.7" top="0.75" bottom="0.75" header="0.3" footer="0.3"/>
      <pageSetup paperSize="10" orientation="landscape" horizontalDpi="4294967292" verticalDpi="4294967292"/>
      <headerFooter>
        <oddFooter>&amp;L&amp;"Arial,Regular"&amp;K000000Direktorat Keamanan Informasi&amp;C&amp;"Arial,Regular"&amp;K000000Kementerian Komunikasi dan Informasi&amp;R&amp;"Arial,Regular"&amp;K000000Versi 3.1 - 15 April 2015</oddFooter>
      </headerFooter>
    </customSheetView>
  </customSheetViews>
  <mergeCells count="45">
    <mergeCell ref="A1:AK1"/>
    <mergeCell ref="B11:B15"/>
    <mergeCell ref="B4:B10"/>
    <mergeCell ref="AJ9:AJ11"/>
    <mergeCell ref="E14:N14"/>
    <mergeCell ref="F7:I7"/>
    <mergeCell ref="J7:T7"/>
    <mergeCell ref="U7:Y7"/>
    <mergeCell ref="Z7:AD7"/>
    <mergeCell ref="AE7:AI7"/>
    <mergeCell ref="F5:AI6"/>
    <mergeCell ref="AG14:AI14"/>
    <mergeCell ref="AG15:AI15"/>
    <mergeCell ref="D9:E11"/>
    <mergeCell ref="D7:E7"/>
    <mergeCell ref="P14:S14"/>
    <mergeCell ref="AG17:AI17"/>
    <mergeCell ref="AG16:AI16"/>
    <mergeCell ref="AG18:AI18"/>
    <mergeCell ref="U14:AF14"/>
    <mergeCell ref="E17:N17"/>
    <mergeCell ref="E18:N18"/>
    <mergeCell ref="E16:N16"/>
    <mergeCell ref="U16:AF16"/>
    <mergeCell ref="U17:AF17"/>
    <mergeCell ref="U18:AF18"/>
    <mergeCell ref="P16:S16"/>
    <mergeCell ref="P17:S17"/>
    <mergeCell ref="P18:T18"/>
    <mergeCell ref="E15:N15"/>
    <mergeCell ref="U15:AF15"/>
    <mergeCell ref="P15:S15"/>
    <mergeCell ref="E19:N19"/>
    <mergeCell ref="E20:N20"/>
    <mergeCell ref="E21:N21"/>
    <mergeCell ref="P19:T19"/>
    <mergeCell ref="P20:T20"/>
    <mergeCell ref="E3:N3"/>
    <mergeCell ref="U3:AH3"/>
    <mergeCell ref="P3:S3"/>
    <mergeCell ref="E13:N13"/>
    <mergeCell ref="U13:AF13"/>
    <mergeCell ref="AG13:AI13"/>
    <mergeCell ref="P13:S13"/>
    <mergeCell ref="D4:E6"/>
  </mergeCells>
  <phoneticPr fontId="6" type="noConversion"/>
  <conditionalFormatting sqref="F5">
    <cfRule type="cellIs" dxfId="25" priority="0" stopIfTrue="1" operator="equal">
      <formula>"Tidak Layak"</formula>
    </cfRule>
    <cfRule type="cellIs" dxfId="24" priority="11" stopIfTrue="1" operator="equal">
      <formula>"Pemenuhan Kerangka Kerja Dasar"</formula>
    </cfRule>
    <cfRule type="cellIs" dxfId="23" priority="27" stopIfTrue="1" operator="equal">
      <formula>"Cukup"</formula>
    </cfRule>
  </conditionalFormatting>
  <conditionalFormatting sqref="F5:AI6">
    <cfRule type="cellIs" dxfId="22" priority="28" stopIfTrue="1" operator="equal">
      <formula>"Baik"</formula>
    </cfRule>
  </conditionalFormatting>
  <conditionalFormatting sqref="F9:AI9 F11:AI11">
    <cfRule type="expression" dxfId="21" priority="13" stopIfTrue="1">
      <formula>F$8&lt;=($AO$37/21.5)</formula>
    </cfRule>
    <cfRule type="expression" dxfId="20" priority="14" stopIfTrue="1">
      <formula>F$8&lt;=($AO$38/21.5)</formula>
    </cfRule>
    <cfRule type="expression" dxfId="19" priority="31" stopIfTrue="1">
      <formula>F$8&lt;=(645/21.5)</formula>
    </cfRule>
  </conditionalFormatting>
  <conditionalFormatting sqref="F9:AI9">
    <cfRule type="expression" dxfId="18" priority="30" stopIfTrue="1">
      <formula>F$8&lt;=($AO$39/21.5)</formula>
    </cfRule>
  </conditionalFormatting>
  <conditionalFormatting sqref="F10:AI10">
    <cfRule type="expression" dxfId="17" priority="12" stopIfTrue="1">
      <formula>AND(F$8&gt;=($AJ$9/21.5),F$8&lt;=($AO$37/21.5))</formula>
    </cfRule>
    <cfRule type="expression" dxfId="16" priority="32" stopIfTrue="1">
      <formula>AND(F$8&gt;=($AJ$9/21.5),F$8&lt;=($AO$38/21.5))</formula>
    </cfRule>
    <cfRule type="expression" dxfId="15" priority="33" stopIfTrue="1">
      <formula>AND(F$8&gt;=($AJ$9/21.5),F$8&lt;=($AO$39/21.5))</formula>
    </cfRule>
    <cfRule type="expression" dxfId="14" priority="34" stopIfTrue="1">
      <formula>AND(F$8&gt;=($AJ$9/21.5),F$8&lt;=(645/21.5))</formula>
    </cfRule>
  </conditionalFormatting>
  <conditionalFormatting sqref="F11:AI11">
    <cfRule type="expression" dxfId="13" priority="29" stopIfTrue="1">
      <formula>F$8&lt;=($AO$39/21.5)</formula>
    </cfRule>
  </conditionalFormatting>
  <conditionalFormatting sqref="J7:T7">
    <cfRule type="containsText" dxfId="12" priority="25" operator="containsText" text="II">
      <formula>NOT(ISERROR(SEARCH("II",J7)))</formula>
    </cfRule>
    <cfRule type="containsText" dxfId="11" priority="26" operator="containsText" text="I+">
      <formula>NOT(ISERROR(SEARCH("I+",J7)))</formula>
    </cfRule>
  </conditionalFormatting>
  <conditionalFormatting sqref="P13:S13">
    <cfRule type="expression" dxfId="10" priority="3" stopIfTrue="1">
      <formula>AN22&lt;=AN34</formula>
    </cfRule>
  </conditionalFormatting>
  <conditionalFormatting sqref="P14:S14">
    <cfRule type="expression" dxfId="9" priority="2">
      <formula>AO22&lt;=AO34</formula>
    </cfRule>
  </conditionalFormatting>
  <conditionalFormatting sqref="P15:S15">
    <cfRule type="expression" dxfId="8" priority="1">
      <formula>AP22&lt;=AP34</formula>
    </cfRule>
  </conditionalFormatting>
  <conditionalFormatting sqref="P16:S16">
    <cfRule type="expression" dxfId="7" priority="8">
      <formula>AQ22&lt;=AQ34</formula>
    </cfRule>
  </conditionalFormatting>
  <conditionalFormatting sqref="P17:S17">
    <cfRule type="expression" dxfId="6" priority="7">
      <formula>AR22&lt;=AR34</formula>
    </cfRule>
  </conditionalFormatting>
  <conditionalFormatting sqref="U7:Y7">
    <cfRule type="containsText" dxfId="5" priority="23" operator="containsText" text="III">
      <formula>NOT(ISERROR(SEARCH("III",U7)))</formula>
    </cfRule>
    <cfRule type="containsText" dxfId="4" priority="24" operator="containsText" text="II+">
      <formula>NOT(ISERROR(SEARCH("II+",U7)))</formula>
    </cfRule>
  </conditionalFormatting>
  <conditionalFormatting sqref="Z7:AD7">
    <cfRule type="containsText" dxfId="3" priority="19" operator="containsText" text="IV">
      <formula>NOT(ISERROR(SEARCH("IV",Z7)))</formula>
    </cfRule>
    <cfRule type="containsText" dxfId="2" priority="20" operator="containsText" text="III+">
      <formula>NOT(ISERROR(SEARCH("III+",Z7)))</formula>
    </cfRule>
  </conditionalFormatting>
  <conditionalFormatting sqref="AE7:AI7">
    <cfRule type="containsText" dxfId="1" priority="15" operator="containsText" text="IV+">
      <formula>NOT(ISERROR(SEARCH("IV+",AE7)))</formula>
    </cfRule>
    <cfRule type="containsText" dxfId="0" priority="16" operator="containsText" text="V">
      <formula>NOT(ISERROR(SEARCH("V",AE7)))</formula>
    </cfRule>
  </conditionalFormatting>
  <pageMargins left="0.75000000000000011" right="0.75000000000000011" top="0.78740157480314965" bottom="0.78740157480314965" header="0.5" footer="0.5"/>
  <pageSetup paperSize="10" orientation="landscape" horizontalDpi="4294967292" verticalDpi="4294967292" r:id="rId1"/>
  <headerFooter>
    <oddFooter>&amp;L&amp;"Arial,Regular"&amp;K000000Badan Siber dan Sandi Negara&amp;C&amp;"Arial,Regular"&amp;K000000`&amp;R&amp;"Arial,Regular"&amp;K000000Versi 4.2 - Mei 2021</oddFooter>
  </headerFooter>
  <ignoredErrors>
    <ignoredError sqref="AJ9" emptyCellReference="1"/>
  </ignoredErrors>
  <drawing r:id="rId2"/>
  <extLst>
    <ext xmlns:mx="http://schemas.microsoft.com/office/mac/excel/2008/main" uri="{64002731-A6B0-56B0-2670-7721B7C09600}">
      <mx:PLV Mode="1"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sheetPr>
  <dimension ref="B2:G27"/>
  <sheetViews>
    <sheetView workbookViewId="0">
      <selection activeCell="B2" sqref="B2"/>
    </sheetView>
  </sheetViews>
  <sheetFormatPr defaultColWidth="10.875" defaultRowHeight="12.75" x14ac:dyDescent="0.2"/>
  <cols>
    <col min="1" max="1" width="4.75" bestFit="1" customWidth="1"/>
    <col min="2" max="2" width="30.5" bestFit="1" customWidth="1"/>
    <col min="3" max="3" width="4.75" bestFit="1" customWidth="1"/>
    <col min="4" max="4" width="30.875" customWidth="1"/>
  </cols>
  <sheetData>
    <row r="2" spans="2:7" x14ac:dyDescent="0.2">
      <c r="B2" s="6" t="s">
        <v>32</v>
      </c>
      <c r="C2" s="8" t="s">
        <v>33</v>
      </c>
      <c r="E2" s="220" t="s">
        <v>35</v>
      </c>
      <c r="F2" s="221"/>
      <c r="G2" s="221"/>
    </row>
    <row r="3" spans="2:7" x14ac:dyDescent="0.2">
      <c r="B3" s="6"/>
      <c r="C3" s="8"/>
      <c r="D3" s="14" t="s">
        <v>34</v>
      </c>
      <c r="E3" s="12">
        <v>1</v>
      </c>
      <c r="F3" s="13">
        <v>2</v>
      </c>
      <c r="G3" s="13">
        <v>3</v>
      </c>
    </row>
    <row r="4" spans="2:7" x14ac:dyDescent="0.2">
      <c r="B4" t="s">
        <v>59</v>
      </c>
      <c r="C4" s="9">
        <v>0</v>
      </c>
      <c r="D4" s="13" t="s">
        <v>59</v>
      </c>
      <c r="E4" s="11">
        <v>0</v>
      </c>
      <c r="F4" s="11">
        <v>0</v>
      </c>
      <c r="G4" s="11">
        <v>0</v>
      </c>
    </row>
    <row r="5" spans="2:7" x14ac:dyDescent="0.2">
      <c r="B5" t="s">
        <v>60</v>
      </c>
      <c r="C5" s="9">
        <v>1</v>
      </c>
      <c r="D5" s="13" t="s">
        <v>60</v>
      </c>
      <c r="E5" s="11">
        <v>1</v>
      </c>
      <c r="F5" s="11">
        <v>2</v>
      </c>
      <c r="G5" s="11">
        <v>3</v>
      </c>
    </row>
    <row r="6" spans="2:7" x14ac:dyDescent="0.2">
      <c r="B6" t="s">
        <v>44</v>
      </c>
      <c r="C6" s="9">
        <v>2</v>
      </c>
      <c r="D6" s="13" t="s">
        <v>44</v>
      </c>
      <c r="E6" s="11">
        <v>2</v>
      </c>
      <c r="F6" s="11">
        <v>4</v>
      </c>
      <c r="G6" s="11">
        <v>6</v>
      </c>
    </row>
    <row r="7" spans="2:7" x14ac:dyDescent="0.2">
      <c r="B7" t="s">
        <v>31</v>
      </c>
      <c r="C7" s="9">
        <v>3</v>
      </c>
      <c r="D7" s="13" t="s">
        <v>31</v>
      </c>
      <c r="E7" s="15">
        <v>3</v>
      </c>
      <c r="F7" s="15">
        <v>6</v>
      </c>
      <c r="G7" s="15">
        <v>9</v>
      </c>
    </row>
    <row r="10" spans="2:7" x14ac:dyDescent="0.2">
      <c r="B10" s="222" t="s">
        <v>162</v>
      </c>
      <c r="C10" s="212"/>
      <c r="D10" s="222" t="s">
        <v>162</v>
      </c>
      <c r="E10" s="212"/>
    </row>
    <row r="11" spans="2:7" x14ac:dyDescent="0.2">
      <c r="B11" t="s">
        <v>24</v>
      </c>
      <c r="C11" s="9">
        <v>1</v>
      </c>
      <c r="D11" t="s">
        <v>158</v>
      </c>
      <c r="E11" s="9">
        <v>5</v>
      </c>
    </row>
    <row r="12" spans="2:7" x14ac:dyDescent="0.2">
      <c r="B12" t="s">
        <v>50</v>
      </c>
      <c r="C12" s="9">
        <v>2</v>
      </c>
      <c r="D12" t="s">
        <v>159</v>
      </c>
      <c r="E12" s="9">
        <v>2</v>
      </c>
    </row>
    <row r="13" spans="2:7" x14ac:dyDescent="0.2">
      <c r="B13" t="s">
        <v>155</v>
      </c>
      <c r="C13" s="9">
        <v>5</v>
      </c>
      <c r="D13" t="s">
        <v>160</v>
      </c>
      <c r="E13" s="9">
        <v>1</v>
      </c>
    </row>
    <row r="14" spans="2:7" x14ac:dyDescent="0.2">
      <c r="C14" s="9"/>
      <c r="E14" s="9"/>
    </row>
    <row r="15" spans="2:7" x14ac:dyDescent="0.2">
      <c r="C15" s="9"/>
      <c r="E15" s="9"/>
    </row>
    <row r="18" spans="2:4" x14ac:dyDescent="0.2">
      <c r="B18" s="20" t="s">
        <v>108</v>
      </c>
      <c r="C18" s="20" t="s">
        <v>107</v>
      </c>
    </row>
    <row r="19" spans="2:4" x14ac:dyDescent="0.2">
      <c r="B19" t="s">
        <v>72</v>
      </c>
      <c r="C19">
        <v>1</v>
      </c>
      <c r="D19" s="10"/>
    </row>
    <row r="20" spans="2:4" x14ac:dyDescent="0.2">
      <c r="B20" t="s">
        <v>103</v>
      </c>
      <c r="C20">
        <v>2</v>
      </c>
    </row>
    <row r="21" spans="2:4" x14ac:dyDescent="0.2">
      <c r="B21" t="s">
        <v>61</v>
      </c>
      <c r="C21">
        <v>3</v>
      </c>
    </row>
    <row r="22" spans="2:4" x14ac:dyDescent="0.2">
      <c r="B22" t="s">
        <v>104</v>
      </c>
      <c r="C22">
        <v>4</v>
      </c>
    </row>
    <row r="23" spans="2:4" x14ac:dyDescent="0.2">
      <c r="B23" t="s">
        <v>62</v>
      </c>
      <c r="C23">
        <v>5</v>
      </c>
    </row>
    <row r="24" spans="2:4" x14ac:dyDescent="0.2">
      <c r="B24" t="s">
        <v>105</v>
      </c>
      <c r="C24">
        <v>6</v>
      </c>
    </row>
    <row r="25" spans="2:4" x14ac:dyDescent="0.2">
      <c r="B25" t="s">
        <v>64</v>
      </c>
      <c r="C25">
        <v>7</v>
      </c>
    </row>
    <row r="26" spans="2:4" x14ac:dyDescent="0.2">
      <c r="B26" t="s">
        <v>106</v>
      </c>
      <c r="C26">
        <v>8</v>
      </c>
    </row>
    <row r="27" spans="2:4" x14ac:dyDescent="0.2">
      <c r="B27" t="s">
        <v>63</v>
      </c>
      <c r="C27">
        <v>9</v>
      </c>
    </row>
  </sheetData>
  <sheetProtection sheet="1" objects="1" scenarios="1"/>
  <customSheetViews>
    <customSheetView guid="{58EB2181-60CA-D84F-9BE3-6D30A91A6F68}" state="hidden">
      <selection activeCell="B2" sqref="B2"/>
      <pageMargins left="0.7" right="0.7" top="0.75" bottom="0.75" header="0.3" footer="0.3"/>
      <pageSetup paperSize="11" orientation="portrait" horizontalDpi="4294967292" verticalDpi="4294967292"/>
    </customSheetView>
    <customSheetView guid="{E2B8E4FB-7E5E-E744-9E59-F9CB9CC15E64}" state="hidden">
      <selection activeCell="B2" sqref="B2"/>
      <pageMargins left="0.7" right="0.7" top="0.75" bottom="0.75" header="0.3" footer="0.3"/>
      <pageSetup paperSize="11" orientation="portrait" horizontalDpi="4294967292" verticalDpi="4294967292"/>
    </customSheetView>
  </customSheetViews>
  <mergeCells count="3">
    <mergeCell ref="E2:G2"/>
    <mergeCell ref="D10:E10"/>
    <mergeCell ref="B10:C10"/>
  </mergeCells>
  <phoneticPr fontId="6" type="noConversion"/>
  <pageMargins left="0.75" right="0.75" top="1" bottom="1" header="0.5" footer="0.5"/>
  <pageSetup paperSize="11"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C14"/>
  <sheetViews>
    <sheetView workbookViewId="0">
      <selection activeCell="C7" sqref="C7"/>
    </sheetView>
  </sheetViews>
  <sheetFormatPr defaultColWidth="10.875" defaultRowHeight="12.75" x14ac:dyDescent="0.2"/>
  <cols>
    <col min="3" max="3" width="96.125" customWidth="1"/>
  </cols>
  <sheetData>
    <row r="2" spans="1:3" x14ac:dyDescent="0.2">
      <c r="A2" s="20" t="s">
        <v>130</v>
      </c>
      <c r="B2" s="20" t="s">
        <v>131</v>
      </c>
      <c r="C2" s="20" t="s">
        <v>132</v>
      </c>
    </row>
    <row r="3" spans="1:3" x14ac:dyDescent="0.2">
      <c r="A3" s="49">
        <v>1</v>
      </c>
      <c r="B3" s="9">
        <v>2009</v>
      </c>
      <c r="C3" t="s">
        <v>133</v>
      </c>
    </row>
    <row r="4" spans="1:3" x14ac:dyDescent="0.2">
      <c r="A4" s="49">
        <v>2</v>
      </c>
      <c r="B4" s="50">
        <v>39234</v>
      </c>
      <c r="C4" t="s">
        <v>134</v>
      </c>
    </row>
    <row r="5" spans="1:3" x14ac:dyDescent="0.2">
      <c r="A5" s="9">
        <v>2.1</v>
      </c>
      <c r="B5" s="50">
        <v>39262</v>
      </c>
      <c r="C5" t="s">
        <v>135</v>
      </c>
    </row>
    <row r="6" spans="1:3" x14ac:dyDescent="0.2">
      <c r="A6" s="9">
        <v>2.2000000000000002</v>
      </c>
      <c r="B6" s="50">
        <v>39303</v>
      </c>
      <c r="C6" t="s">
        <v>135</v>
      </c>
    </row>
    <row r="7" spans="1:3" ht="38.25" x14ac:dyDescent="0.2">
      <c r="A7" s="47">
        <v>2.2999999999999998</v>
      </c>
      <c r="B7" s="48">
        <v>39556</v>
      </c>
      <c r="C7" s="46" t="s">
        <v>129</v>
      </c>
    </row>
    <row r="8" spans="1:3" x14ac:dyDescent="0.2">
      <c r="A8" s="57" t="s">
        <v>181</v>
      </c>
      <c r="B8" s="50">
        <v>40616</v>
      </c>
      <c r="C8" t="s">
        <v>182</v>
      </c>
    </row>
    <row r="9" spans="1:3" x14ac:dyDescent="0.2">
      <c r="A9" s="9">
        <v>3.1</v>
      </c>
      <c r="B9" s="50">
        <v>40647</v>
      </c>
      <c r="C9" t="s">
        <v>188</v>
      </c>
    </row>
    <row r="10" spans="1:3" ht="89.25" x14ac:dyDescent="0.2">
      <c r="A10" s="64" t="s">
        <v>237</v>
      </c>
      <c r="B10" s="48">
        <v>42039</v>
      </c>
      <c r="C10" s="63" t="s">
        <v>240</v>
      </c>
    </row>
    <row r="11" spans="1:3" x14ac:dyDescent="0.2">
      <c r="A11" s="154"/>
      <c r="B11" s="50">
        <v>42073</v>
      </c>
      <c r="C11" t="s">
        <v>241</v>
      </c>
    </row>
    <row r="12" spans="1:3" x14ac:dyDescent="0.2">
      <c r="B12" s="50"/>
      <c r="C12" t="s">
        <v>242</v>
      </c>
    </row>
    <row r="13" spans="1:3" x14ac:dyDescent="0.2">
      <c r="A13" s="83" t="s">
        <v>275</v>
      </c>
      <c r="B13" s="50">
        <v>42312</v>
      </c>
      <c r="C13" s="82" t="s">
        <v>282</v>
      </c>
    </row>
    <row r="14" spans="1:3" x14ac:dyDescent="0.2">
      <c r="A14" s="83" t="s">
        <v>276</v>
      </c>
      <c r="B14" s="82" t="s">
        <v>288</v>
      </c>
      <c r="C14" s="82" t="s">
        <v>289</v>
      </c>
    </row>
  </sheetData>
  <sheetProtection algorithmName="SHA-512" hashValue="V84TcfaUm6UF4goA43kmqhO5Xs+riCjCsyuaELGaDV1zn/EwxugrCVV2VU3Gllgu9DRktxJHveXpc1jXsfHbjA==" saltValue="+qNl7Xm1bl1Vz5bMweGZrw==" spinCount="100000" sheet="1" objects="1" scenarios="1"/>
  <customSheetViews>
    <customSheetView guid="{58EB2181-60CA-D84F-9BE3-6D30A91A6F68}">
      <selection activeCell="B10" sqref="B10"/>
      <pageMargins left="0.7" right="0.7" top="0.75" bottom="0.75" header="0.3" footer="0.3"/>
      <pageSetup paperSize="9" orientation="portrait" horizontalDpi="4294967292" verticalDpi="4294967292"/>
    </customSheetView>
    <customSheetView guid="{E2B8E4FB-7E5E-E744-9E59-F9CB9CC15E64}" state="hidden">
      <selection activeCell="A2" sqref="A2"/>
      <pageMargins left="0.7" right="0.7" top="0.75" bottom="0.75" header="0.3" footer="0.3"/>
      <pageSetup paperSize="9" orientation="portrait" horizontalDpi="4294967292" verticalDpi="4294967292"/>
    </customSheetView>
  </customSheetView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44"/>
  <sheetViews>
    <sheetView view="pageLayout" topLeftCell="A5" zoomScale="125" zoomScaleNormal="125" zoomScalePageLayoutView="125" workbookViewId="0">
      <selection activeCell="C10" sqref="C10"/>
    </sheetView>
  </sheetViews>
  <sheetFormatPr defaultColWidth="10.875" defaultRowHeight="12.75" x14ac:dyDescent="0.2"/>
  <cols>
    <col min="1" max="1" width="2.75" customWidth="1"/>
    <col min="2" max="2" width="30" bestFit="1" customWidth="1"/>
    <col min="3" max="3" width="36" customWidth="1"/>
    <col min="4" max="4" width="5.75" customWidth="1"/>
  </cols>
  <sheetData>
    <row r="1" spans="1:4" ht="23.25" x14ac:dyDescent="0.35">
      <c r="A1" s="165" t="s">
        <v>48</v>
      </c>
      <c r="B1" s="165"/>
      <c r="C1" s="165"/>
      <c r="D1" s="165"/>
    </row>
    <row r="2" spans="1:4" x14ac:dyDescent="0.2">
      <c r="A2" s="55"/>
      <c r="B2" s="55"/>
      <c r="C2" s="55"/>
      <c r="D2" s="55"/>
    </row>
    <row r="3" spans="1:4" x14ac:dyDescent="0.2">
      <c r="A3" s="55"/>
      <c r="B3" s="55"/>
      <c r="C3" s="55"/>
      <c r="D3" s="55"/>
    </row>
    <row r="4" spans="1:4" ht="60" customHeight="1" x14ac:dyDescent="0.2">
      <c r="A4" s="55"/>
      <c r="B4" s="59" t="s">
        <v>231</v>
      </c>
      <c r="C4" s="60" t="s">
        <v>290</v>
      </c>
      <c r="D4" s="55"/>
    </row>
    <row r="5" spans="1:4" ht="59.1" customHeight="1" x14ac:dyDescent="0.2">
      <c r="A5" s="55"/>
      <c r="B5" s="59" t="s">
        <v>5</v>
      </c>
      <c r="C5" s="60" t="s">
        <v>47</v>
      </c>
      <c r="D5" s="55"/>
    </row>
    <row r="6" spans="1:4" ht="14.1" customHeight="1" x14ac:dyDescent="0.2">
      <c r="A6" s="55"/>
      <c r="B6" s="59" t="s">
        <v>6</v>
      </c>
      <c r="C6" s="61" t="s">
        <v>291</v>
      </c>
      <c r="D6" s="55"/>
    </row>
    <row r="7" spans="1:4" x14ac:dyDescent="0.2">
      <c r="A7" s="55"/>
      <c r="B7" s="59" t="s">
        <v>7</v>
      </c>
      <c r="C7" s="61" t="s">
        <v>292</v>
      </c>
      <c r="D7" s="55"/>
    </row>
    <row r="8" spans="1:4" ht="14.1" customHeight="1" x14ac:dyDescent="0.2">
      <c r="A8" s="55"/>
      <c r="B8" s="55"/>
      <c r="C8" s="55"/>
      <c r="D8" s="55"/>
    </row>
    <row r="9" spans="1:4" x14ac:dyDescent="0.2">
      <c r="A9" s="55"/>
      <c r="B9" s="59" t="s">
        <v>192</v>
      </c>
      <c r="C9" s="62" t="s">
        <v>293</v>
      </c>
      <c r="D9" s="55"/>
    </row>
    <row r="10" spans="1:4" x14ac:dyDescent="0.2">
      <c r="A10" s="55"/>
      <c r="B10" s="59" t="s">
        <v>4</v>
      </c>
      <c r="C10" s="62" t="s">
        <v>294</v>
      </c>
      <c r="D10" s="55"/>
    </row>
    <row r="11" spans="1:4" x14ac:dyDescent="0.2">
      <c r="A11" s="55"/>
      <c r="B11" s="55"/>
      <c r="C11" s="55"/>
      <c r="D11" s="55"/>
    </row>
    <row r="12" spans="1:4" x14ac:dyDescent="0.2">
      <c r="A12" s="55"/>
      <c r="B12" s="59" t="s">
        <v>49</v>
      </c>
      <c r="C12" s="62" t="s">
        <v>295</v>
      </c>
      <c r="D12" s="55"/>
    </row>
    <row r="13" spans="1:4" x14ac:dyDescent="0.2">
      <c r="A13" s="55"/>
      <c r="B13" s="55"/>
      <c r="C13" s="55"/>
      <c r="D13" s="55"/>
    </row>
    <row r="14" spans="1:4" x14ac:dyDescent="0.2">
      <c r="A14" s="55"/>
      <c r="B14" s="59" t="s">
        <v>71</v>
      </c>
      <c r="C14" s="55"/>
      <c r="D14" s="55"/>
    </row>
    <row r="15" spans="1:4" x14ac:dyDescent="0.2">
      <c r="A15" s="55"/>
      <c r="B15" s="166" t="s">
        <v>194</v>
      </c>
      <c r="C15" s="166"/>
      <c r="D15" s="55"/>
    </row>
    <row r="16" spans="1:4" x14ac:dyDescent="0.2">
      <c r="A16" s="55"/>
      <c r="B16" s="166"/>
      <c r="C16" s="166"/>
      <c r="D16" s="55"/>
    </row>
    <row r="17" spans="1:4" x14ac:dyDescent="0.2">
      <c r="A17" s="55"/>
      <c r="B17" s="166"/>
      <c r="C17" s="166"/>
      <c r="D17" s="55"/>
    </row>
    <row r="18" spans="1:4" x14ac:dyDescent="0.2">
      <c r="A18" s="55"/>
      <c r="B18" s="166"/>
      <c r="C18" s="166"/>
      <c r="D18" s="55"/>
    </row>
    <row r="19" spans="1:4" x14ac:dyDescent="0.2">
      <c r="A19" s="55"/>
      <c r="B19" s="166"/>
      <c r="C19" s="166"/>
      <c r="D19" s="55"/>
    </row>
    <row r="20" spans="1:4" x14ac:dyDescent="0.2">
      <c r="A20" s="55"/>
      <c r="B20" s="166"/>
      <c r="C20" s="166"/>
      <c r="D20" s="55"/>
    </row>
    <row r="21" spans="1:4" x14ac:dyDescent="0.2">
      <c r="A21" s="55"/>
      <c r="B21" s="55"/>
      <c r="C21" s="55"/>
      <c r="D21" s="55"/>
    </row>
    <row r="22" spans="1:4" x14ac:dyDescent="0.2">
      <c r="A22" s="55"/>
      <c r="B22" s="55"/>
      <c r="C22" s="55"/>
      <c r="D22" s="55"/>
    </row>
    <row r="23" spans="1:4" x14ac:dyDescent="0.2">
      <c r="A23" s="55"/>
      <c r="B23" s="55"/>
      <c r="C23" s="55"/>
      <c r="D23" s="55"/>
    </row>
    <row r="24" spans="1:4" x14ac:dyDescent="0.2">
      <c r="A24" s="55"/>
      <c r="B24" s="55"/>
      <c r="C24" s="55"/>
      <c r="D24" s="55"/>
    </row>
    <row r="25" spans="1:4" x14ac:dyDescent="0.2">
      <c r="A25" s="55"/>
      <c r="B25" s="55"/>
      <c r="C25" s="55"/>
      <c r="D25" s="55"/>
    </row>
    <row r="26" spans="1:4" x14ac:dyDescent="0.2">
      <c r="A26" s="55"/>
      <c r="B26" s="55"/>
      <c r="C26" s="55"/>
      <c r="D26" s="55"/>
    </row>
    <row r="27" spans="1:4" x14ac:dyDescent="0.2">
      <c r="A27" s="55"/>
      <c r="B27" s="55"/>
      <c r="C27" s="55"/>
      <c r="D27" s="55"/>
    </row>
    <row r="28" spans="1:4" x14ac:dyDescent="0.2">
      <c r="A28" s="55"/>
      <c r="B28" s="55"/>
      <c r="C28" s="55"/>
      <c r="D28" s="55"/>
    </row>
    <row r="29" spans="1:4" x14ac:dyDescent="0.2">
      <c r="A29" s="55"/>
      <c r="B29" s="55"/>
      <c r="C29" s="55"/>
      <c r="D29" s="55"/>
    </row>
    <row r="30" spans="1:4" x14ac:dyDescent="0.2">
      <c r="A30" s="55"/>
      <c r="B30" s="55"/>
      <c r="C30" s="55"/>
      <c r="D30" s="55"/>
    </row>
    <row r="31" spans="1:4" x14ac:dyDescent="0.2">
      <c r="A31" s="55"/>
      <c r="B31" s="55"/>
      <c r="C31" s="55"/>
      <c r="D31" s="55"/>
    </row>
    <row r="32" spans="1:4" x14ac:dyDescent="0.2">
      <c r="A32" s="55"/>
      <c r="B32" s="55"/>
      <c r="C32" s="55"/>
      <c r="D32" s="55"/>
    </row>
    <row r="33" spans="1:4" x14ac:dyDescent="0.2">
      <c r="A33" s="55"/>
      <c r="B33" s="55"/>
      <c r="C33" s="55"/>
      <c r="D33" s="55"/>
    </row>
    <row r="34" spans="1:4" x14ac:dyDescent="0.2">
      <c r="A34" s="55"/>
      <c r="B34" s="55"/>
      <c r="C34" s="55"/>
      <c r="D34" s="55"/>
    </row>
    <row r="35" spans="1:4" x14ac:dyDescent="0.2">
      <c r="A35" s="55"/>
      <c r="B35" s="55"/>
      <c r="C35" s="55"/>
      <c r="D35" s="55"/>
    </row>
    <row r="36" spans="1:4" x14ac:dyDescent="0.2">
      <c r="A36" s="55"/>
      <c r="B36" s="55"/>
      <c r="C36" s="55"/>
      <c r="D36" s="55"/>
    </row>
    <row r="37" spans="1:4" x14ac:dyDescent="0.2">
      <c r="A37" s="55"/>
      <c r="B37" s="55"/>
      <c r="C37" s="55"/>
      <c r="D37" s="55"/>
    </row>
    <row r="38" spans="1:4" x14ac:dyDescent="0.2">
      <c r="A38" s="55"/>
      <c r="B38" s="55"/>
      <c r="C38" s="55"/>
      <c r="D38" s="55"/>
    </row>
    <row r="39" spans="1:4" x14ac:dyDescent="0.2">
      <c r="A39" s="55"/>
      <c r="B39" s="55"/>
      <c r="C39" s="55"/>
      <c r="D39" s="55"/>
    </row>
    <row r="40" spans="1:4" x14ac:dyDescent="0.2">
      <c r="A40" s="55"/>
      <c r="B40" s="55"/>
      <c r="C40" s="55"/>
      <c r="D40" s="55"/>
    </row>
    <row r="41" spans="1:4" x14ac:dyDescent="0.2">
      <c r="A41" s="55"/>
      <c r="B41" s="55"/>
      <c r="C41" s="55"/>
      <c r="D41" s="55"/>
    </row>
    <row r="42" spans="1:4" x14ac:dyDescent="0.2">
      <c r="A42" s="55"/>
      <c r="B42" s="55"/>
      <c r="C42" s="55"/>
      <c r="D42" s="55"/>
    </row>
    <row r="43" spans="1:4" x14ac:dyDescent="0.2">
      <c r="A43" s="55"/>
      <c r="B43" s="55"/>
      <c r="C43" s="55"/>
      <c r="D43" s="55"/>
    </row>
    <row r="44" spans="1:4" x14ac:dyDescent="0.2">
      <c r="A44" s="55"/>
      <c r="B44" s="55"/>
      <c r="C44" s="55"/>
      <c r="D44" s="55"/>
    </row>
  </sheetData>
  <sheetProtection algorithmName="SHA-512" hashValue="apRWSWl7isLbdhASP7A8UxWhEOJdJpFG/7rW0lNqlwSvreAPuA2N6PF20Qn9wSojuT37m5SNww/fwtKT2kITCA==" saltValue="6RXZSTlAYCQ+qt1i7+Azzw==" spinCount="100000" sheet="1" objects="1" scenarios="1"/>
  <customSheetViews>
    <customSheetView guid="{58EB2181-60CA-D84F-9BE3-6D30A91A6F68}" scale="125" showPageBreaks="1" fitToPage="1" printArea="1" view="pageLayout">
      <selection activeCell="B4" sqref="B4"/>
      <pageMargins left="0.7" right="0.7" top="0.75" bottom="0.75" header="0.3" footer="0.3"/>
      <pageSetup paperSize="10" orientation="portrait" horizontalDpi="4294967292" verticalDpi="4294967292"/>
      <headerFooter>
        <oddFooter>&amp;L&amp;"Arial,Regular"&amp;9&amp;K000000Direktorat Keamanan Informasi&amp;C&amp;"Arial,Regular"&amp;9&amp;K000000Kementerian Komunikasi dan Informasi&amp;R&amp;"Arial,Regular"&amp;9&amp;K000000Indeks KAMI, Versi   3.1, 15 April 2015</oddFooter>
      </headerFooter>
    </customSheetView>
    <customSheetView guid="{E2B8E4FB-7E5E-E744-9E59-F9CB9CC15E64}" scale="125" showPageBreaks="1" fitToPage="1" printArea="1" view="pageLayout">
      <selection activeCell="B4" sqref="B4"/>
      <pageMargins left="0.7" right="0.7" top="0.75" bottom="0.75" header="0.3" footer="0.3"/>
      <pageSetup paperSize="10" orientation="portrait" horizontalDpi="4294967292" verticalDpi="4294967292"/>
      <headerFooter>
        <oddFooter>&amp;L&amp;"Arial,Regular"&amp;9&amp;K000000Direktorat Keamanan Informasi&amp;C&amp;"Arial,Regular"&amp;9&amp;K000000Kementerian Komunikasi dan Informasi&amp;R&amp;"Arial,Regular"&amp;9&amp;K000000Indeks KAMI, Versi   3.1, 15 April 2015</oddFooter>
      </headerFooter>
    </customSheetView>
  </customSheetViews>
  <mergeCells count="2">
    <mergeCell ref="A1:D1"/>
    <mergeCell ref="B15:C20"/>
  </mergeCells>
  <phoneticPr fontId="6" type="noConversion"/>
  <dataValidations count="2">
    <dataValidation type="textLength" operator="greaterThan" allowBlank="1" showInputMessage="1" showErrorMessage="1" sqref="C6" xr:uid="{00000000-0002-0000-0100-000000000000}">
      <formula1>3</formula1>
    </dataValidation>
    <dataValidation type="textLength" allowBlank="1" showInputMessage="1" showErrorMessage="1" sqref="C7" xr:uid="{00000000-0002-0000-0100-000001000000}">
      <formula1>10</formula1>
      <formula2>32</formula2>
    </dataValidation>
  </dataValidations>
  <pageMargins left="0.75" right="0.75" top="1" bottom="1" header="0.5" footer="0.5"/>
  <pageSetup paperSize="10" orientation="portrait" horizontalDpi="4294967292" verticalDpi="4294967292" r:id="rId1"/>
  <headerFooter>
    <oddFooter>&amp;L&amp;"Arial,Regular"&amp;9&amp;K000000Badan Siber dan Sandi Negara&amp;R&amp;"Arial,Regular"&amp;9&amp;K000000Indeks KAMI, Versi  4.2, Mei 2021</oddFoot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6"/>
  <sheetViews>
    <sheetView view="pageLayout" topLeftCell="A3" zoomScale="75" zoomScaleNormal="125" zoomScalePageLayoutView="75" workbookViewId="0">
      <selection activeCell="D5" sqref="D5"/>
    </sheetView>
  </sheetViews>
  <sheetFormatPr defaultColWidth="7.875" defaultRowHeight="12.75" x14ac:dyDescent="0.2"/>
  <cols>
    <col min="1" max="1" width="4.875" style="98" customWidth="1"/>
    <col min="2" max="2" width="60.75" style="2" customWidth="1"/>
    <col min="3" max="3" width="6.25" style="2" customWidth="1"/>
    <col min="4" max="4" width="10" style="106" bestFit="1" customWidth="1"/>
    <col min="5" max="5" width="7.25" style="2" bestFit="1" customWidth="1"/>
    <col min="6" max="7" width="19.25" style="106" customWidth="1"/>
    <col min="8" max="16384" width="7.875" style="2"/>
  </cols>
  <sheetData>
    <row r="1" spans="1:26" ht="30.95" customHeight="1" x14ac:dyDescent="0.2">
      <c r="A1" s="109" t="s">
        <v>163</v>
      </c>
      <c r="B1" s="110"/>
      <c r="C1" s="110"/>
      <c r="D1" s="115"/>
      <c r="E1" s="1"/>
      <c r="F1" s="99"/>
      <c r="G1" s="99"/>
      <c r="H1" s="1"/>
      <c r="I1" s="1"/>
      <c r="J1" s="1"/>
      <c r="K1" s="1"/>
      <c r="L1" s="1"/>
      <c r="M1" s="1"/>
      <c r="N1" s="1"/>
      <c r="O1" s="1"/>
      <c r="P1" s="1"/>
      <c r="Q1" s="1"/>
      <c r="R1" s="1"/>
      <c r="S1" s="1"/>
      <c r="T1" s="1"/>
      <c r="U1" s="1"/>
      <c r="V1" s="1"/>
      <c r="W1" s="4"/>
    </row>
    <row r="2" spans="1:26" customFormat="1" ht="30.95" customHeight="1" x14ac:dyDescent="0.2">
      <c r="A2" s="111" t="s">
        <v>164</v>
      </c>
      <c r="B2" s="112"/>
      <c r="C2" s="112"/>
      <c r="D2" s="116"/>
      <c r="F2" s="100"/>
      <c r="G2" s="100"/>
    </row>
    <row r="3" spans="1:26" customFormat="1" ht="30.95" customHeight="1" x14ac:dyDescent="0.2">
      <c r="A3" s="172" t="s">
        <v>175</v>
      </c>
      <c r="B3" s="173"/>
      <c r="C3" s="174"/>
      <c r="D3" s="101" t="s">
        <v>30</v>
      </c>
      <c r="E3" s="85" t="s">
        <v>52</v>
      </c>
      <c r="F3" s="107" t="s">
        <v>280</v>
      </c>
      <c r="G3" s="107" t="s">
        <v>281</v>
      </c>
    </row>
    <row r="4" spans="1:26" ht="15" x14ac:dyDescent="0.2">
      <c r="A4" s="86" t="s">
        <v>46</v>
      </c>
      <c r="B4" s="113" t="s">
        <v>233</v>
      </c>
      <c r="C4" s="114"/>
      <c r="D4" s="117"/>
      <c r="E4" s="1"/>
      <c r="F4" s="108"/>
      <c r="G4" s="108"/>
      <c r="H4" s="1"/>
      <c r="I4" s="1"/>
      <c r="J4" s="1"/>
      <c r="K4" s="1"/>
      <c r="L4" s="1"/>
      <c r="M4" s="1"/>
      <c r="N4" s="1"/>
      <c r="O4" s="1"/>
      <c r="P4" s="1"/>
      <c r="Q4" s="1"/>
      <c r="R4" s="1"/>
      <c r="S4" s="1"/>
      <c r="T4" s="1"/>
      <c r="U4" s="1"/>
      <c r="V4" s="1"/>
      <c r="W4" s="4"/>
    </row>
    <row r="5" spans="1:26" s="160" customFormat="1" ht="66.95" customHeight="1" x14ac:dyDescent="0.2">
      <c r="A5" s="87" t="s">
        <v>232</v>
      </c>
      <c r="B5" s="175" t="s">
        <v>170</v>
      </c>
      <c r="C5" s="176"/>
      <c r="D5" s="157" t="s">
        <v>158</v>
      </c>
      <c r="E5" s="158">
        <f t="shared" ref="E5:E14" si="0">IF(D5="C",1,VLOOKUP(D5,KategoriSE,2,TRUE))</f>
        <v>5</v>
      </c>
      <c r="F5" s="156"/>
      <c r="G5" s="156"/>
      <c r="H5" s="46"/>
      <c r="I5" s="46"/>
      <c r="J5" s="46"/>
      <c r="K5" s="46"/>
      <c r="L5" s="46"/>
      <c r="M5" s="46"/>
      <c r="N5" s="46"/>
      <c r="O5" s="46"/>
      <c r="P5" s="46"/>
      <c r="Q5" s="46"/>
      <c r="R5" s="46"/>
      <c r="S5" s="46"/>
      <c r="T5" s="46"/>
      <c r="U5" s="46"/>
      <c r="V5" s="46"/>
      <c r="W5" s="159"/>
    </row>
    <row r="6" spans="1:26" s="160" customFormat="1" ht="78" customHeight="1" x14ac:dyDescent="0.2">
      <c r="A6" s="87" t="s">
        <v>243</v>
      </c>
      <c r="B6" s="175" t="s">
        <v>171</v>
      </c>
      <c r="C6" s="176"/>
      <c r="D6" s="157" t="s">
        <v>158</v>
      </c>
      <c r="E6" s="158">
        <f t="shared" si="0"/>
        <v>5</v>
      </c>
      <c r="F6" s="156"/>
      <c r="G6" s="156"/>
      <c r="H6" s="46"/>
      <c r="I6" s="46"/>
      <c r="J6" s="46"/>
      <c r="K6" s="46"/>
      <c r="L6" s="46"/>
      <c r="M6" s="46"/>
      <c r="N6" s="46"/>
      <c r="O6" s="46"/>
      <c r="P6" s="46"/>
      <c r="Q6" s="46"/>
      <c r="R6" s="46"/>
      <c r="S6" s="46"/>
      <c r="T6" s="46"/>
      <c r="U6" s="46"/>
      <c r="V6" s="46"/>
      <c r="W6" s="159"/>
    </row>
    <row r="7" spans="1:26" s="160" customFormat="1" ht="63" customHeight="1" x14ac:dyDescent="0.2">
      <c r="A7" s="87" t="s">
        <v>244</v>
      </c>
      <c r="B7" s="169" t="s">
        <v>172</v>
      </c>
      <c r="C7" s="171"/>
      <c r="D7" s="157" t="s">
        <v>158</v>
      </c>
      <c r="E7" s="158">
        <f t="shared" si="0"/>
        <v>5</v>
      </c>
      <c r="F7" s="156"/>
      <c r="G7" s="156"/>
      <c r="H7" s="46"/>
      <c r="I7" s="46"/>
      <c r="J7" s="46"/>
      <c r="K7" s="46"/>
      <c r="L7" s="46"/>
      <c r="M7" s="46"/>
      <c r="N7" s="46"/>
      <c r="O7" s="46"/>
      <c r="P7" s="46"/>
      <c r="Q7" s="46"/>
      <c r="R7" s="46"/>
      <c r="S7" s="46"/>
      <c r="T7" s="46"/>
      <c r="U7" s="46"/>
      <c r="V7" s="46"/>
      <c r="W7" s="159"/>
    </row>
    <row r="8" spans="1:26" s="160" customFormat="1" ht="95.1" customHeight="1" x14ac:dyDescent="0.2">
      <c r="A8" s="87" t="s">
        <v>245</v>
      </c>
      <c r="B8" s="175" t="s">
        <v>196</v>
      </c>
      <c r="C8" s="177"/>
      <c r="D8" s="157" t="s">
        <v>158</v>
      </c>
      <c r="E8" s="158">
        <f t="shared" si="0"/>
        <v>5</v>
      </c>
      <c r="F8" s="156"/>
      <c r="G8" s="156"/>
      <c r="H8" s="46"/>
      <c r="I8" s="46"/>
      <c r="J8" s="46"/>
      <c r="K8" s="46"/>
      <c r="L8" s="46"/>
      <c r="M8" s="46"/>
      <c r="N8" s="46"/>
      <c r="O8" s="46"/>
      <c r="P8" s="46"/>
      <c r="Q8" s="46"/>
      <c r="R8" s="46"/>
      <c r="S8" s="46"/>
      <c r="T8" s="46"/>
      <c r="U8" s="46"/>
      <c r="V8" s="46"/>
      <c r="W8" s="159"/>
    </row>
    <row r="9" spans="1:26" s="160" customFormat="1" ht="65.099999999999994" customHeight="1" x14ac:dyDescent="0.2">
      <c r="A9" s="87" t="s">
        <v>246</v>
      </c>
      <c r="B9" s="175" t="s">
        <v>173</v>
      </c>
      <c r="C9" s="177"/>
      <c r="D9" s="157" t="s">
        <v>158</v>
      </c>
      <c r="E9" s="158">
        <f t="shared" si="0"/>
        <v>5</v>
      </c>
      <c r="F9" s="156"/>
      <c r="G9" s="156"/>
      <c r="H9" s="46"/>
      <c r="I9" s="46"/>
      <c r="J9" s="46"/>
      <c r="K9" s="46"/>
      <c r="L9" s="46"/>
      <c r="M9" s="46"/>
      <c r="N9" s="46"/>
      <c r="O9" s="46"/>
      <c r="P9" s="46"/>
      <c r="Q9" s="46"/>
      <c r="R9" s="46"/>
      <c r="S9" s="46"/>
      <c r="T9" s="46"/>
      <c r="U9" s="46"/>
      <c r="V9" s="46"/>
      <c r="W9" s="159"/>
    </row>
    <row r="10" spans="1:26" s="160" customFormat="1" ht="78.95" customHeight="1" x14ac:dyDescent="0.2">
      <c r="A10" s="87" t="s">
        <v>247</v>
      </c>
      <c r="B10" s="169" t="s">
        <v>161</v>
      </c>
      <c r="C10" s="171"/>
      <c r="D10" s="157" t="s">
        <v>158</v>
      </c>
      <c r="E10" s="158">
        <f t="shared" si="0"/>
        <v>5</v>
      </c>
      <c r="F10" s="155"/>
      <c r="G10" s="155"/>
      <c r="H10" s="46"/>
      <c r="I10" s="46"/>
      <c r="J10" s="46"/>
      <c r="K10" s="46"/>
      <c r="L10" s="46"/>
      <c r="M10" s="46"/>
      <c r="N10" s="46"/>
      <c r="O10" s="46"/>
      <c r="P10" s="46"/>
      <c r="Q10" s="46"/>
      <c r="R10" s="46"/>
      <c r="S10" s="46"/>
      <c r="T10" s="46"/>
      <c r="U10" s="46"/>
      <c r="V10" s="46"/>
      <c r="W10" s="159"/>
    </row>
    <row r="11" spans="1:26" s="160" customFormat="1" ht="96.95" customHeight="1" x14ac:dyDescent="0.2">
      <c r="A11" s="87" t="s">
        <v>248</v>
      </c>
      <c r="B11" s="169" t="s">
        <v>174</v>
      </c>
      <c r="C11" s="170"/>
      <c r="D11" s="157" t="s">
        <v>158</v>
      </c>
      <c r="E11" s="158">
        <f t="shared" si="0"/>
        <v>5</v>
      </c>
      <c r="F11" s="155"/>
      <c r="G11" s="155"/>
      <c r="H11" s="46"/>
      <c r="I11" s="46"/>
      <c r="J11" s="46"/>
      <c r="K11" s="46"/>
      <c r="L11" s="46"/>
      <c r="M11" s="46"/>
      <c r="N11" s="46"/>
      <c r="O11" s="46"/>
      <c r="P11" s="46"/>
      <c r="Q11" s="46"/>
      <c r="R11" s="46"/>
      <c r="S11" s="46"/>
      <c r="T11" s="46"/>
      <c r="U11" s="46"/>
      <c r="V11" s="46"/>
      <c r="W11" s="159"/>
    </row>
    <row r="12" spans="1:26" s="160" customFormat="1" ht="110.1" customHeight="1" x14ac:dyDescent="0.2">
      <c r="A12" s="87" t="s">
        <v>249</v>
      </c>
      <c r="B12" s="169" t="s">
        <v>278</v>
      </c>
      <c r="C12" s="170"/>
      <c r="D12" s="157" t="s">
        <v>158</v>
      </c>
      <c r="E12" s="158">
        <f t="shared" si="0"/>
        <v>5</v>
      </c>
      <c r="F12" s="155"/>
      <c r="G12" s="155"/>
      <c r="H12" s="46"/>
      <c r="I12" s="46"/>
      <c r="J12" s="46"/>
      <c r="K12" s="46"/>
      <c r="L12" s="46"/>
      <c r="M12" s="46"/>
      <c r="N12" s="46"/>
      <c r="O12" s="46"/>
      <c r="P12" s="46"/>
      <c r="Q12" s="46"/>
      <c r="R12" s="46"/>
      <c r="S12" s="46"/>
      <c r="T12" s="46"/>
      <c r="U12" s="46"/>
      <c r="V12" s="46"/>
      <c r="W12" s="159"/>
    </row>
    <row r="13" spans="1:26" s="160" customFormat="1" ht="80.099999999999994" customHeight="1" x14ac:dyDescent="0.2">
      <c r="A13" s="87" t="s">
        <v>250</v>
      </c>
      <c r="B13" s="169" t="s">
        <v>197</v>
      </c>
      <c r="C13" s="170"/>
      <c r="D13" s="157" t="s">
        <v>158</v>
      </c>
      <c r="E13" s="158">
        <f t="shared" si="0"/>
        <v>5</v>
      </c>
      <c r="F13" s="155"/>
      <c r="G13" s="155"/>
      <c r="H13" s="46"/>
      <c r="I13" s="46"/>
      <c r="J13" s="46"/>
      <c r="K13" s="46"/>
      <c r="L13" s="46"/>
      <c r="M13" s="46"/>
      <c r="N13" s="46"/>
      <c r="O13" s="46"/>
      <c r="P13" s="46"/>
      <c r="Q13" s="46"/>
      <c r="R13" s="46"/>
      <c r="S13" s="46"/>
      <c r="T13" s="46"/>
      <c r="U13" s="46"/>
      <c r="V13" s="46"/>
      <c r="W13" s="159"/>
    </row>
    <row r="14" spans="1:26" s="160" customFormat="1" ht="96" customHeight="1" x14ac:dyDescent="0.2">
      <c r="A14" s="87" t="s">
        <v>251</v>
      </c>
      <c r="B14" s="169" t="s">
        <v>226</v>
      </c>
      <c r="C14" s="171"/>
      <c r="D14" s="157" t="s">
        <v>158</v>
      </c>
      <c r="E14" s="158">
        <f t="shared" si="0"/>
        <v>5</v>
      </c>
      <c r="F14" s="155"/>
      <c r="G14" s="155"/>
      <c r="H14" s="46"/>
      <c r="I14" s="46"/>
      <c r="J14" s="46"/>
      <c r="K14" s="46"/>
      <c r="L14" s="46"/>
      <c r="M14" s="46"/>
      <c r="N14" s="46"/>
      <c r="O14" s="46"/>
      <c r="P14" s="46"/>
      <c r="Q14" s="46"/>
      <c r="R14" s="46"/>
      <c r="S14" s="46"/>
      <c r="T14" s="46"/>
      <c r="U14" s="46"/>
      <c r="V14" s="46"/>
      <c r="W14" s="159"/>
    </row>
    <row r="15" spans="1:26" ht="17.25" customHeight="1" x14ac:dyDescent="0.2">
      <c r="A15" s="89"/>
      <c r="B15" s="167" t="s">
        <v>165</v>
      </c>
      <c r="C15" s="168"/>
      <c r="D15" s="102">
        <f>SUM(E5:E14)</f>
        <v>50</v>
      </c>
      <c r="E15" s="1"/>
      <c r="H15" s="1"/>
      <c r="I15" s="1"/>
      <c r="J15" s="1"/>
      <c r="K15" s="1"/>
      <c r="L15" s="1"/>
      <c r="M15" s="1"/>
      <c r="N15" s="1"/>
      <c r="O15" s="1"/>
      <c r="P15" s="1"/>
      <c r="Q15" s="1"/>
      <c r="R15" s="1"/>
      <c r="S15" s="1"/>
      <c r="T15" s="1"/>
      <c r="U15" s="1"/>
      <c r="V15" s="1"/>
      <c r="W15" s="4"/>
    </row>
    <row r="16" spans="1:26" ht="19.5" x14ac:dyDescent="0.2">
      <c r="A16" s="90"/>
      <c r="B16" s="91"/>
      <c r="C16" s="92"/>
      <c r="D16" s="103"/>
      <c r="E16" s="1"/>
      <c r="F16" s="99"/>
      <c r="G16" s="99"/>
      <c r="H16" s="1"/>
      <c r="I16" s="1"/>
      <c r="J16" s="1"/>
      <c r="K16" s="1"/>
      <c r="L16" s="1"/>
      <c r="M16" s="1"/>
      <c r="N16" s="1"/>
      <c r="O16" s="1"/>
      <c r="P16" s="1"/>
      <c r="Q16" s="1"/>
      <c r="R16" s="1"/>
      <c r="S16" s="1"/>
      <c r="T16" s="1"/>
      <c r="U16" s="1"/>
      <c r="V16" s="1"/>
      <c r="W16" s="5"/>
      <c r="X16" s="3"/>
      <c r="Y16" s="3"/>
      <c r="Z16" s="3"/>
    </row>
    <row r="17" spans="1:26" ht="15" x14ac:dyDescent="0.2">
      <c r="A17" s="93"/>
      <c r="B17" s="94" t="s">
        <v>22</v>
      </c>
      <c r="C17" s="95"/>
      <c r="D17" s="104" t="str">
        <f>VLOOKUP(D15,Dashboard!AN24:AP27,3,TRUE)</f>
        <v>Strategis</v>
      </c>
      <c r="E17" s="1"/>
      <c r="F17" s="99"/>
      <c r="G17" s="99"/>
      <c r="H17" s="1"/>
      <c r="I17" s="1"/>
      <c r="J17" s="1"/>
      <c r="K17" s="1"/>
      <c r="L17" s="1"/>
      <c r="M17" s="1"/>
      <c r="N17" s="1"/>
      <c r="O17" s="1"/>
      <c r="P17" s="1"/>
      <c r="Q17" s="1"/>
      <c r="R17" s="1"/>
      <c r="S17" s="1"/>
      <c r="T17" s="1"/>
      <c r="U17" s="1"/>
      <c r="V17" s="1"/>
      <c r="W17" s="1"/>
      <c r="X17" s="1"/>
      <c r="Y17" s="1"/>
      <c r="Z17" s="1"/>
    </row>
    <row r="18" spans="1:26" x14ac:dyDescent="0.2">
      <c r="A18" s="93"/>
      <c r="B18" s="96"/>
      <c r="C18" s="96"/>
      <c r="D18" s="105"/>
      <c r="E18" s="1"/>
      <c r="F18" s="99"/>
      <c r="G18" s="99"/>
      <c r="H18" s="1"/>
      <c r="I18" s="1"/>
      <c r="J18" s="1"/>
      <c r="K18" s="1"/>
      <c r="L18" s="1"/>
      <c r="M18" s="1"/>
      <c r="N18" s="1"/>
      <c r="O18" s="1"/>
      <c r="P18" s="1"/>
      <c r="Q18" s="1"/>
      <c r="R18" s="1"/>
      <c r="S18" s="1"/>
      <c r="T18" s="1"/>
      <c r="U18" s="1"/>
      <c r="V18" s="1"/>
      <c r="W18" s="1"/>
      <c r="X18" s="1"/>
      <c r="Y18" s="1"/>
      <c r="Z18" s="1"/>
    </row>
    <row r="19" spans="1:26" x14ac:dyDescent="0.2">
      <c r="A19" s="97"/>
      <c r="B19" s="1"/>
      <c r="C19" s="1"/>
      <c r="D19" s="99"/>
      <c r="E19" s="1"/>
      <c r="F19" s="99"/>
      <c r="G19" s="99"/>
      <c r="H19" s="1"/>
      <c r="I19" s="1"/>
      <c r="J19" s="1"/>
      <c r="K19" s="1"/>
      <c r="L19" s="1"/>
      <c r="M19" s="1"/>
      <c r="N19" s="1"/>
      <c r="O19" s="1"/>
      <c r="P19" s="1"/>
      <c r="Q19" s="1"/>
      <c r="R19" s="1"/>
      <c r="S19" s="1"/>
      <c r="T19" s="1"/>
      <c r="U19" s="1"/>
      <c r="V19" s="1"/>
      <c r="W19" s="1"/>
      <c r="X19" s="1"/>
      <c r="Y19" s="1"/>
      <c r="Z19" s="1"/>
    </row>
    <row r="20" spans="1:26" x14ac:dyDescent="0.2">
      <c r="A20" s="97"/>
      <c r="B20" s="1"/>
      <c r="C20" s="1"/>
      <c r="D20" s="99"/>
      <c r="E20" s="1"/>
      <c r="F20" s="99"/>
      <c r="G20" s="99"/>
      <c r="H20" s="1"/>
      <c r="I20" s="1"/>
      <c r="J20" s="1"/>
      <c r="K20" s="1"/>
      <c r="L20" s="1"/>
      <c r="M20" s="1"/>
      <c r="N20" s="1"/>
      <c r="O20" s="1"/>
      <c r="P20" s="1"/>
      <c r="Q20" s="1"/>
      <c r="R20" s="1"/>
      <c r="S20" s="1"/>
      <c r="T20" s="1"/>
      <c r="U20" s="1"/>
      <c r="V20" s="1"/>
      <c r="W20" s="1"/>
      <c r="X20" s="1"/>
      <c r="Y20" s="1"/>
      <c r="Z20" s="1"/>
    </row>
    <row r="21" spans="1:26" x14ac:dyDescent="0.2">
      <c r="A21" s="97"/>
      <c r="B21" s="1"/>
      <c r="C21" s="1"/>
      <c r="D21" s="99"/>
      <c r="E21" s="1"/>
      <c r="F21" s="99"/>
      <c r="G21" s="99"/>
      <c r="H21" s="1"/>
      <c r="I21" s="1"/>
      <c r="J21" s="1"/>
      <c r="K21" s="1"/>
      <c r="L21" s="1"/>
      <c r="M21" s="1"/>
      <c r="N21" s="1"/>
      <c r="O21" s="1"/>
      <c r="P21" s="1"/>
      <c r="Q21" s="1"/>
      <c r="R21" s="1"/>
      <c r="S21" s="1"/>
      <c r="T21" s="1"/>
      <c r="U21" s="1"/>
      <c r="V21" s="1"/>
      <c r="W21" s="1"/>
      <c r="X21" s="1"/>
      <c r="Y21" s="1"/>
      <c r="Z21" s="1"/>
    </row>
    <row r="22" spans="1:26" x14ac:dyDescent="0.2">
      <c r="A22" s="97"/>
      <c r="B22" s="1"/>
      <c r="C22" s="1"/>
      <c r="D22" s="99"/>
      <c r="E22" s="1"/>
      <c r="F22" s="99"/>
      <c r="G22" s="99"/>
      <c r="H22" s="1"/>
      <c r="I22" s="1"/>
      <c r="J22" s="1"/>
      <c r="K22" s="1"/>
      <c r="L22" s="1"/>
      <c r="M22" s="1"/>
      <c r="N22" s="1"/>
      <c r="O22" s="1"/>
      <c r="P22" s="1"/>
      <c r="Q22" s="1"/>
      <c r="R22" s="1"/>
      <c r="S22" s="1"/>
      <c r="T22" s="1"/>
      <c r="U22" s="1"/>
      <c r="V22" s="1"/>
      <c r="W22" s="1"/>
      <c r="X22" s="1"/>
      <c r="Y22" s="1"/>
      <c r="Z22" s="1"/>
    </row>
    <row r="23" spans="1:26" x14ac:dyDescent="0.2">
      <c r="A23" s="97"/>
      <c r="B23" s="1"/>
      <c r="C23" s="1"/>
      <c r="D23" s="99"/>
      <c r="E23" s="1"/>
      <c r="F23" s="99"/>
      <c r="G23" s="99"/>
      <c r="H23" s="1"/>
      <c r="I23" s="1"/>
      <c r="J23" s="1"/>
      <c r="K23" s="1"/>
      <c r="L23" s="1"/>
      <c r="M23" s="1"/>
      <c r="N23" s="1"/>
      <c r="O23" s="1"/>
      <c r="P23" s="1"/>
      <c r="Q23" s="1"/>
      <c r="R23" s="1"/>
      <c r="S23" s="1"/>
      <c r="T23" s="1"/>
      <c r="U23" s="1"/>
      <c r="V23" s="1"/>
      <c r="W23" s="1"/>
      <c r="X23" s="1"/>
      <c r="Y23" s="1"/>
      <c r="Z23" s="1"/>
    </row>
    <row r="24" spans="1:26" x14ac:dyDescent="0.2">
      <c r="A24" s="97"/>
      <c r="B24" s="1"/>
      <c r="C24" s="1"/>
      <c r="D24" s="99"/>
      <c r="E24" s="1"/>
      <c r="F24" s="99"/>
      <c r="G24" s="99"/>
      <c r="H24" s="1"/>
      <c r="I24" s="1"/>
      <c r="J24" s="1"/>
      <c r="K24" s="1"/>
      <c r="L24" s="1"/>
      <c r="M24" s="1"/>
      <c r="N24" s="1"/>
      <c r="O24" s="1"/>
      <c r="P24" s="1"/>
      <c r="Q24" s="1"/>
      <c r="R24" s="1"/>
      <c r="S24" s="1"/>
      <c r="T24" s="1"/>
      <c r="U24" s="1"/>
      <c r="V24" s="1"/>
      <c r="W24" s="1"/>
      <c r="X24" s="1"/>
      <c r="Y24" s="1"/>
      <c r="Z24" s="1"/>
    </row>
    <row r="25" spans="1:26" x14ac:dyDescent="0.2">
      <c r="A25" s="97"/>
      <c r="B25" s="1"/>
      <c r="C25" s="1"/>
      <c r="D25" s="99"/>
      <c r="E25" s="1"/>
      <c r="F25" s="99"/>
      <c r="G25" s="99"/>
      <c r="H25" s="1"/>
      <c r="I25" s="1"/>
      <c r="J25" s="1"/>
      <c r="K25" s="1"/>
      <c r="L25" s="1"/>
      <c r="M25" s="1"/>
      <c r="N25" s="1"/>
      <c r="O25" s="1"/>
      <c r="P25" s="1"/>
      <c r="Q25" s="1"/>
      <c r="R25" s="1"/>
      <c r="S25" s="1"/>
      <c r="T25" s="1"/>
      <c r="U25" s="1"/>
      <c r="V25" s="1"/>
      <c r="W25" s="1"/>
      <c r="X25" s="1"/>
      <c r="Y25" s="1"/>
      <c r="Z25" s="1"/>
    </row>
    <row r="26" spans="1:26" x14ac:dyDescent="0.2">
      <c r="A26" s="97"/>
      <c r="B26" s="1"/>
      <c r="C26" s="1"/>
      <c r="D26" s="99"/>
      <c r="E26" s="1"/>
      <c r="F26" s="99"/>
      <c r="G26" s="99"/>
      <c r="H26" s="1"/>
      <c r="I26" s="1"/>
      <c r="J26" s="1"/>
      <c r="K26" s="1"/>
      <c r="L26" s="1"/>
      <c r="M26" s="1"/>
      <c r="N26" s="1"/>
      <c r="O26" s="1"/>
      <c r="P26" s="1"/>
      <c r="Q26" s="1"/>
      <c r="R26" s="1"/>
      <c r="S26" s="1"/>
      <c r="T26" s="1"/>
      <c r="U26" s="1"/>
      <c r="V26" s="1"/>
      <c r="W26" s="1"/>
      <c r="X26" s="1"/>
      <c r="Y26" s="1"/>
      <c r="Z26" s="1"/>
    </row>
    <row r="27" spans="1:26" x14ac:dyDescent="0.2">
      <c r="A27" s="97"/>
      <c r="B27" s="1"/>
      <c r="C27" s="1"/>
      <c r="D27" s="99"/>
      <c r="E27" s="1"/>
      <c r="F27" s="99"/>
      <c r="G27" s="99"/>
      <c r="H27" s="1"/>
      <c r="I27" s="1"/>
      <c r="J27" s="1"/>
      <c r="K27" s="1"/>
      <c r="L27" s="1"/>
      <c r="M27" s="1"/>
      <c r="N27" s="1"/>
      <c r="O27" s="1"/>
      <c r="P27" s="1"/>
      <c r="Q27" s="1"/>
      <c r="R27" s="1"/>
      <c r="S27" s="1"/>
      <c r="T27" s="1"/>
      <c r="U27" s="1"/>
      <c r="V27" s="1"/>
      <c r="W27" s="1"/>
      <c r="X27" s="1"/>
      <c r="Y27" s="1"/>
      <c r="Z27" s="1"/>
    </row>
    <row r="28" spans="1:26" x14ac:dyDescent="0.2">
      <c r="A28" s="97"/>
      <c r="B28" s="1"/>
      <c r="C28" s="1"/>
      <c r="D28" s="99"/>
      <c r="E28" s="1"/>
      <c r="F28" s="99"/>
      <c r="G28" s="99"/>
      <c r="H28" s="1"/>
      <c r="I28" s="1"/>
      <c r="J28" s="1"/>
      <c r="K28" s="1"/>
      <c r="L28" s="1"/>
      <c r="M28" s="1"/>
      <c r="N28" s="1"/>
      <c r="O28" s="1"/>
      <c r="P28" s="1"/>
      <c r="Q28" s="1"/>
      <c r="R28" s="1"/>
      <c r="S28" s="1"/>
      <c r="T28" s="1"/>
      <c r="U28" s="1"/>
      <c r="V28" s="1"/>
      <c r="W28" s="1"/>
      <c r="X28" s="1"/>
      <c r="Y28" s="1"/>
      <c r="Z28" s="1"/>
    </row>
    <row r="29" spans="1:26" x14ac:dyDescent="0.2">
      <c r="A29" s="97"/>
      <c r="B29" s="1"/>
      <c r="C29" s="1"/>
      <c r="D29" s="99"/>
      <c r="E29" s="1"/>
      <c r="F29" s="99"/>
      <c r="G29" s="99"/>
      <c r="H29" s="1"/>
      <c r="I29" s="1"/>
      <c r="J29" s="1"/>
      <c r="K29" s="1"/>
      <c r="L29" s="1"/>
      <c r="M29" s="1"/>
      <c r="N29" s="1"/>
      <c r="O29" s="1"/>
      <c r="P29" s="1"/>
      <c r="Q29" s="1"/>
      <c r="R29" s="1"/>
      <c r="S29" s="1"/>
      <c r="T29" s="1"/>
      <c r="U29" s="1"/>
      <c r="V29" s="1"/>
      <c r="W29" s="1"/>
      <c r="X29" s="1"/>
      <c r="Y29" s="1"/>
      <c r="Z29" s="1"/>
    </row>
    <row r="30" spans="1:26" x14ac:dyDescent="0.2">
      <c r="A30" s="97"/>
      <c r="B30" s="1"/>
      <c r="C30" s="1"/>
      <c r="D30" s="99"/>
      <c r="E30" s="1"/>
      <c r="F30" s="99"/>
      <c r="G30" s="99"/>
      <c r="H30" s="1"/>
      <c r="I30" s="1"/>
      <c r="J30" s="1"/>
      <c r="K30" s="1"/>
      <c r="L30" s="1"/>
      <c r="M30" s="1"/>
      <c r="N30" s="1"/>
      <c r="O30" s="1"/>
      <c r="P30" s="1"/>
      <c r="Q30" s="1"/>
      <c r="R30" s="1"/>
      <c r="S30" s="1"/>
      <c r="T30" s="1"/>
      <c r="U30" s="1"/>
      <c r="V30" s="1"/>
      <c r="W30" s="1"/>
      <c r="X30" s="1"/>
      <c r="Y30" s="1"/>
      <c r="Z30" s="1"/>
    </row>
    <row r="31" spans="1:26" x14ac:dyDescent="0.2">
      <c r="A31" s="97"/>
      <c r="B31" s="1"/>
      <c r="C31" s="1"/>
      <c r="D31" s="99"/>
      <c r="E31" s="1"/>
      <c r="F31" s="99"/>
      <c r="G31" s="99"/>
      <c r="H31" s="1"/>
      <c r="I31" s="1"/>
      <c r="J31" s="1"/>
      <c r="K31" s="1"/>
      <c r="L31" s="1"/>
      <c r="M31" s="1"/>
      <c r="N31" s="1"/>
      <c r="O31" s="1"/>
      <c r="P31" s="1"/>
      <c r="Q31" s="1"/>
      <c r="R31" s="1"/>
      <c r="S31" s="1"/>
      <c r="T31" s="1"/>
      <c r="U31" s="1"/>
      <c r="V31" s="1"/>
      <c r="W31" s="1"/>
      <c r="X31" s="1"/>
      <c r="Y31" s="1"/>
      <c r="Z31" s="1"/>
    </row>
    <row r="32" spans="1:26" x14ac:dyDescent="0.2">
      <c r="A32" s="97"/>
      <c r="B32" s="1"/>
      <c r="C32" s="1"/>
      <c r="D32" s="99"/>
      <c r="E32" s="1"/>
      <c r="F32" s="99"/>
      <c r="G32" s="99"/>
      <c r="H32" s="1"/>
      <c r="I32" s="1"/>
      <c r="J32" s="1"/>
      <c r="K32" s="1"/>
      <c r="L32" s="1"/>
      <c r="M32" s="1"/>
      <c r="N32" s="1"/>
      <c r="O32" s="1"/>
      <c r="P32" s="1"/>
      <c r="Q32" s="1"/>
      <c r="R32" s="1"/>
      <c r="S32" s="1"/>
      <c r="T32" s="1"/>
      <c r="U32" s="1"/>
      <c r="V32" s="1"/>
      <c r="W32" s="1"/>
      <c r="X32" s="1"/>
      <c r="Y32" s="1"/>
      <c r="Z32" s="1"/>
    </row>
    <row r="33" spans="1:26" x14ac:dyDescent="0.2">
      <c r="A33" s="97"/>
      <c r="B33" s="1"/>
      <c r="C33" s="1"/>
      <c r="D33" s="99"/>
      <c r="E33" s="1"/>
      <c r="F33" s="99"/>
      <c r="G33" s="99"/>
      <c r="H33" s="1"/>
      <c r="I33" s="1"/>
      <c r="J33" s="1"/>
      <c r="K33" s="1"/>
      <c r="L33" s="1"/>
      <c r="M33" s="1"/>
      <c r="N33" s="1"/>
      <c r="O33" s="1"/>
      <c r="P33" s="1"/>
      <c r="Q33" s="1"/>
      <c r="R33" s="1"/>
      <c r="S33" s="1"/>
      <c r="T33" s="1"/>
      <c r="U33" s="1"/>
      <c r="V33" s="1"/>
      <c r="W33" s="1"/>
      <c r="X33" s="1"/>
      <c r="Y33" s="1"/>
      <c r="Z33" s="1"/>
    </row>
    <row r="34" spans="1:26" x14ac:dyDescent="0.2">
      <c r="A34" s="97"/>
      <c r="B34" s="1"/>
      <c r="C34" s="1"/>
      <c r="D34" s="99"/>
      <c r="E34" s="1"/>
      <c r="F34" s="99"/>
      <c r="G34" s="99"/>
      <c r="H34" s="1"/>
      <c r="I34" s="1"/>
      <c r="J34" s="1"/>
      <c r="K34" s="1"/>
      <c r="L34" s="1"/>
      <c r="M34" s="1"/>
      <c r="N34" s="1"/>
      <c r="O34" s="1"/>
      <c r="P34" s="1"/>
      <c r="Q34" s="1"/>
      <c r="R34" s="1"/>
      <c r="S34" s="1"/>
      <c r="T34" s="1"/>
      <c r="U34" s="1"/>
      <c r="V34" s="1"/>
      <c r="W34" s="1"/>
      <c r="X34" s="1"/>
      <c r="Y34" s="1"/>
      <c r="Z34" s="1"/>
    </row>
    <row r="35" spans="1:26" x14ac:dyDescent="0.2">
      <c r="A35" s="97"/>
      <c r="B35" s="1"/>
      <c r="C35" s="1"/>
      <c r="D35" s="99"/>
      <c r="E35" s="1"/>
      <c r="F35" s="99"/>
      <c r="G35" s="99"/>
      <c r="H35" s="1"/>
      <c r="I35" s="1"/>
      <c r="J35" s="1"/>
      <c r="K35" s="1"/>
      <c r="L35" s="1"/>
      <c r="M35" s="1"/>
      <c r="N35" s="1"/>
      <c r="O35" s="1"/>
      <c r="P35" s="1"/>
      <c r="Q35" s="1"/>
      <c r="R35" s="1"/>
      <c r="S35" s="1"/>
      <c r="T35" s="1"/>
      <c r="U35" s="1"/>
      <c r="V35" s="1"/>
      <c r="W35" s="1"/>
      <c r="X35" s="1"/>
      <c r="Y35" s="1"/>
      <c r="Z35" s="1"/>
    </row>
    <row r="36" spans="1:26" x14ac:dyDescent="0.2">
      <c r="A36" s="97"/>
      <c r="B36" s="1"/>
      <c r="C36" s="1"/>
      <c r="D36" s="99"/>
      <c r="E36" s="1"/>
      <c r="F36" s="99"/>
      <c r="G36" s="99"/>
      <c r="H36" s="1"/>
      <c r="I36" s="1"/>
      <c r="J36" s="1"/>
      <c r="K36" s="1"/>
      <c r="L36" s="1"/>
      <c r="M36" s="1"/>
      <c r="N36" s="1"/>
      <c r="O36" s="1"/>
      <c r="P36" s="1"/>
      <c r="Q36" s="1"/>
      <c r="R36" s="1"/>
      <c r="S36" s="1"/>
      <c r="T36" s="1"/>
      <c r="U36" s="1"/>
      <c r="V36" s="1"/>
      <c r="W36" s="1"/>
      <c r="X36" s="1"/>
      <c r="Y36" s="1"/>
      <c r="Z36" s="1"/>
    </row>
    <row r="37" spans="1:26" x14ac:dyDescent="0.2">
      <c r="A37" s="97"/>
      <c r="B37" s="1"/>
      <c r="C37" s="1"/>
      <c r="D37" s="99"/>
      <c r="E37" s="1"/>
      <c r="F37" s="99"/>
      <c r="G37" s="99"/>
      <c r="H37" s="1"/>
      <c r="I37" s="1"/>
      <c r="J37" s="1"/>
      <c r="K37" s="1"/>
      <c r="L37" s="1"/>
      <c r="M37" s="1"/>
      <c r="N37" s="1"/>
      <c r="O37" s="1"/>
      <c r="P37" s="1"/>
      <c r="Q37" s="1"/>
      <c r="R37" s="1"/>
      <c r="S37" s="1"/>
      <c r="T37" s="1"/>
      <c r="U37" s="1"/>
      <c r="V37" s="1"/>
      <c r="W37" s="1"/>
      <c r="X37" s="1"/>
      <c r="Y37" s="1"/>
      <c r="Z37" s="1"/>
    </row>
    <row r="38" spans="1:26" x14ac:dyDescent="0.2">
      <c r="A38" s="97"/>
      <c r="B38" s="1"/>
      <c r="C38" s="1"/>
      <c r="D38" s="99"/>
      <c r="E38" s="1"/>
      <c r="F38" s="99"/>
      <c r="G38" s="99"/>
      <c r="H38" s="1"/>
      <c r="I38" s="1"/>
      <c r="J38" s="1"/>
      <c r="K38" s="1"/>
      <c r="L38" s="1"/>
      <c r="M38" s="1"/>
      <c r="N38" s="1"/>
      <c r="O38" s="1"/>
      <c r="P38" s="1"/>
      <c r="Q38" s="1"/>
      <c r="R38" s="1"/>
      <c r="S38" s="1"/>
      <c r="T38" s="1"/>
      <c r="U38" s="1"/>
      <c r="V38" s="1"/>
      <c r="W38" s="1"/>
      <c r="X38" s="1"/>
      <c r="Y38" s="1"/>
      <c r="Z38" s="1"/>
    </row>
    <row r="39" spans="1:26" x14ac:dyDescent="0.2">
      <c r="A39" s="97"/>
      <c r="B39" s="1"/>
      <c r="C39" s="1"/>
      <c r="D39" s="99"/>
      <c r="E39" s="1"/>
      <c r="F39" s="99"/>
      <c r="G39" s="99"/>
      <c r="H39" s="1"/>
      <c r="I39" s="1"/>
      <c r="J39" s="1"/>
      <c r="K39" s="1"/>
      <c r="L39" s="1"/>
      <c r="M39" s="1"/>
      <c r="N39" s="1"/>
      <c r="O39" s="1"/>
      <c r="P39" s="1"/>
      <c r="Q39" s="1"/>
      <c r="R39" s="1"/>
      <c r="S39" s="1"/>
      <c r="T39" s="1"/>
      <c r="U39" s="1"/>
      <c r="V39" s="1"/>
      <c r="W39" s="1"/>
      <c r="X39" s="1"/>
      <c r="Y39" s="1"/>
      <c r="Z39" s="1"/>
    </row>
    <row r="40" spans="1:26" x14ac:dyDescent="0.2">
      <c r="A40" s="97"/>
      <c r="B40" s="1"/>
      <c r="C40" s="1"/>
      <c r="D40" s="99"/>
      <c r="E40" s="1"/>
      <c r="F40" s="99"/>
      <c r="G40" s="99"/>
      <c r="H40" s="1"/>
      <c r="I40" s="1"/>
      <c r="J40" s="1"/>
      <c r="K40" s="1"/>
      <c r="L40" s="1"/>
      <c r="M40" s="1"/>
      <c r="N40" s="1"/>
      <c r="O40" s="1"/>
      <c r="P40" s="1"/>
      <c r="Q40" s="1"/>
      <c r="R40" s="1"/>
      <c r="S40" s="1"/>
      <c r="T40" s="1"/>
      <c r="U40" s="1"/>
      <c r="V40" s="1"/>
      <c r="W40" s="1"/>
      <c r="X40" s="1"/>
      <c r="Y40" s="1"/>
      <c r="Z40" s="1"/>
    </row>
    <row r="41" spans="1:26" x14ac:dyDescent="0.2">
      <c r="A41" s="97"/>
      <c r="B41" s="1"/>
      <c r="C41" s="1"/>
      <c r="D41" s="99"/>
      <c r="E41" s="1"/>
      <c r="F41" s="99"/>
      <c r="G41" s="99"/>
      <c r="H41" s="1"/>
      <c r="I41" s="1"/>
      <c r="J41" s="1"/>
      <c r="K41" s="1"/>
      <c r="L41" s="1"/>
      <c r="M41" s="1"/>
      <c r="N41" s="1"/>
      <c r="O41" s="1"/>
      <c r="P41" s="1"/>
      <c r="Q41" s="1"/>
      <c r="R41" s="1"/>
      <c r="S41" s="1"/>
      <c r="T41" s="1"/>
      <c r="U41" s="1"/>
      <c r="V41" s="1"/>
      <c r="W41" s="1"/>
      <c r="X41" s="1"/>
      <c r="Y41" s="1"/>
      <c r="Z41" s="1"/>
    </row>
    <row r="42" spans="1:26" x14ac:dyDescent="0.2">
      <c r="A42" s="97"/>
      <c r="B42" s="1"/>
      <c r="C42" s="1"/>
      <c r="D42" s="99"/>
      <c r="E42" s="1"/>
      <c r="F42" s="99"/>
      <c r="G42" s="99"/>
      <c r="H42" s="1"/>
      <c r="I42" s="1"/>
      <c r="J42" s="1"/>
      <c r="K42" s="1"/>
      <c r="L42" s="1"/>
      <c r="M42" s="1"/>
      <c r="N42" s="1"/>
      <c r="O42" s="1"/>
      <c r="P42" s="1"/>
      <c r="Q42" s="1"/>
      <c r="R42" s="1"/>
      <c r="S42" s="1"/>
      <c r="T42" s="1"/>
      <c r="U42" s="1"/>
      <c r="V42" s="1"/>
      <c r="W42" s="1"/>
      <c r="X42" s="1"/>
      <c r="Y42" s="1"/>
      <c r="Z42" s="1"/>
    </row>
    <row r="43" spans="1:26" x14ac:dyDescent="0.2">
      <c r="A43" s="97"/>
      <c r="B43" s="1"/>
      <c r="C43" s="1"/>
      <c r="D43" s="99"/>
      <c r="E43" s="1"/>
      <c r="F43" s="99"/>
      <c r="G43" s="99"/>
      <c r="H43" s="1"/>
      <c r="I43" s="1"/>
      <c r="J43" s="1"/>
      <c r="K43" s="1"/>
      <c r="L43" s="1"/>
      <c r="M43" s="1"/>
      <c r="N43" s="1"/>
      <c r="O43" s="1"/>
      <c r="P43" s="1"/>
      <c r="Q43" s="1"/>
      <c r="R43" s="1"/>
      <c r="S43" s="1"/>
      <c r="T43" s="1"/>
      <c r="U43" s="1"/>
      <c r="V43" s="1"/>
      <c r="W43" s="1"/>
      <c r="X43" s="1"/>
      <c r="Y43" s="1"/>
      <c r="Z43" s="1"/>
    </row>
    <row r="44" spans="1:26" x14ac:dyDescent="0.2">
      <c r="A44" s="97"/>
      <c r="B44" s="1"/>
      <c r="C44" s="1"/>
      <c r="D44" s="99"/>
      <c r="E44" s="1"/>
      <c r="F44" s="99"/>
      <c r="G44" s="99"/>
      <c r="H44" s="1"/>
      <c r="I44" s="1"/>
      <c r="J44" s="1"/>
      <c r="K44" s="1"/>
      <c r="L44" s="1"/>
      <c r="M44" s="1"/>
      <c r="N44" s="1"/>
      <c r="O44" s="1"/>
      <c r="P44" s="1"/>
      <c r="Q44" s="1"/>
      <c r="R44" s="1"/>
      <c r="S44" s="1"/>
      <c r="T44" s="1"/>
      <c r="U44" s="1"/>
      <c r="V44" s="1"/>
      <c r="W44" s="1"/>
      <c r="X44" s="1"/>
      <c r="Y44" s="1"/>
      <c r="Z44" s="1"/>
    </row>
    <row r="45" spans="1:26" x14ac:dyDescent="0.2">
      <c r="A45" s="97"/>
      <c r="B45" s="1"/>
      <c r="C45" s="1"/>
      <c r="D45" s="99"/>
      <c r="E45" s="1"/>
      <c r="F45" s="99"/>
      <c r="G45" s="99"/>
      <c r="H45" s="1"/>
      <c r="I45" s="1"/>
      <c r="J45" s="1"/>
      <c r="K45" s="1"/>
      <c r="L45" s="1"/>
      <c r="M45" s="1"/>
      <c r="N45" s="1"/>
      <c r="O45" s="1"/>
      <c r="P45" s="1"/>
      <c r="Q45" s="1"/>
      <c r="R45" s="1"/>
      <c r="S45" s="1"/>
      <c r="T45" s="1"/>
      <c r="U45" s="1"/>
      <c r="V45" s="1"/>
      <c r="W45" s="1"/>
      <c r="X45" s="1"/>
      <c r="Y45" s="1"/>
      <c r="Z45" s="1"/>
    </row>
    <row r="46" spans="1:26" x14ac:dyDescent="0.2">
      <c r="A46" s="97"/>
      <c r="B46" s="1"/>
      <c r="C46" s="1"/>
      <c r="D46" s="99"/>
      <c r="E46" s="1"/>
      <c r="F46" s="99"/>
      <c r="G46" s="99"/>
      <c r="H46" s="1"/>
      <c r="I46" s="1"/>
      <c r="J46" s="1"/>
      <c r="K46" s="1"/>
      <c r="L46" s="1"/>
      <c r="M46" s="1"/>
      <c r="N46" s="1"/>
      <c r="O46" s="1"/>
      <c r="P46" s="1"/>
      <c r="Q46" s="1"/>
      <c r="R46" s="1"/>
      <c r="S46" s="1"/>
      <c r="T46" s="1"/>
      <c r="U46" s="1"/>
      <c r="V46" s="1"/>
      <c r="W46" s="1"/>
      <c r="X46" s="1"/>
      <c r="Y46" s="1"/>
      <c r="Z46" s="1"/>
    </row>
    <row r="47" spans="1:26" x14ac:dyDescent="0.2">
      <c r="A47" s="97"/>
      <c r="B47" s="1"/>
      <c r="C47" s="1"/>
      <c r="D47" s="99"/>
      <c r="E47" s="1"/>
      <c r="F47" s="99"/>
      <c r="G47" s="99"/>
      <c r="H47" s="1"/>
      <c r="I47" s="1"/>
      <c r="J47" s="1"/>
      <c r="K47" s="1"/>
      <c r="L47" s="1"/>
      <c r="M47" s="1"/>
      <c r="N47" s="1"/>
      <c r="O47" s="1"/>
      <c r="P47" s="1"/>
      <c r="Q47" s="1"/>
      <c r="R47" s="1"/>
      <c r="S47" s="1"/>
      <c r="T47" s="1"/>
      <c r="U47" s="1"/>
      <c r="V47" s="1"/>
      <c r="W47" s="1"/>
      <c r="X47" s="1"/>
      <c r="Y47" s="1"/>
      <c r="Z47" s="1"/>
    </row>
    <row r="48" spans="1:26" x14ac:dyDescent="0.2">
      <c r="A48" s="97"/>
      <c r="B48" s="1"/>
      <c r="C48" s="1"/>
      <c r="D48" s="99"/>
      <c r="E48" s="1"/>
      <c r="F48" s="99"/>
      <c r="G48" s="99"/>
      <c r="H48" s="1"/>
      <c r="I48" s="1"/>
      <c r="J48" s="1"/>
      <c r="K48" s="1"/>
      <c r="L48" s="1"/>
      <c r="M48" s="1"/>
      <c r="N48" s="1"/>
      <c r="O48" s="1"/>
      <c r="P48" s="1"/>
      <c r="Q48" s="1"/>
      <c r="R48" s="1"/>
      <c r="S48" s="1"/>
      <c r="T48" s="1"/>
      <c r="U48" s="1"/>
      <c r="V48" s="1"/>
      <c r="W48" s="1"/>
      <c r="X48" s="1"/>
      <c r="Y48" s="1"/>
      <c r="Z48" s="1"/>
    </row>
    <row r="49" spans="1:26" x14ac:dyDescent="0.2">
      <c r="A49" s="97"/>
      <c r="B49" s="1"/>
      <c r="C49" s="1"/>
      <c r="D49" s="99"/>
      <c r="E49" s="1"/>
      <c r="F49" s="99"/>
      <c r="G49" s="99"/>
      <c r="H49" s="1"/>
      <c r="I49" s="1"/>
      <c r="J49" s="1"/>
      <c r="K49" s="1"/>
      <c r="L49" s="1"/>
      <c r="M49" s="1"/>
      <c r="N49" s="1"/>
      <c r="O49" s="1"/>
      <c r="P49" s="1"/>
      <c r="Q49" s="1"/>
      <c r="R49" s="1"/>
      <c r="S49" s="1"/>
      <c r="T49" s="1"/>
      <c r="U49" s="1"/>
      <c r="V49" s="1"/>
      <c r="W49" s="1"/>
      <c r="X49" s="1"/>
      <c r="Y49" s="1"/>
      <c r="Z49" s="1"/>
    </row>
    <row r="50" spans="1:26" x14ac:dyDescent="0.2">
      <c r="A50" s="97"/>
      <c r="B50" s="1"/>
      <c r="C50" s="1"/>
      <c r="D50" s="99"/>
      <c r="E50" s="1"/>
      <c r="F50" s="99"/>
      <c r="G50" s="99"/>
      <c r="H50" s="1"/>
      <c r="I50" s="1"/>
      <c r="J50" s="1"/>
      <c r="K50" s="1"/>
      <c r="L50" s="1"/>
      <c r="M50" s="1"/>
      <c r="N50" s="1"/>
      <c r="O50" s="1"/>
      <c r="P50" s="1"/>
      <c r="Q50" s="1"/>
      <c r="R50" s="1"/>
      <c r="S50" s="1"/>
      <c r="T50" s="1"/>
      <c r="U50" s="1"/>
      <c r="V50" s="1"/>
      <c r="W50" s="1"/>
      <c r="X50" s="1"/>
      <c r="Y50" s="1"/>
      <c r="Z50" s="1"/>
    </row>
    <row r="51" spans="1:26" x14ac:dyDescent="0.2">
      <c r="A51" s="97"/>
      <c r="B51" s="1"/>
      <c r="C51" s="1"/>
      <c r="D51" s="99"/>
      <c r="E51" s="1"/>
      <c r="F51" s="99"/>
      <c r="G51" s="99"/>
      <c r="H51" s="1"/>
      <c r="I51" s="1"/>
      <c r="J51" s="1"/>
      <c r="K51" s="1"/>
      <c r="L51" s="1"/>
      <c r="M51" s="1"/>
      <c r="N51" s="1"/>
      <c r="O51" s="1"/>
      <c r="P51" s="1"/>
      <c r="Q51" s="1"/>
      <c r="R51" s="1"/>
      <c r="S51" s="1"/>
      <c r="T51" s="1"/>
      <c r="U51" s="1"/>
      <c r="V51" s="1"/>
      <c r="W51" s="1"/>
      <c r="X51" s="1"/>
      <c r="Y51" s="1"/>
      <c r="Z51" s="1"/>
    </row>
    <row r="52" spans="1:26" x14ac:dyDescent="0.2">
      <c r="A52" s="97"/>
      <c r="B52" s="1"/>
      <c r="C52" s="1"/>
      <c r="D52" s="99"/>
      <c r="E52" s="1"/>
      <c r="F52" s="99"/>
      <c r="G52" s="99"/>
      <c r="H52" s="1"/>
      <c r="I52" s="1"/>
      <c r="J52" s="1"/>
      <c r="K52" s="1"/>
      <c r="L52" s="1"/>
      <c r="M52" s="1"/>
      <c r="N52" s="1"/>
      <c r="O52" s="1"/>
      <c r="P52" s="1"/>
      <c r="Q52" s="1"/>
      <c r="R52" s="1"/>
      <c r="S52" s="1"/>
      <c r="T52" s="1"/>
      <c r="U52" s="1"/>
      <c r="V52" s="1"/>
      <c r="W52" s="1"/>
      <c r="X52" s="1"/>
      <c r="Y52" s="1"/>
      <c r="Z52" s="1"/>
    </row>
    <row r="53" spans="1:26" x14ac:dyDescent="0.2">
      <c r="A53" s="97"/>
      <c r="B53" s="1"/>
      <c r="C53" s="1"/>
      <c r="D53" s="99"/>
      <c r="E53" s="1"/>
      <c r="F53" s="99"/>
      <c r="G53" s="99"/>
      <c r="H53" s="1"/>
      <c r="I53" s="1"/>
      <c r="J53" s="1"/>
      <c r="K53" s="1"/>
      <c r="L53" s="1"/>
      <c r="M53" s="1"/>
      <c r="N53" s="1"/>
      <c r="O53" s="1"/>
      <c r="P53" s="1"/>
      <c r="Q53" s="1"/>
      <c r="R53" s="1"/>
      <c r="S53" s="1"/>
      <c r="T53" s="1"/>
      <c r="U53" s="1"/>
      <c r="V53" s="1"/>
      <c r="W53" s="1"/>
      <c r="X53" s="1"/>
      <c r="Y53" s="1"/>
      <c r="Z53" s="1"/>
    </row>
    <row r="54" spans="1:26" x14ac:dyDescent="0.2">
      <c r="A54" s="97"/>
      <c r="B54" s="1"/>
      <c r="C54" s="1"/>
      <c r="D54" s="99"/>
      <c r="E54" s="1"/>
      <c r="F54" s="99"/>
      <c r="G54" s="99"/>
      <c r="H54" s="1"/>
      <c r="I54" s="1"/>
      <c r="J54" s="1"/>
      <c r="K54" s="1"/>
      <c r="L54" s="1"/>
      <c r="M54" s="1"/>
      <c r="N54" s="1"/>
      <c r="O54" s="1"/>
      <c r="P54" s="1"/>
      <c r="Q54" s="1"/>
      <c r="R54" s="1"/>
      <c r="S54" s="1"/>
      <c r="T54" s="1"/>
      <c r="U54" s="1"/>
      <c r="V54" s="1"/>
      <c r="W54" s="1"/>
      <c r="X54" s="1"/>
      <c r="Y54" s="1"/>
      <c r="Z54" s="1"/>
    </row>
    <row r="55" spans="1:26" x14ac:dyDescent="0.2">
      <c r="A55" s="97"/>
      <c r="B55" s="1"/>
      <c r="C55" s="1"/>
      <c r="D55" s="99"/>
      <c r="E55" s="1"/>
      <c r="F55" s="99"/>
      <c r="G55" s="99"/>
      <c r="H55" s="1"/>
      <c r="I55" s="1"/>
      <c r="J55" s="1"/>
      <c r="K55" s="1"/>
      <c r="L55" s="1"/>
      <c r="M55" s="1"/>
      <c r="N55" s="1"/>
      <c r="O55" s="1"/>
      <c r="P55" s="1"/>
      <c r="Q55" s="1"/>
      <c r="R55" s="1"/>
      <c r="S55" s="1"/>
      <c r="T55" s="1"/>
      <c r="U55" s="1"/>
      <c r="V55" s="1"/>
      <c r="W55" s="1"/>
      <c r="X55" s="1"/>
      <c r="Y55" s="1"/>
      <c r="Z55" s="1"/>
    </row>
    <row r="56" spans="1:26" x14ac:dyDescent="0.2">
      <c r="A56" s="97"/>
      <c r="B56" s="1"/>
      <c r="C56" s="1"/>
      <c r="D56" s="99"/>
      <c r="E56" s="1"/>
      <c r="F56" s="99"/>
      <c r="G56" s="99"/>
      <c r="H56" s="1"/>
      <c r="I56" s="1"/>
      <c r="J56" s="1"/>
      <c r="K56" s="1"/>
      <c r="L56" s="1"/>
      <c r="M56" s="1"/>
      <c r="N56" s="1"/>
      <c r="O56" s="1"/>
      <c r="P56" s="1"/>
      <c r="Q56" s="1"/>
      <c r="R56" s="1"/>
      <c r="S56" s="1"/>
      <c r="T56" s="1"/>
      <c r="U56" s="1"/>
      <c r="V56" s="1"/>
      <c r="W56" s="1"/>
      <c r="X56" s="1"/>
      <c r="Y56" s="1"/>
      <c r="Z56" s="1"/>
    </row>
    <row r="57" spans="1:26" x14ac:dyDescent="0.2">
      <c r="A57" s="97"/>
      <c r="B57" s="1"/>
      <c r="C57" s="1"/>
      <c r="D57" s="99"/>
      <c r="E57" s="1"/>
      <c r="F57" s="99"/>
      <c r="G57" s="99"/>
      <c r="H57" s="1"/>
      <c r="I57" s="1"/>
      <c r="J57" s="1"/>
      <c r="K57" s="1"/>
      <c r="L57" s="1"/>
      <c r="M57" s="1"/>
      <c r="N57" s="1"/>
      <c r="O57" s="1"/>
      <c r="P57" s="1"/>
      <c r="Q57" s="1"/>
      <c r="R57" s="1"/>
      <c r="S57" s="1"/>
      <c r="T57" s="1"/>
      <c r="U57" s="1"/>
      <c r="V57" s="1"/>
      <c r="W57" s="1"/>
      <c r="X57" s="1"/>
      <c r="Y57" s="1"/>
      <c r="Z57" s="1"/>
    </row>
    <row r="58" spans="1:26" x14ac:dyDescent="0.2">
      <c r="A58" s="97"/>
      <c r="B58" s="1"/>
      <c r="C58" s="1"/>
      <c r="D58" s="99"/>
      <c r="E58" s="1"/>
      <c r="F58" s="99"/>
      <c r="G58" s="99"/>
      <c r="H58" s="1"/>
      <c r="I58" s="1"/>
      <c r="J58" s="1"/>
      <c r="K58" s="1"/>
      <c r="L58" s="1"/>
      <c r="M58" s="1"/>
      <c r="N58" s="1"/>
      <c r="O58" s="1"/>
      <c r="P58" s="1"/>
      <c r="Q58" s="1"/>
      <c r="R58" s="1"/>
      <c r="S58" s="1"/>
      <c r="T58" s="1"/>
      <c r="U58" s="1"/>
      <c r="V58" s="1"/>
      <c r="W58" s="1"/>
      <c r="X58" s="1"/>
      <c r="Y58" s="1"/>
      <c r="Z58" s="1"/>
    </row>
    <row r="59" spans="1:26" x14ac:dyDescent="0.2">
      <c r="A59" s="97"/>
      <c r="B59" s="1"/>
      <c r="C59" s="1"/>
      <c r="D59" s="99"/>
      <c r="E59" s="1"/>
      <c r="F59" s="99"/>
      <c r="G59" s="99"/>
      <c r="H59" s="1"/>
      <c r="I59" s="1"/>
      <c r="J59" s="1"/>
      <c r="K59" s="1"/>
      <c r="L59" s="1"/>
      <c r="M59" s="1"/>
      <c r="N59" s="1"/>
      <c r="O59" s="1"/>
      <c r="P59" s="1"/>
      <c r="Q59" s="1"/>
      <c r="R59" s="1"/>
      <c r="S59" s="1"/>
      <c r="T59" s="1"/>
      <c r="U59" s="1"/>
      <c r="V59" s="1"/>
      <c r="W59" s="1"/>
      <c r="X59" s="1"/>
      <c r="Y59" s="1"/>
      <c r="Z59" s="1"/>
    </row>
    <row r="60" spans="1:26" x14ac:dyDescent="0.2">
      <c r="A60" s="97"/>
      <c r="B60" s="1"/>
      <c r="C60" s="1"/>
      <c r="D60" s="99"/>
      <c r="E60" s="1"/>
      <c r="F60" s="99"/>
      <c r="G60" s="99"/>
      <c r="H60" s="1"/>
      <c r="I60" s="1"/>
      <c r="J60" s="1"/>
      <c r="K60" s="1"/>
      <c r="L60" s="1"/>
      <c r="M60" s="1"/>
      <c r="N60" s="1"/>
      <c r="O60" s="1"/>
      <c r="P60" s="1"/>
      <c r="Q60" s="1"/>
      <c r="R60" s="1"/>
      <c r="S60" s="1"/>
      <c r="T60" s="1"/>
      <c r="U60" s="1"/>
      <c r="V60" s="1"/>
      <c r="W60" s="1"/>
      <c r="X60" s="1"/>
      <c r="Y60" s="1"/>
      <c r="Z60" s="1"/>
    </row>
    <row r="61" spans="1:26" x14ac:dyDescent="0.2">
      <c r="A61" s="97"/>
      <c r="B61" s="1"/>
      <c r="C61" s="1"/>
      <c r="D61" s="99"/>
      <c r="E61" s="1"/>
      <c r="F61" s="99"/>
      <c r="G61" s="99"/>
      <c r="H61" s="1"/>
      <c r="I61" s="1"/>
      <c r="J61" s="1"/>
      <c r="K61" s="1"/>
      <c r="L61" s="1"/>
      <c r="M61" s="1"/>
      <c r="N61" s="1"/>
      <c r="O61" s="1"/>
      <c r="P61" s="1"/>
      <c r="Q61" s="1"/>
      <c r="R61" s="1"/>
      <c r="S61" s="1"/>
      <c r="T61" s="1"/>
      <c r="U61" s="1"/>
      <c r="V61" s="1"/>
      <c r="W61" s="1"/>
      <c r="X61" s="1"/>
      <c r="Y61" s="1"/>
      <c r="Z61" s="1"/>
    </row>
    <row r="62" spans="1:26" x14ac:dyDescent="0.2">
      <c r="A62" s="97"/>
      <c r="B62" s="1"/>
      <c r="C62" s="1"/>
      <c r="D62" s="99"/>
      <c r="E62" s="1"/>
      <c r="F62" s="99"/>
      <c r="G62" s="99"/>
      <c r="H62" s="1"/>
      <c r="I62" s="1"/>
      <c r="J62" s="1"/>
      <c r="K62" s="1"/>
      <c r="L62" s="1"/>
      <c r="M62" s="1"/>
      <c r="N62" s="1"/>
      <c r="O62" s="1"/>
      <c r="P62" s="1"/>
      <c r="Q62" s="1"/>
      <c r="R62" s="1"/>
      <c r="S62" s="1"/>
      <c r="T62" s="1"/>
      <c r="U62" s="1"/>
      <c r="V62" s="1"/>
      <c r="W62" s="1"/>
      <c r="X62" s="1"/>
      <c r="Y62" s="1"/>
      <c r="Z62" s="1"/>
    </row>
    <row r="63" spans="1:26" x14ac:dyDescent="0.2">
      <c r="A63" s="97"/>
      <c r="B63" s="1"/>
      <c r="C63" s="1"/>
      <c r="D63" s="99"/>
      <c r="E63" s="1"/>
      <c r="F63" s="99"/>
      <c r="G63" s="99"/>
      <c r="H63" s="1"/>
      <c r="I63" s="1"/>
      <c r="J63" s="1"/>
      <c r="K63" s="1"/>
      <c r="L63" s="1"/>
      <c r="M63" s="1"/>
      <c r="N63" s="1"/>
      <c r="O63" s="1"/>
      <c r="P63" s="1"/>
      <c r="Q63" s="1"/>
      <c r="R63" s="1"/>
      <c r="S63" s="1"/>
      <c r="T63" s="1"/>
      <c r="U63" s="1"/>
      <c r="V63" s="1"/>
      <c r="W63" s="1"/>
      <c r="X63" s="1"/>
      <c r="Y63" s="1"/>
      <c r="Z63" s="1"/>
    </row>
    <row r="64" spans="1:26" x14ac:dyDescent="0.2">
      <c r="A64" s="97"/>
      <c r="B64" s="1"/>
      <c r="C64" s="1"/>
      <c r="D64" s="99"/>
      <c r="E64" s="1"/>
      <c r="F64" s="99"/>
      <c r="G64" s="99"/>
      <c r="H64" s="1"/>
      <c r="I64" s="1"/>
      <c r="J64" s="1"/>
      <c r="K64" s="1"/>
      <c r="L64" s="1"/>
      <c r="M64" s="1"/>
      <c r="N64" s="1"/>
      <c r="O64" s="1"/>
      <c r="P64" s="1"/>
      <c r="Q64" s="1"/>
      <c r="R64" s="1"/>
      <c r="S64" s="1"/>
      <c r="T64" s="1"/>
      <c r="U64" s="1"/>
      <c r="V64" s="1"/>
      <c r="W64" s="1"/>
      <c r="X64" s="1"/>
      <c r="Y64" s="1"/>
      <c r="Z64" s="1"/>
    </row>
    <row r="65" spans="1:26" x14ac:dyDescent="0.2">
      <c r="A65" s="97"/>
      <c r="B65" s="1"/>
      <c r="C65" s="1"/>
      <c r="D65" s="99"/>
      <c r="E65" s="1"/>
      <c r="F65" s="99"/>
      <c r="G65" s="99"/>
      <c r="H65" s="1"/>
      <c r="I65" s="1"/>
      <c r="J65" s="1"/>
      <c r="K65" s="1"/>
      <c r="L65" s="1"/>
      <c r="M65" s="1"/>
      <c r="N65" s="1"/>
      <c r="O65" s="1"/>
      <c r="P65" s="1"/>
      <c r="Q65" s="1"/>
      <c r="R65" s="1"/>
      <c r="S65" s="1"/>
      <c r="T65" s="1"/>
      <c r="U65" s="1"/>
      <c r="V65" s="1"/>
      <c r="W65" s="1"/>
      <c r="X65" s="1"/>
      <c r="Y65" s="1"/>
      <c r="Z65" s="1"/>
    </row>
    <row r="66" spans="1:26" x14ac:dyDescent="0.2">
      <c r="A66" s="97"/>
      <c r="B66" s="1"/>
      <c r="C66" s="1"/>
      <c r="D66" s="99"/>
      <c r="E66" s="1"/>
      <c r="F66" s="99"/>
      <c r="G66" s="99"/>
      <c r="H66" s="1"/>
      <c r="I66" s="1"/>
      <c r="J66" s="1"/>
      <c r="K66" s="1"/>
      <c r="L66" s="1"/>
      <c r="M66" s="1"/>
      <c r="N66" s="1"/>
      <c r="O66" s="1"/>
      <c r="P66" s="1"/>
      <c r="Q66" s="1"/>
      <c r="R66" s="1"/>
      <c r="S66" s="1"/>
      <c r="T66" s="1"/>
      <c r="U66" s="1"/>
      <c r="V66" s="1"/>
      <c r="W66" s="1"/>
      <c r="X66" s="1"/>
      <c r="Y66" s="1"/>
      <c r="Z66" s="1"/>
    </row>
    <row r="67" spans="1:26" x14ac:dyDescent="0.2">
      <c r="A67" s="97"/>
      <c r="B67" s="1"/>
      <c r="C67" s="1"/>
      <c r="D67" s="99"/>
      <c r="E67" s="1"/>
      <c r="F67" s="99"/>
      <c r="G67" s="99"/>
      <c r="H67" s="1"/>
      <c r="I67" s="1"/>
      <c r="J67" s="1"/>
      <c r="K67" s="1"/>
      <c r="L67" s="1"/>
      <c r="M67" s="1"/>
      <c r="N67" s="1"/>
      <c r="O67" s="1"/>
      <c r="P67" s="1"/>
      <c r="Q67" s="1"/>
      <c r="R67" s="1"/>
      <c r="S67" s="1"/>
      <c r="T67" s="1"/>
      <c r="U67" s="1"/>
      <c r="V67" s="1"/>
      <c r="W67" s="1"/>
      <c r="X67" s="1"/>
      <c r="Y67" s="1"/>
      <c r="Z67" s="1"/>
    </row>
    <row r="68" spans="1:26" x14ac:dyDescent="0.2">
      <c r="A68" s="97"/>
      <c r="B68" s="1"/>
      <c r="C68" s="1"/>
      <c r="D68" s="99"/>
      <c r="E68" s="1"/>
      <c r="F68" s="99"/>
      <c r="G68" s="99"/>
      <c r="H68" s="1"/>
      <c r="I68" s="1"/>
      <c r="J68" s="1"/>
      <c r="K68" s="1"/>
      <c r="L68" s="1"/>
      <c r="M68" s="1"/>
      <c r="N68" s="1"/>
      <c r="O68" s="1"/>
      <c r="P68" s="1"/>
      <c r="Q68" s="1"/>
      <c r="R68" s="1"/>
      <c r="S68" s="1"/>
      <c r="T68" s="1"/>
      <c r="U68" s="1"/>
      <c r="V68" s="1"/>
      <c r="W68" s="1"/>
      <c r="X68" s="1"/>
      <c r="Y68" s="1"/>
      <c r="Z68" s="1"/>
    </row>
    <row r="69" spans="1:26" x14ac:dyDescent="0.2">
      <c r="A69" s="97"/>
      <c r="B69" s="1"/>
      <c r="C69" s="1"/>
      <c r="D69" s="99"/>
      <c r="E69" s="1"/>
      <c r="F69" s="99"/>
      <c r="G69" s="99"/>
      <c r="H69" s="1"/>
      <c r="I69" s="1"/>
      <c r="J69" s="1"/>
      <c r="K69" s="1"/>
      <c r="L69" s="1"/>
      <c r="M69" s="1"/>
      <c r="N69" s="1"/>
      <c r="O69" s="1"/>
      <c r="P69" s="1"/>
      <c r="Q69" s="1"/>
      <c r="R69" s="1"/>
      <c r="S69" s="1"/>
      <c r="T69" s="1"/>
      <c r="U69" s="1"/>
      <c r="V69" s="1"/>
      <c r="W69" s="1"/>
      <c r="X69" s="1"/>
      <c r="Y69" s="1"/>
      <c r="Z69" s="1"/>
    </row>
    <row r="70" spans="1:26" x14ac:dyDescent="0.2">
      <c r="A70" s="97"/>
      <c r="B70" s="1"/>
      <c r="C70" s="1"/>
      <c r="D70" s="99"/>
      <c r="E70" s="1"/>
      <c r="F70" s="99"/>
      <c r="G70" s="99"/>
      <c r="H70" s="1"/>
      <c r="I70" s="1"/>
      <c r="J70" s="1"/>
      <c r="K70" s="1"/>
      <c r="L70" s="1"/>
      <c r="M70" s="1"/>
      <c r="N70" s="1"/>
      <c r="O70" s="1"/>
      <c r="P70" s="1"/>
      <c r="Q70" s="1"/>
      <c r="R70" s="1"/>
      <c r="S70" s="1"/>
      <c r="T70" s="1"/>
      <c r="U70" s="1"/>
      <c r="V70" s="1"/>
      <c r="W70" s="1"/>
      <c r="X70" s="1"/>
      <c r="Y70" s="1"/>
      <c r="Z70" s="1"/>
    </row>
    <row r="71" spans="1:26" x14ac:dyDescent="0.2">
      <c r="A71" s="97"/>
      <c r="B71" s="1"/>
      <c r="C71" s="1"/>
      <c r="D71" s="99"/>
      <c r="E71" s="1"/>
      <c r="F71" s="99"/>
      <c r="G71" s="99"/>
      <c r="H71" s="1"/>
      <c r="I71" s="1"/>
      <c r="J71" s="1"/>
      <c r="K71" s="1"/>
      <c r="L71" s="1"/>
      <c r="M71" s="1"/>
      <c r="N71" s="1"/>
      <c r="O71" s="1"/>
      <c r="P71" s="1"/>
      <c r="Q71" s="1"/>
      <c r="R71" s="1"/>
      <c r="S71" s="1"/>
      <c r="T71" s="1"/>
      <c r="U71" s="1"/>
      <c r="V71" s="1"/>
      <c r="W71" s="1"/>
      <c r="X71" s="1"/>
      <c r="Y71" s="1"/>
      <c r="Z71" s="1"/>
    </row>
    <row r="72" spans="1:26" x14ac:dyDescent="0.2">
      <c r="A72" s="97"/>
      <c r="B72" s="1"/>
      <c r="C72" s="1"/>
      <c r="D72" s="99"/>
      <c r="E72" s="1"/>
      <c r="F72" s="99"/>
      <c r="G72" s="99"/>
      <c r="H72" s="1"/>
      <c r="I72" s="1"/>
      <c r="J72" s="1"/>
      <c r="K72" s="1"/>
      <c r="L72" s="1"/>
      <c r="M72" s="1"/>
      <c r="N72" s="1"/>
      <c r="O72" s="1"/>
      <c r="P72" s="1"/>
      <c r="Q72" s="1"/>
      <c r="R72" s="1"/>
      <c r="S72" s="1"/>
      <c r="T72" s="1"/>
      <c r="U72" s="1"/>
      <c r="V72" s="1"/>
      <c r="W72" s="1"/>
      <c r="X72" s="1"/>
      <c r="Y72" s="1"/>
      <c r="Z72" s="1"/>
    </row>
    <row r="73" spans="1:26" x14ac:dyDescent="0.2">
      <c r="A73" s="97"/>
      <c r="B73" s="1"/>
      <c r="C73" s="1"/>
      <c r="D73" s="99"/>
      <c r="E73" s="1"/>
      <c r="F73" s="99"/>
      <c r="G73" s="99"/>
      <c r="H73" s="1"/>
      <c r="I73" s="1"/>
      <c r="J73" s="1"/>
      <c r="K73" s="1"/>
      <c r="L73" s="1"/>
      <c r="M73" s="1"/>
      <c r="N73" s="1"/>
      <c r="O73" s="1"/>
      <c r="P73" s="1"/>
      <c r="Q73" s="1"/>
      <c r="R73" s="1"/>
      <c r="S73" s="1"/>
      <c r="T73" s="1"/>
      <c r="U73" s="1"/>
      <c r="V73" s="1"/>
      <c r="W73" s="1"/>
      <c r="X73" s="1"/>
      <c r="Y73" s="1"/>
      <c r="Z73" s="1"/>
    </row>
    <row r="74" spans="1:26" x14ac:dyDescent="0.2">
      <c r="A74" s="97"/>
      <c r="B74" s="1"/>
      <c r="C74" s="1"/>
      <c r="D74" s="99"/>
      <c r="E74" s="1"/>
      <c r="F74" s="99"/>
      <c r="G74" s="99"/>
      <c r="H74" s="1"/>
      <c r="I74" s="1"/>
      <c r="J74" s="1"/>
      <c r="K74" s="1"/>
      <c r="L74" s="1"/>
      <c r="M74" s="1"/>
      <c r="N74" s="1"/>
      <c r="O74" s="1"/>
      <c r="P74" s="1"/>
      <c r="Q74" s="1"/>
      <c r="R74" s="1"/>
      <c r="S74" s="1"/>
      <c r="T74" s="1"/>
      <c r="U74" s="1"/>
      <c r="V74" s="1"/>
      <c r="W74" s="1"/>
      <c r="X74" s="1"/>
      <c r="Y74" s="1"/>
      <c r="Z74" s="1"/>
    </row>
    <row r="75" spans="1:26" x14ac:dyDescent="0.2">
      <c r="A75" s="97"/>
      <c r="B75" s="1"/>
      <c r="C75" s="1"/>
      <c r="D75" s="99"/>
      <c r="E75" s="1"/>
      <c r="F75" s="99"/>
      <c r="G75" s="99"/>
      <c r="H75" s="1"/>
      <c r="I75" s="1"/>
      <c r="J75" s="1"/>
      <c r="K75" s="1"/>
      <c r="L75" s="1"/>
      <c r="M75" s="1"/>
      <c r="N75" s="1"/>
      <c r="O75" s="1"/>
      <c r="P75" s="1"/>
      <c r="Q75" s="1"/>
      <c r="R75" s="1"/>
      <c r="S75" s="1"/>
      <c r="T75" s="1"/>
      <c r="U75" s="1"/>
      <c r="V75" s="1"/>
      <c r="W75" s="1"/>
      <c r="X75" s="1"/>
      <c r="Y75" s="1"/>
      <c r="Z75" s="1"/>
    </row>
    <row r="76" spans="1:26" x14ac:dyDescent="0.2">
      <c r="A76" s="97"/>
      <c r="B76" s="1"/>
      <c r="C76" s="1"/>
      <c r="D76" s="99"/>
      <c r="E76" s="1"/>
      <c r="F76" s="99"/>
      <c r="G76" s="99"/>
      <c r="H76" s="1"/>
      <c r="I76" s="1"/>
      <c r="J76" s="1"/>
      <c r="K76" s="1"/>
      <c r="L76" s="1"/>
      <c r="M76" s="1"/>
      <c r="N76" s="1"/>
      <c r="O76" s="1"/>
      <c r="P76" s="1"/>
      <c r="Q76" s="1"/>
      <c r="R76" s="1"/>
      <c r="S76" s="1"/>
      <c r="T76" s="1"/>
      <c r="U76" s="1"/>
      <c r="V76" s="1"/>
      <c r="W76" s="1"/>
      <c r="X76" s="1"/>
      <c r="Y76" s="1"/>
      <c r="Z76" s="1"/>
    </row>
    <row r="77" spans="1:26" x14ac:dyDescent="0.2">
      <c r="A77" s="97"/>
      <c r="B77" s="1"/>
      <c r="C77" s="1"/>
      <c r="D77" s="99"/>
      <c r="E77" s="1"/>
      <c r="F77" s="99"/>
      <c r="G77" s="99"/>
      <c r="H77" s="1"/>
      <c r="I77" s="1"/>
      <c r="J77" s="1"/>
      <c r="K77" s="1"/>
      <c r="L77" s="1"/>
      <c r="M77" s="1"/>
      <c r="N77" s="1"/>
      <c r="O77" s="1"/>
      <c r="P77" s="1"/>
      <c r="Q77" s="1"/>
      <c r="R77" s="1"/>
      <c r="S77" s="1"/>
      <c r="T77" s="1"/>
      <c r="U77" s="1"/>
      <c r="V77" s="1"/>
      <c r="W77" s="1"/>
      <c r="X77" s="1"/>
      <c r="Y77" s="1"/>
      <c r="Z77" s="1"/>
    </row>
    <row r="78" spans="1:26" x14ac:dyDescent="0.2">
      <c r="A78" s="97"/>
      <c r="B78" s="1"/>
      <c r="C78" s="1"/>
      <c r="D78" s="99"/>
      <c r="E78" s="1"/>
      <c r="F78" s="99"/>
      <c r="G78" s="99"/>
      <c r="H78" s="1"/>
      <c r="I78" s="1"/>
      <c r="J78" s="1"/>
      <c r="K78" s="1"/>
      <c r="L78" s="1"/>
      <c r="M78" s="1"/>
      <c r="N78" s="1"/>
      <c r="O78" s="1"/>
      <c r="P78" s="1"/>
      <c r="Q78" s="1"/>
      <c r="R78" s="1"/>
      <c r="S78" s="1"/>
      <c r="T78" s="1"/>
      <c r="U78" s="1"/>
      <c r="V78" s="1"/>
      <c r="W78" s="1"/>
      <c r="X78" s="1"/>
      <c r="Y78" s="1"/>
      <c r="Z78" s="1"/>
    </row>
    <row r="79" spans="1:26" x14ac:dyDescent="0.2">
      <c r="A79" s="97"/>
      <c r="B79" s="1"/>
      <c r="C79" s="1"/>
      <c r="D79" s="99"/>
      <c r="E79" s="1"/>
      <c r="F79" s="99"/>
      <c r="G79" s="99"/>
      <c r="H79" s="1"/>
      <c r="I79" s="1"/>
      <c r="J79" s="1"/>
      <c r="K79" s="1"/>
      <c r="L79" s="1"/>
      <c r="M79" s="1"/>
      <c r="N79" s="1"/>
      <c r="O79" s="1"/>
      <c r="P79" s="1"/>
      <c r="Q79" s="1"/>
      <c r="R79" s="1"/>
      <c r="S79" s="1"/>
      <c r="T79" s="1"/>
      <c r="U79" s="1"/>
      <c r="V79" s="1"/>
      <c r="W79" s="1"/>
      <c r="X79" s="1"/>
      <c r="Y79" s="1"/>
      <c r="Z79" s="1"/>
    </row>
    <row r="80" spans="1:26" x14ac:dyDescent="0.2">
      <c r="A80" s="97"/>
      <c r="B80" s="1"/>
      <c r="C80" s="1"/>
      <c r="D80" s="99"/>
      <c r="E80" s="1"/>
      <c r="F80" s="99"/>
      <c r="G80" s="99"/>
      <c r="H80" s="1"/>
      <c r="I80" s="1"/>
      <c r="J80" s="1"/>
      <c r="K80" s="1"/>
      <c r="L80" s="1"/>
      <c r="M80" s="1"/>
      <c r="N80" s="1"/>
      <c r="O80" s="1"/>
      <c r="P80" s="1"/>
      <c r="Q80" s="1"/>
      <c r="R80" s="1"/>
      <c r="S80" s="1"/>
      <c r="T80" s="1"/>
      <c r="U80" s="1"/>
      <c r="V80" s="1"/>
      <c r="W80" s="1"/>
      <c r="X80" s="1"/>
      <c r="Y80" s="1"/>
      <c r="Z80" s="1"/>
    </row>
    <row r="81" spans="1:26" x14ac:dyDescent="0.2">
      <c r="A81" s="97"/>
      <c r="B81" s="1"/>
      <c r="C81" s="1"/>
      <c r="D81" s="99"/>
      <c r="E81" s="1"/>
      <c r="F81" s="99"/>
      <c r="G81" s="99"/>
      <c r="H81" s="1"/>
      <c r="I81" s="1"/>
      <c r="J81" s="1"/>
      <c r="K81" s="1"/>
      <c r="L81" s="1"/>
      <c r="M81" s="1"/>
      <c r="N81" s="1"/>
      <c r="O81" s="1"/>
      <c r="P81" s="1"/>
      <c r="Q81" s="1"/>
      <c r="R81" s="1"/>
      <c r="S81" s="1"/>
      <c r="T81" s="1"/>
      <c r="U81" s="1"/>
      <c r="V81" s="1"/>
      <c r="W81" s="1"/>
      <c r="X81" s="1"/>
      <c r="Y81" s="1"/>
      <c r="Z81" s="1"/>
    </row>
    <row r="82" spans="1:26" x14ac:dyDescent="0.2">
      <c r="A82" s="97"/>
      <c r="B82" s="1"/>
      <c r="C82" s="1"/>
      <c r="D82" s="99"/>
      <c r="E82" s="1"/>
      <c r="F82" s="99"/>
      <c r="G82" s="99"/>
      <c r="H82" s="1"/>
      <c r="I82" s="1"/>
      <c r="J82" s="1"/>
      <c r="K82" s="1"/>
      <c r="L82" s="1"/>
      <c r="M82" s="1"/>
      <c r="N82" s="1"/>
      <c r="O82" s="1"/>
      <c r="P82" s="1"/>
      <c r="Q82" s="1"/>
      <c r="R82" s="1"/>
      <c r="S82" s="1"/>
      <c r="T82" s="1"/>
      <c r="U82" s="1"/>
      <c r="V82" s="1"/>
      <c r="W82" s="1"/>
      <c r="X82" s="1"/>
      <c r="Y82" s="1"/>
      <c r="Z82" s="1"/>
    </row>
    <row r="83" spans="1:26" x14ac:dyDescent="0.2">
      <c r="A83" s="97"/>
      <c r="B83" s="1"/>
      <c r="C83" s="1"/>
      <c r="D83" s="99"/>
      <c r="E83" s="1"/>
      <c r="F83" s="99"/>
      <c r="G83" s="99"/>
      <c r="H83" s="1"/>
      <c r="I83" s="1"/>
      <c r="J83" s="1"/>
      <c r="K83" s="1"/>
      <c r="L83" s="1"/>
      <c r="M83" s="1"/>
      <c r="N83" s="1"/>
      <c r="O83" s="1"/>
      <c r="P83" s="1"/>
      <c r="Q83" s="1"/>
      <c r="R83" s="1"/>
      <c r="S83" s="1"/>
      <c r="T83" s="1"/>
      <c r="U83" s="1"/>
      <c r="V83" s="1"/>
      <c r="W83" s="1"/>
      <c r="X83" s="1"/>
      <c r="Y83" s="1"/>
      <c r="Z83" s="1"/>
    </row>
    <row r="84" spans="1:26" x14ac:dyDescent="0.2">
      <c r="A84" s="97"/>
      <c r="B84" s="1"/>
      <c r="C84" s="1"/>
      <c r="D84" s="99"/>
      <c r="E84" s="1"/>
      <c r="F84" s="99"/>
      <c r="G84" s="99"/>
      <c r="H84" s="1"/>
      <c r="I84" s="1"/>
      <c r="J84" s="1"/>
      <c r="K84" s="1"/>
      <c r="L84" s="1"/>
      <c r="M84" s="1"/>
      <c r="N84" s="1"/>
      <c r="O84" s="1"/>
      <c r="P84" s="1"/>
      <c r="Q84" s="1"/>
      <c r="R84" s="1"/>
      <c r="S84" s="1"/>
      <c r="T84" s="1"/>
      <c r="U84" s="1"/>
      <c r="V84" s="1"/>
      <c r="W84" s="1"/>
      <c r="X84" s="1"/>
      <c r="Y84" s="1"/>
      <c r="Z84" s="1"/>
    </row>
    <row r="85" spans="1:26" x14ac:dyDescent="0.2">
      <c r="A85" s="97"/>
      <c r="B85" s="1"/>
      <c r="C85" s="1"/>
      <c r="D85" s="99"/>
      <c r="E85" s="1"/>
      <c r="F85" s="99"/>
      <c r="G85" s="99"/>
      <c r="H85" s="1"/>
      <c r="I85" s="1"/>
      <c r="J85" s="1"/>
      <c r="K85" s="1"/>
      <c r="L85" s="1"/>
      <c r="M85" s="1"/>
      <c r="N85" s="1"/>
      <c r="O85" s="1"/>
      <c r="P85" s="1"/>
      <c r="Q85" s="1"/>
      <c r="R85" s="1"/>
      <c r="S85" s="1"/>
      <c r="T85" s="1"/>
      <c r="U85" s="1"/>
      <c r="V85" s="1"/>
      <c r="W85" s="1"/>
      <c r="X85" s="1"/>
      <c r="Y85" s="1"/>
      <c r="Z85" s="1"/>
    </row>
    <row r="86" spans="1:26" x14ac:dyDescent="0.2">
      <c r="A86" s="97"/>
      <c r="B86" s="1"/>
      <c r="C86" s="1"/>
      <c r="D86" s="99"/>
      <c r="E86" s="1"/>
      <c r="F86" s="99"/>
      <c r="G86" s="99"/>
      <c r="H86" s="1"/>
      <c r="I86" s="1"/>
      <c r="J86" s="1"/>
      <c r="K86" s="1"/>
      <c r="L86" s="1"/>
      <c r="M86" s="1"/>
      <c r="N86" s="1"/>
      <c r="O86" s="1"/>
      <c r="P86" s="1"/>
      <c r="Q86" s="1"/>
      <c r="R86" s="1"/>
      <c r="S86" s="1"/>
      <c r="T86" s="1"/>
      <c r="U86" s="1"/>
      <c r="V86" s="1"/>
      <c r="W86" s="1"/>
      <c r="X86" s="1"/>
      <c r="Y86" s="1"/>
      <c r="Z86" s="1"/>
    </row>
    <row r="87" spans="1:26" x14ac:dyDescent="0.2">
      <c r="A87" s="97"/>
      <c r="B87" s="1"/>
      <c r="C87" s="1"/>
      <c r="D87" s="99"/>
      <c r="E87" s="1"/>
      <c r="F87" s="99"/>
      <c r="G87" s="99"/>
      <c r="H87" s="1"/>
      <c r="I87" s="1"/>
      <c r="J87" s="1"/>
      <c r="K87" s="1"/>
      <c r="L87" s="1"/>
      <c r="M87" s="1"/>
      <c r="N87" s="1"/>
      <c r="O87" s="1"/>
      <c r="P87" s="1"/>
      <c r="Q87" s="1"/>
      <c r="R87" s="1"/>
      <c r="S87" s="1"/>
      <c r="T87" s="1"/>
      <c r="U87" s="1"/>
      <c r="V87" s="1"/>
      <c r="W87" s="1"/>
      <c r="X87" s="1"/>
      <c r="Y87" s="1"/>
      <c r="Z87" s="1"/>
    </row>
    <row r="88" spans="1:26" x14ac:dyDescent="0.2">
      <c r="A88" s="97"/>
      <c r="B88" s="1"/>
      <c r="C88" s="1"/>
      <c r="D88" s="99"/>
      <c r="E88" s="1"/>
      <c r="F88" s="99"/>
      <c r="G88" s="99"/>
      <c r="H88" s="1"/>
      <c r="I88" s="1"/>
      <c r="J88" s="1"/>
      <c r="K88" s="1"/>
      <c r="L88" s="1"/>
      <c r="M88" s="1"/>
      <c r="N88" s="1"/>
      <c r="O88" s="1"/>
      <c r="P88" s="1"/>
      <c r="Q88" s="1"/>
      <c r="R88" s="1"/>
      <c r="S88" s="1"/>
      <c r="T88" s="1"/>
      <c r="U88" s="1"/>
      <c r="V88" s="1"/>
      <c r="W88" s="1"/>
      <c r="X88" s="1"/>
      <c r="Y88" s="1"/>
      <c r="Z88" s="1"/>
    </row>
    <row r="89" spans="1:26" x14ac:dyDescent="0.2">
      <c r="A89" s="97"/>
      <c r="B89" s="1"/>
      <c r="C89" s="1"/>
      <c r="D89" s="99"/>
      <c r="E89" s="1"/>
      <c r="F89" s="99"/>
      <c r="G89" s="99"/>
      <c r="H89" s="1"/>
      <c r="I89" s="1"/>
      <c r="J89" s="1"/>
      <c r="K89" s="1"/>
      <c r="L89" s="1"/>
      <c r="M89" s="1"/>
      <c r="N89" s="1"/>
      <c r="O89" s="1"/>
      <c r="P89" s="1"/>
      <c r="Q89" s="1"/>
      <c r="R89" s="1"/>
      <c r="S89" s="1"/>
      <c r="T89" s="1"/>
      <c r="U89" s="1"/>
      <c r="V89" s="1"/>
      <c r="W89" s="1"/>
      <c r="X89" s="1"/>
      <c r="Y89" s="1"/>
      <c r="Z89" s="1"/>
    </row>
    <row r="90" spans="1:26" x14ac:dyDescent="0.2">
      <c r="A90" s="97"/>
      <c r="B90" s="1"/>
      <c r="C90" s="1"/>
      <c r="D90" s="99"/>
      <c r="E90" s="1"/>
      <c r="F90" s="99"/>
      <c r="G90" s="99"/>
      <c r="H90" s="1"/>
      <c r="I90" s="1"/>
      <c r="J90" s="1"/>
      <c r="K90" s="1"/>
      <c r="L90" s="1"/>
      <c r="M90" s="1"/>
      <c r="N90" s="1"/>
      <c r="O90" s="1"/>
      <c r="P90" s="1"/>
      <c r="Q90" s="1"/>
      <c r="R90" s="1"/>
      <c r="S90" s="1"/>
      <c r="T90" s="1"/>
      <c r="U90" s="1"/>
      <c r="V90" s="1"/>
      <c r="W90" s="1"/>
      <c r="X90" s="1"/>
      <c r="Y90" s="1"/>
      <c r="Z90" s="1"/>
    </row>
    <row r="91" spans="1:26" x14ac:dyDescent="0.2">
      <c r="A91" s="97"/>
      <c r="B91" s="1"/>
      <c r="C91" s="1"/>
      <c r="D91" s="99"/>
      <c r="E91" s="1"/>
      <c r="F91" s="99"/>
      <c r="G91" s="99"/>
      <c r="H91" s="1"/>
      <c r="I91" s="1"/>
      <c r="J91" s="1"/>
      <c r="K91" s="1"/>
      <c r="L91" s="1"/>
      <c r="M91" s="1"/>
      <c r="N91" s="1"/>
      <c r="O91" s="1"/>
      <c r="P91" s="1"/>
      <c r="Q91" s="1"/>
      <c r="R91" s="1"/>
      <c r="S91" s="1"/>
      <c r="T91" s="1"/>
      <c r="U91" s="1"/>
      <c r="V91" s="1"/>
      <c r="W91" s="1"/>
      <c r="X91" s="1"/>
      <c r="Y91" s="1"/>
      <c r="Z91" s="1"/>
    </row>
    <row r="92" spans="1:26" x14ac:dyDescent="0.2">
      <c r="A92" s="97"/>
      <c r="B92" s="1"/>
      <c r="C92" s="1"/>
      <c r="D92" s="99"/>
      <c r="E92" s="1"/>
      <c r="F92" s="99"/>
      <c r="G92" s="99"/>
      <c r="H92" s="1"/>
      <c r="I92" s="1"/>
      <c r="J92" s="1"/>
      <c r="K92" s="1"/>
      <c r="L92" s="1"/>
      <c r="M92" s="1"/>
      <c r="N92" s="1"/>
      <c r="O92" s="1"/>
      <c r="P92" s="1"/>
      <c r="Q92" s="1"/>
      <c r="R92" s="1"/>
      <c r="S92" s="1"/>
      <c r="T92" s="1"/>
      <c r="U92" s="1"/>
      <c r="V92" s="1"/>
      <c r="W92" s="1"/>
      <c r="X92" s="1"/>
      <c r="Y92" s="1"/>
      <c r="Z92" s="1"/>
    </row>
    <row r="93" spans="1:26" x14ac:dyDescent="0.2">
      <c r="A93" s="97"/>
      <c r="B93" s="1"/>
      <c r="C93" s="1"/>
      <c r="D93" s="99"/>
      <c r="E93" s="1"/>
      <c r="F93" s="99"/>
      <c r="G93" s="99"/>
      <c r="H93" s="1"/>
      <c r="I93" s="1"/>
      <c r="J93" s="1"/>
      <c r="K93" s="1"/>
      <c r="L93" s="1"/>
      <c r="M93" s="1"/>
      <c r="N93" s="1"/>
      <c r="O93" s="1"/>
      <c r="P93" s="1"/>
      <c r="Q93" s="1"/>
      <c r="R93" s="1"/>
      <c r="S93" s="1"/>
      <c r="T93" s="1"/>
      <c r="U93" s="1"/>
      <c r="V93" s="1"/>
      <c r="W93" s="1"/>
      <c r="X93" s="1"/>
      <c r="Y93" s="1"/>
      <c r="Z93" s="1"/>
    </row>
    <row r="94" spans="1:26" x14ac:dyDescent="0.2">
      <c r="A94" s="97"/>
      <c r="B94" s="1"/>
      <c r="C94" s="1"/>
      <c r="D94" s="99"/>
      <c r="E94" s="1"/>
      <c r="F94" s="99"/>
      <c r="G94" s="99"/>
      <c r="H94" s="1"/>
      <c r="I94" s="1"/>
      <c r="J94" s="1"/>
      <c r="K94" s="1"/>
      <c r="L94" s="1"/>
      <c r="M94" s="1"/>
      <c r="N94" s="1"/>
      <c r="O94" s="1"/>
      <c r="P94" s="1"/>
      <c r="Q94" s="1"/>
      <c r="R94" s="1"/>
      <c r="S94" s="1"/>
      <c r="T94" s="1"/>
      <c r="U94" s="1"/>
      <c r="V94" s="1"/>
      <c r="W94" s="1"/>
      <c r="X94" s="1"/>
      <c r="Y94" s="1"/>
      <c r="Z94" s="1"/>
    </row>
    <row r="95" spans="1:26" x14ac:dyDescent="0.2">
      <c r="A95" s="97"/>
      <c r="B95" s="1"/>
      <c r="C95" s="1"/>
      <c r="D95" s="99"/>
      <c r="E95" s="1"/>
      <c r="F95" s="99"/>
      <c r="G95" s="99"/>
      <c r="H95" s="1"/>
      <c r="I95" s="1"/>
      <c r="J95" s="1"/>
      <c r="K95" s="1"/>
      <c r="L95" s="1"/>
      <c r="M95" s="1"/>
      <c r="N95" s="1"/>
      <c r="O95" s="1"/>
      <c r="P95" s="1"/>
      <c r="Q95" s="1"/>
      <c r="R95" s="1"/>
      <c r="S95" s="1"/>
      <c r="T95" s="1"/>
      <c r="U95" s="1"/>
      <c r="V95" s="1"/>
      <c r="W95" s="1"/>
      <c r="X95" s="1"/>
      <c r="Y95" s="1"/>
      <c r="Z95" s="1"/>
    </row>
    <row r="96" spans="1:26" x14ac:dyDescent="0.2">
      <c r="A96" s="97"/>
      <c r="B96" s="1"/>
      <c r="C96" s="1"/>
      <c r="D96" s="99"/>
      <c r="E96" s="1"/>
      <c r="F96" s="99"/>
      <c r="G96" s="99"/>
      <c r="H96" s="1"/>
      <c r="I96" s="1"/>
      <c r="J96" s="1"/>
      <c r="K96" s="1"/>
      <c r="L96" s="1"/>
      <c r="M96" s="1"/>
      <c r="N96" s="1"/>
      <c r="O96" s="1"/>
      <c r="P96" s="1"/>
      <c r="Q96" s="1"/>
      <c r="R96" s="1"/>
      <c r="S96" s="1"/>
      <c r="T96" s="1"/>
      <c r="U96" s="1"/>
      <c r="V96" s="1"/>
      <c r="W96" s="1"/>
      <c r="X96" s="1"/>
      <c r="Y96" s="1"/>
      <c r="Z96" s="1"/>
    </row>
  </sheetData>
  <sheetProtection algorithmName="SHA-512" hashValue="mUJKj3K3WRUfOCeUngFbA89i3FzS67FJEZEbuEwimw6se6nquygoowuXAz0P7HIJ0Qpu4qhX7cd3XfA4GF9A3w==" saltValue="n16GJuioImgEp0uTV0k7LQ==" spinCount="100000" sheet="1" objects="1" scenarios="1"/>
  <customSheetViews>
    <customSheetView guid="{58EB2181-60CA-D84F-9BE3-6D30A91A6F68}" scale="125" showPageBreaks="1" fitToPage="1" printArea="1" view="pageLayout" topLeftCell="A11">
      <selection activeCell="B11" sqref="B11:C11"/>
      <pageMargins left="0.7" right="0.7" top="0.75" bottom="0.75" header="0.3" footer="0.3"/>
      <pageSetup paperSize="9" scale="86"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25" showPageBreaks="1" fitToPage="1" printArea="1" view="pageLayout" topLeftCell="A11">
      <selection activeCell="B11" sqref="B11:C11"/>
      <pageMargins left="0.7" right="0.7" top="0.75" bottom="0.75" header="0.3" footer="0.3"/>
      <pageSetup paperSize="9" scale="86"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12">
    <mergeCell ref="A3:C3"/>
    <mergeCell ref="B5:C5"/>
    <mergeCell ref="B6:C6"/>
    <mergeCell ref="B7:C7"/>
    <mergeCell ref="B10:C10"/>
    <mergeCell ref="B8:C8"/>
    <mergeCell ref="B9:C9"/>
    <mergeCell ref="B15:C15"/>
    <mergeCell ref="B11:C11"/>
    <mergeCell ref="B12:C12"/>
    <mergeCell ref="B13:C13"/>
    <mergeCell ref="B14:C14"/>
  </mergeCells>
  <phoneticPr fontId="6" type="noConversion"/>
  <pageMargins left="0.75" right="0.75" top="1" bottom="1" header="0.5" footer="0.5"/>
  <pageSetup paperSize="9" scale="29" orientation="portrait" horizontalDpi="4294967292" verticalDpi="4294967292" r:id="rId1"/>
  <headerFooter>
    <oddFooter>&amp;L&amp;"Arial,Regular"&amp;K000000Direktorat Keamanan Informasi&amp;C&amp;"Arial,Regular"&amp;K000000Badan Siber dan Sandi Negara&amp;R&amp;"Arial,Regular"&amp;K000000Indeks KAMI, Versi  4.0,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Dashboard!$AM$24:$AM$26</xm:f>
          </x14:formula1>
          <xm:sqref>D5:D14</xm:sqref>
        </x14:dataValidation>
      </x14:dataValidations>
    </ex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3728-19BE-4D55-80B0-4246BACC91AF}">
  <sheetPr>
    <pageSetUpPr fitToPage="1"/>
  </sheetPr>
  <dimension ref="A1:Z96"/>
  <sheetViews>
    <sheetView tabSelected="1" showWhiteSpace="0" view="pageLayout" zoomScale="70" zoomScaleNormal="125" zoomScalePageLayoutView="70" workbookViewId="0">
      <selection activeCell="M5" sqref="M5"/>
    </sheetView>
  </sheetViews>
  <sheetFormatPr defaultColWidth="7.875" defaultRowHeight="12.75" x14ac:dyDescent="0.2"/>
  <cols>
    <col min="1" max="1" width="4.875" style="98" customWidth="1"/>
    <col min="2" max="2" width="60.75" style="2" customWidth="1"/>
    <col min="3" max="3" width="6.25" style="2" customWidth="1"/>
    <col min="4" max="4" width="10" style="106" bestFit="1" customWidth="1"/>
    <col min="5" max="5" width="7.25" style="2" bestFit="1" customWidth="1"/>
    <col min="6" max="7" width="19.25" style="106" customWidth="1"/>
    <col min="8" max="16384" width="7.875" style="2"/>
  </cols>
  <sheetData>
    <row r="1" spans="1:26" ht="30.95" customHeight="1" x14ac:dyDescent="0.2">
      <c r="A1" s="109" t="s">
        <v>163</v>
      </c>
      <c r="B1" s="110"/>
      <c r="C1" s="110"/>
      <c r="D1" s="115"/>
      <c r="E1" s="1"/>
      <c r="F1" s="99"/>
      <c r="G1" s="99"/>
      <c r="H1" s="1"/>
      <c r="I1" s="1"/>
      <c r="J1" s="1"/>
      <c r="K1" s="1"/>
      <c r="L1" s="1"/>
      <c r="M1" s="1"/>
      <c r="N1" s="1"/>
      <c r="O1" s="1"/>
      <c r="P1" s="1"/>
      <c r="Q1" s="1"/>
      <c r="R1" s="1"/>
      <c r="S1" s="1"/>
      <c r="T1" s="1"/>
      <c r="U1" s="1"/>
      <c r="V1" s="1"/>
      <c r="W1" s="4"/>
    </row>
    <row r="2" spans="1:26" customFormat="1" ht="30.95" customHeight="1" x14ac:dyDescent="0.2">
      <c r="A2" s="111" t="s">
        <v>164</v>
      </c>
      <c r="B2" s="112"/>
      <c r="C2" s="112"/>
      <c r="D2" s="116"/>
      <c r="F2" s="100"/>
      <c r="G2" s="100"/>
    </row>
    <row r="3" spans="1:26" customFormat="1" ht="30.95" customHeight="1" x14ac:dyDescent="0.2">
      <c r="A3" s="172" t="s">
        <v>175</v>
      </c>
      <c r="B3" s="173"/>
      <c r="C3" s="174"/>
      <c r="D3" s="101" t="s">
        <v>3</v>
      </c>
      <c r="E3" s="85" t="s">
        <v>33</v>
      </c>
      <c r="F3" s="107" t="s">
        <v>280</v>
      </c>
      <c r="G3" s="107" t="s">
        <v>281</v>
      </c>
    </row>
    <row r="4" spans="1:26" ht="15" x14ac:dyDescent="0.2">
      <c r="A4" s="86" t="s">
        <v>36</v>
      </c>
      <c r="B4" s="113" t="s">
        <v>233</v>
      </c>
      <c r="C4" s="114"/>
      <c r="D4" s="117"/>
      <c r="E4" s="1"/>
      <c r="F4" s="108"/>
      <c r="G4" s="108"/>
      <c r="H4" s="1"/>
      <c r="I4" s="1"/>
      <c r="J4" s="1"/>
      <c r="K4" s="1"/>
      <c r="L4" s="1"/>
      <c r="M4" s="1"/>
      <c r="N4" s="1"/>
      <c r="O4" s="1"/>
      <c r="P4" s="1"/>
      <c r="Q4" s="1"/>
      <c r="R4" s="1"/>
      <c r="S4" s="1"/>
      <c r="T4" s="1"/>
      <c r="U4" s="1"/>
      <c r="V4" s="1"/>
      <c r="W4" s="4"/>
    </row>
    <row r="5" spans="1:26" s="160" customFormat="1" ht="66.95" customHeight="1" x14ac:dyDescent="0.2">
      <c r="A5" s="87" t="s">
        <v>232</v>
      </c>
      <c r="B5" s="175" t="s">
        <v>170</v>
      </c>
      <c r="C5" s="176"/>
      <c r="D5" s="157" t="s">
        <v>160</v>
      </c>
      <c r="E5" s="158">
        <f t="shared" ref="E5:E14" si="0">IF(D5="C",1,VLOOKUP(D5,KategoriSE,2,TRUE))</f>
        <v>1</v>
      </c>
      <c r="F5" s="156"/>
      <c r="G5" s="156"/>
      <c r="H5" s="46"/>
      <c r="I5" s="46"/>
      <c r="J5" s="46"/>
      <c r="K5" s="46"/>
      <c r="L5" s="46"/>
      <c r="M5" s="46"/>
      <c r="N5" s="46"/>
      <c r="O5" s="46"/>
      <c r="P5" s="46"/>
      <c r="Q5" s="46"/>
      <c r="R5" s="46"/>
      <c r="S5" s="46"/>
      <c r="T5" s="46"/>
      <c r="U5" s="46"/>
      <c r="V5" s="46"/>
      <c r="W5" s="159"/>
    </row>
    <row r="6" spans="1:26" s="160" customFormat="1" ht="78" customHeight="1" x14ac:dyDescent="0.2">
      <c r="A6" s="87" t="s">
        <v>243</v>
      </c>
      <c r="B6" s="175" t="s">
        <v>171</v>
      </c>
      <c r="C6" s="176"/>
      <c r="D6" s="157" t="s">
        <v>160</v>
      </c>
      <c r="E6" s="158">
        <f t="shared" si="0"/>
        <v>1</v>
      </c>
      <c r="F6" s="156"/>
      <c r="G6" s="156"/>
      <c r="H6" s="46"/>
      <c r="I6" s="46"/>
      <c r="J6" s="46"/>
      <c r="K6" s="46"/>
      <c r="L6" s="46"/>
      <c r="M6" s="46"/>
      <c r="N6" s="46"/>
      <c r="O6" s="46"/>
      <c r="P6" s="46"/>
      <c r="Q6" s="46"/>
      <c r="R6" s="46"/>
      <c r="S6" s="46"/>
      <c r="T6" s="46"/>
      <c r="U6" s="46"/>
      <c r="V6" s="46"/>
      <c r="W6" s="159"/>
    </row>
    <row r="7" spans="1:26" s="160" customFormat="1" ht="63" customHeight="1" x14ac:dyDescent="0.2">
      <c r="A7" s="87" t="s">
        <v>244</v>
      </c>
      <c r="B7" s="169" t="s">
        <v>172</v>
      </c>
      <c r="C7" s="171"/>
      <c r="D7" s="157" t="s">
        <v>160</v>
      </c>
      <c r="E7" s="158">
        <f t="shared" si="0"/>
        <v>1</v>
      </c>
      <c r="F7" s="156"/>
      <c r="G7" s="156"/>
      <c r="H7" s="46"/>
      <c r="I7" s="46"/>
      <c r="J7" s="46"/>
      <c r="K7" s="46"/>
      <c r="L7" s="46"/>
      <c r="M7" s="46"/>
      <c r="N7" s="46"/>
      <c r="O7" s="46"/>
      <c r="P7" s="46"/>
      <c r="Q7" s="46"/>
      <c r="R7" s="46"/>
      <c r="S7" s="46"/>
      <c r="T7" s="46"/>
      <c r="U7" s="46"/>
      <c r="V7" s="46"/>
      <c r="W7" s="159"/>
    </row>
    <row r="8" spans="1:26" s="160" customFormat="1" ht="95.1" customHeight="1" x14ac:dyDescent="0.2">
      <c r="A8" s="87" t="s">
        <v>245</v>
      </c>
      <c r="B8" s="175" t="s">
        <v>196</v>
      </c>
      <c r="C8" s="177"/>
      <c r="D8" s="157" t="s">
        <v>160</v>
      </c>
      <c r="E8" s="158">
        <f t="shared" si="0"/>
        <v>1</v>
      </c>
      <c r="F8" s="156"/>
      <c r="G8" s="156"/>
      <c r="H8" s="46"/>
      <c r="I8" s="46"/>
      <c r="J8" s="46"/>
      <c r="K8" s="46"/>
      <c r="L8" s="46"/>
      <c r="M8" s="46"/>
      <c r="N8" s="46"/>
      <c r="O8" s="46"/>
      <c r="P8" s="46"/>
      <c r="Q8" s="46"/>
      <c r="R8" s="46"/>
      <c r="S8" s="46"/>
      <c r="T8" s="46"/>
      <c r="U8" s="46"/>
      <c r="V8" s="46"/>
      <c r="W8" s="159"/>
    </row>
    <row r="9" spans="1:26" s="160" customFormat="1" ht="65.099999999999994" customHeight="1" x14ac:dyDescent="0.2">
      <c r="A9" s="87" t="s">
        <v>246</v>
      </c>
      <c r="B9" s="175" t="s">
        <v>173</v>
      </c>
      <c r="C9" s="177"/>
      <c r="D9" s="157" t="s">
        <v>160</v>
      </c>
      <c r="E9" s="158">
        <f t="shared" si="0"/>
        <v>1</v>
      </c>
      <c r="F9" s="156"/>
      <c r="G9" s="156" t="s">
        <v>296</v>
      </c>
      <c r="H9" s="46"/>
      <c r="I9" s="46"/>
      <c r="J9" s="46"/>
      <c r="K9" s="46"/>
      <c r="L9" s="46"/>
      <c r="M9" s="46"/>
      <c r="N9" s="46"/>
      <c r="O9" s="46"/>
      <c r="P9" s="46"/>
      <c r="Q9" s="46"/>
      <c r="R9" s="46"/>
      <c r="S9" s="46"/>
      <c r="T9" s="46"/>
      <c r="U9" s="46"/>
      <c r="V9" s="46"/>
      <c r="W9" s="159"/>
    </row>
    <row r="10" spans="1:26" s="160" customFormat="1" ht="78.95" customHeight="1" x14ac:dyDescent="0.2">
      <c r="A10" s="87" t="s">
        <v>247</v>
      </c>
      <c r="B10" s="169" t="s">
        <v>161</v>
      </c>
      <c r="C10" s="171"/>
      <c r="D10" s="157" t="s">
        <v>160</v>
      </c>
      <c r="E10" s="158">
        <f t="shared" si="0"/>
        <v>1</v>
      </c>
      <c r="F10" s="155"/>
      <c r="G10" s="155"/>
      <c r="H10" s="46"/>
      <c r="I10" s="46"/>
      <c r="J10" s="46"/>
      <c r="K10" s="46"/>
      <c r="L10" s="46"/>
      <c r="M10" s="46"/>
      <c r="N10" s="46"/>
      <c r="O10" s="46"/>
      <c r="P10" s="46"/>
      <c r="Q10" s="46"/>
      <c r="R10" s="46"/>
      <c r="S10" s="46"/>
      <c r="T10" s="46"/>
      <c r="U10" s="46"/>
      <c r="V10" s="46"/>
      <c r="W10" s="159"/>
    </row>
    <row r="11" spans="1:26" s="160" customFormat="1" ht="96.95" customHeight="1" x14ac:dyDescent="0.2">
      <c r="A11" s="87" t="s">
        <v>248</v>
      </c>
      <c r="B11" s="169" t="s">
        <v>174</v>
      </c>
      <c r="C11" s="170"/>
      <c r="D11" s="157" t="s">
        <v>160</v>
      </c>
      <c r="E11" s="158">
        <f t="shared" si="0"/>
        <v>1</v>
      </c>
      <c r="F11" s="155"/>
      <c r="G11" s="155"/>
      <c r="H11" s="46"/>
      <c r="I11" s="46"/>
      <c r="J11" s="46"/>
      <c r="K11" s="46"/>
      <c r="L11" s="46"/>
      <c r="M11" s="46"/>
      <c r="N11" s="46"/>
      <c r="O11" s="46"/>
      <c r="P11" s="46"/>
      <c r="Q11" s="46"/>
      <c r="R11" s="46"/>
      <c r="S11" s="46"/>
      <c r="T11" s="46"/>
      <c r="U11" s="46"/>
      <c r="V11" s="46"/>
      <c r="W11" s="159"/>
    </row>
    <row r="12" spans="1:26" s="160" customFormat="1" ht="110.1" customHeight="1" x14ac:dyDescent="0.2">
      <c r="A12" s="87" t="s">
        <v>249</v>
      </c>
      <c r="B12" s="169" t="s">
        <v>278</v>
      </c>
      <c r="C12" s="170"/>
      <c r="D12" s="157" t="s">
        <v>160</v>
      </c>
      <c r="E12" s="158">
        <f t="shared" si="0"/>
        <v>1</v>
      </c>
      <c r="F12" s="155"/>
      <c r="G12" s="155"/>
      <c r="H12" s="46"/>
      <c r="I12" s="46"/>
      <c r="J12" s="46"/>
      <c r="K12" s="46"/>
      <c r="L12" s="46"/>
      <c r="M12" s="46"/>
      <c r="N12" s="46"/>
      <c r="O12" s="46"/>
      <c r="P12" s="46"/>
      <c r="Q12" s="46"/>
      <c r="R12" s="46"/>
      <c r="S12" s="46"/>
      <c r="T12" s="46"/>
      <c r="U12" s="46"/>
      <c r="V12" s="46"/>
      <c r="W12" s="159"/>
    </row>
    <row r="13" spans="1:26" s="160" customFormat="1" ht="80.099999999999994" customHeight="1" x14ac:dyDescent="0.2">
      <c r="A13" s="87" t="s">
        <v>250</v>
      </c>
      <c r="B13" s="169" t="s">
        <v>197</v>
      </c>
      <c r="C13" s="170"/>
      <c r="D13" s="157" t="s">
        <v>160</v>
      </c>
      <c r="E13" s="158">
        <f t="shared" si="0"/>
        <v>1</v>
      </c>
      <c r="F13" s="155"/>
      <c r="G13" s="155"/>
      <c r="H13" s="46"/>
      <c r="I13" s="46"/>
      <c r="J13" s="46"/>
      <c r="K13" s="46"/>
      <c r="L13" s="46"/>
      <c r="M13" s="46"/>
      <c r="N13" s="46"/>
      <c r="O13" s="46"/>
      <c r="P13" s="46"/>
      <c r="Q13" s="46"/>
      <c r="R13" s="46"/>
      <c r="S13" s="46"/>
      <c r="T13" s="46"/>
      <c r="U13" s="46"/>
      <c r="V13" s="46"/>
      <c r="W13" s="159"/>
    </row>
    <row r="14" spans="1:26" s="160" customFormat="1" ht="96" customHeight="1" x14ac:dyDescent="0.2">
      <c r="A14" s="87" t="s">
        <v>251</v>
      </c>
      <c r="B14" s="169" t="s">
        <v>226</v>
      </c>
      <c r="C14" s="171"/>
      <c r="D14" s="157" t="s">
        <v>160</v>
      </c>
      <c r="E14" s="158">
        <f t="shared" si="0"/>
        <v>1</v>
      </c>
      <c r="F14" s="155"/>
      <c r="G14" s="155"/>
      <c r="H14" s="46"/>
      <c r="I14" s="46"/>
      <c r="J14" s="46"/>
      <c r="K14" s="46"/>
      <c r="L14" s="46"/>
      <c r="M14" s="46"/>
      <c r="N14" s="46"/>
      <c r="O14" s="46"/>
      <c r="P14" s="46"/>
      <c r="Q14" s="46"/>
      <c r="R14" s="46"/>
      <c r="S14" s="46"/>
      <c r="T14" s="46"/>
      <c r="U14" s="46"/>
      <c r="V14" s="46"/>
      <c r="W14" s="159"/>
    </row>
    <row r="15" spans="1:26" ht="17.25" customHeight="1" x14ac:dyDescent="0.2">
      <c r="A15" s="89"/>
      <c r="B15" s="167" t="s">
        <v>165</v>
      </c>
      <c r="C15" s="168"/>
      <c r="D15" s="102">
        <f>SUM(E5:E14)</f>
        <v>10</v>
      </c>
      <c r="E15" s="1"/>
      <c r="H15" s="1"/>
      <c r="I15" s="1"/>
      <c r="J15" s="1"/>
      <c r="K15" s="1"/>
      <c r="L15" s="1"/>
      <c r="M15" s="1"/>
      <c r="N15" s="1"/>
      <c r="O15" s="1"/>
      <c r="P15" s="1"/>
      <c r="Q15" s="1"/>
      <c r="R15" s="1"/>
      <c r="S15" s="1"/>
      <c r="T15" s="1"/>
      <c r="U15" s="1"/>
      <c r="V15" s="1"/>
      <c r="W15" s="4"/>
    </row>
    <row r="16" spans="1:26" ht="19.5" x14ac:dyDescent="0.2">
      <c r="A16" s="90"/>
      <c r="B16" s="91"/>
      <c r="C16" s="92"/>
      <c r="D16" s="103"/>
      <c r="E16" s="1"/>
      <c r="F16" s="99"/>
      <c r="G16" s="99"/>
      <c r="H16" s="1"/>
      <c r="I16" s="1"/>
      <c r="J16" s="1"/>
      <c r="K16" s="1"/>
      <c r="L16" s="1"/>
      <c r="M16" s="1"/>
      <c r="N16" s="1"/>
      <c r="O16" s="1"/>
      <c r="P16" s="1"/>
      <c r="Q16" s="1"/>
      <c r="R16" s="1"/>
      <c r="S16" s="1"/>
      <c r="T16" s="1"/>
      <c r="U16" s="1"/>
      <c r="V16" s="1"/>
      <c r="W16" s="5"/>
      <c r="X16" s="3"/>
      <c r="Y16" s="3"/>
      <c r="Z16" s="3"/>
    </row>
    <row r="17" spans="1:26" ht="15" x14ac:dyDescent="0.2">
      <c r="A17" s="93"/>
      <c r="B17" s="94" t="s">
        <v>22</v>
      </c>
      <c r="C17" s="95"/>
      <c r="D17" s="104" t="str">
        <f>VLOOKUP(D15,Dashboard!AN24:AP27,3,TRUE)</f>
        <v>Rendah</v>
      </c>
      <c r="E17" s="1"/>
      <c r="F17" s="99"/>
      <c r="G17" s="99"/>
      <c r="H17" s="1"/>
      <c r="I17" s="1"/>
      <c r="J17" s="1"/>
      <c r="K17" s="1"/>
      <c r="L17" s="1"/>
      <c r="M17" s="1"/>
      <c r="N17" s="1"/>
      <c r="O17" s="1"/>
      <c r="P17" s="1"/>
      <c r="Q17" s="1"/>
      <c r="R17" s="1"/>
      <c r="S17" s="1"/>
      <c r="T17" s="1"/>
      <c r="U17" s="1"/>
      <c r="V17" s="1"/>
      <c r="W17" s="1"/>
      <c r="X17" s="1"/>
      <c r="Y17" s="1"/>
      <c r="Z17" s="1"/>
    </row>
    <row r="18" spans="1:26" x14ac:dyDescent="0.2">
      <c r="A18" s="93"/>
      <c r="B18" s="96"/>
      <c r="C18" s="96"/>
      <c r="D18" s="105"/>
      <c r="E18" s="1"/>
      <c r="F18" s="99"/>
      <c r="G18" s="99"/>
      <c r="H18" s="1"/>
      <c r="I18" s="1"/>
      <c r="J18" s="1"/>
      <c r="K18" s="1"/>
      <c r="L18" s="1"/>
      <c r="M18" s="1"/>
      <c r="N18" s="1"/>
      <c r="O18" s="1"/>
      <c r="P18" s="1"/>
      <c r="Q18" s="1"/>
      <c r="R18" s="1"/>
      <c r="S18" s="1"/>
      <c r="T18" s="1"/>
      <c r="U18" s="1"/>
      <c r="V18" s="1"/>
      <c r="W18" s="1"/>
      <c r="X18" s="1"/>
      <c r="Y18" s="1"/>
      <c r="Z18" s="1"/>
    </row>
    <row r="19" spans="1:26" x14ac:dyDescent="0.2">
      <c r="A19" s="97"/>
      <c r="B19" s="1"/>
      <c r="C19" s="1"/>
      <c r="D19" s="99"/>
      <c r="E19" s="1"/>
      <c r="F19" s="99"/>
      <c r="G19" s="99"/>
      <c r="H19" s="1"/>
      <c r="I19" s="1"/>
      <c r="J19" s="1"/>
      <c r="K19" s="1"/>
      <c r="L19" s="1"/>
      <c r="M19" s="1"/>
      <c r="N19" s="1"/>
      <c r="O19" s="1"/>
      <c r="P19" s="1"/>
      <c r="Q19" s="1"/>
      <c r="R19" s="1"/>
      <c r="S19" s="1"/>
      <c r="T19" s="1"/>
      <c r="U19" s="1"/>
      <c r="V19" s="1"/>
      <c r="W19" s="1"/>
      <c r="X19" s="1"/>
      <c r="Y19" s="1"/>
      <c r="Z19" s="1"/>
    </row>
    <row r="20" spans="1:26" x14ac:dyDescent="0.2">
      <c r="A20" s="97"/>
      <c r="B20" s="1"/>
      <c r="C20" s="1"/>
      <c r="D20" s="99"/>
      <c r="E20" s="1"/>
      <c r="F20" s="99"/>
      <c r="G20" s="99"/>
      <c r="H20" s="1"/>
      <c r="I20" s="1"/>
      <c r="J20" s="1"/>
      <c r="K20" s="1"/>
      <c r="L20" s="1"/>
      <c r="M20" s="1"/>
      <c r="N20" s="1"/>
      <c r="O20" s="1"/>
      <c r="P20" s="1"/>
      <c r="Q20" s="1"/>
      <c r="R20" s="1"/>
      <c r="S20" s="1"/>
      <c r="T20" s="1"/>
      <c r="U20" s="1"/>
      <c r="V20" s="1"/>
      <c r="W20" s="1"/>
      <c r="X20" s="1"/>
      <c r="Y20" s="1"/>
      <c r="Z20" s="1"/>
    </row>
    <row r="21" spans="1:26" x14ac:dyDescent="0.2">
      <c r="A21" s="97"/>
      <c r="B21" s="1"/>
      <c r="C21" s="1"/>
      <c r="D21" s="99"/>
      <c r="E21" s="1"/>
      <c r="F21" s="99"/>
      <c r="G21" s="99"/>
      <c r="H21" s="1"/>
      <c r="I21" s="1"/>
      <c r="J21" s="1"/>
      <c r="K21" s="1"/>
      <c r="L21" s="1"/>
      <c r="M21" s="1"/>
      <c r="N21" s="1"/>
      <c r="O21" s="1"/>
      <c r="P21" s="1"/>
      <c r="Q21" s="1"/>
      <c r="R21" s="1"/>
      <c r="S21" s="1"/>
      <c r="T21" s="1"/>
      <c r="U21" s="1"/>
      <c r="V21" s="1"/>
      <c r="W21" s="1"/>
      <c r="X21" s="1"/>
      <c r="Y21" s="1"/>
      <c r="Z21" s="1"/>
    </row>
    <row r="22" spans="1:26" x14ac:dyDescent="0.2">
      <c r="A22" s="97"/>
      <c r="B22" s="1"/>
      <c r="C22" s="1"/>
      <c r="D22" s="99"/>
      <c r="E22" s="1"/>
      <c r="F22" s="99"/>
      <c r="G22" s="99"/>
      <c r="H22" s="1"/>
      <c r="I22" s="1"/>
      <c r="J22" s="1"/>
      <c r="K22" s="1"/>
      <c r="L22" s="1"/>
      <c r="M22" s="1"/>
      <c r="N22" s="1"/>
      <c r="O22" s="1"/>
      <c r="P22" s="1"/>
      <c r="Q22" s="1"/>
      <c r="R22" s="1"/>
      <c r="S22" s="1"/>
      <c r="T22" s="1"/>
      <c r="U22" s="1"/>
      <c r="V22" s="1"/>
      <c r="W22" s="1"/>
      <c r="X22" s="1"/>
      <c r="Y22" s="1"/>
      <c r="Z22" s="1"/>
    </row>
    <row r="23" spans="1:26" x14ac:dyDescent="0.2">
      <c r="A23" s="97"/>
      <c r="B23" s="1"/>
      <c r="C23" s="1"/>
      <c r="D23" s="99"/>
      <c r="E23" s="1"/>
      <c r="F23" s="99"/>
      <c r="G23" s="99"/>
      <c r="H23" s="1"/>
      <c r="I23" s="1"/>
      <c r="J23" s="1"/>
      <c r="K23" s="1"/>
      <c r="L23" s="1"/>
      <c r="M23" s="1"/>
      <c r="N23" s="1"/>
      <c r="O23" s="1"/>
      <c r="P23" s="1"/>
      <c r="Q23" s="1"/>
      <c r="R23" s="1"/>
      <c r="S23" s="1"/>
      <c r="T23" s="1"/>
      <c r="U23" s="1"/>
      <c r="V23" s="1"/>
      <c r="W23" s="1"/>
      <c r="X23" s="1"/>
      <c r="Y23" s="1"/>
      <c r="Z23" s="1"/>
    </row>
    <row r="24" spans="1:26" x14ac:dyDescent="0.2">
      <c r="A24" s="97"/>
      <c r="B24" s="1"/>
      <c r="C24" s="1"/>
      <c r="D24" s="99"/>
      <c r="E24" s="1"/>
      <c r="F24" s="99"/>
      <c r="G24" s="99"/>
      <c r="H24" s="1"/>
      <c r="I24" s="1"/>
      <c r="J24" s="1"/>
      <c r="K24" s="1"/>
      <c r="L24" s="1"/>
      <c r="M24" s="1"/>
      <c r="N24" s="1"/>
      <c r="O24" s="1"/>
      <c r="P24" s="1"/>
      <c r="Q24" s="1"/>
      <c r="R24" s="1"/>
      <c r="S24" s="1"/>
      <c r="T24" s="1"/>
      <c r="U24" s="1"/>
      <c r="V24" s="1"/>
      <c r="W24" s="1"/>
      <c r="X24" s="1"/>
      <c r="Y24" s="1"/>
      <c r="Z24" s="1"/>
    </row>
    <row r="25" spans="1:26" x14ac:dyDescent="0.2">
      <c r="A25" s="97"/>
      <c r="B25" s="1"/>
      <c r="C25" s="1"/>
      <c r="D25" s="99"/>
      <c r="E25" s="1"/>
      <c r="F25" s="99"/>
      <c r="G25" s="99"/>
      <c r="H25" s="1"/>
      <c r="I25" s="1"/>
      <c r="J25" s="1"/>
      <c r="K25" s="1"/>
      <c r="L25" s="1"/>
      <c r="M25" s="1"/>
      <c r="N25" s="1"/>
      <c r="O25" s="1"/>
      <c r="P25" s="1"/>
      <c r="Q25" s="1"/>
      <c r="R25" s="1"/>
      <c r="S25" s="1"/>
      <c r="T25" s="1"/>
      <c r="U25" s="1"/>
      <c r="V25" s="1"/>
      <c r="W25" s="1"/>
      <c r="X25" s="1"/>
      <c r="Y25" s="1"/>
      <c r="Z25" s="1"/>
    </row>
    <row r="26" spans="1:26" x14ac:dyDescent="0.2">
      <c r="A26" s="97"/>
      <c r="B26" s="1"/>
      <c r="C26" s="1"/>
      <c r="D26" s="99"/>
      <c r="E26" s="1"/>
      <c r="F26" s="99"/>
      <c r="G26" s="99"/>
      <c r="H26" s="1"/>
      <c r="I26" s="1"/>
      <c r="J26" s="1"/>
      <c r="K26" s="1"/>
      <c r="L26" s="1"/>
      <c r="M26" s="1"/>
      <c r="N26" s="1"/>
      <c r="O26" s="1"/>
      <c r="P26" s="1"/>
      <c r="Q26" s="1"/>
      <c r="R26" s="1"/>
      <c r="S26" s="1"/>
      <c r="T26" s="1"/>
      <c r="U26" s="1"/>
      <c r="V26" s="1"/>
      <c r="W26" s="1"/>
      <c r="X26" s="1"/>
      <c r="Y26" s="1"/>
      <c r="Z26" s="1"/>
    </row>
    <row r="27" spans="1:26" x14ac:dyDescent="0.2">
      <c r="A27" s="97"/>
      <c r="B27" s="1"/>
      <c r="C27" s="1"/>
      <c r="D27" s="99"/>
      <c r="E27" s="1"/>
      <c r="F27" s="99"/>
      <c r="G27" s="99"/>
      <c r="H27" s="1"/>
      <c r="I27" s="1"/>
      <c r="J27" s="1"/>
      <c r="K27" s="1"/>
      <c r="L27" s="1"/>
      <c r="M27" s="1"/>
      <c r="N27" s="1"/>
      <c r="O27" s="1"/>
      <c r="P27" s="1"/>
      <c r="Q27" s="1"/>
      <c r="R27" s="1"/>
      <c r="S27" s="1"/>
      <c r="T27" s="1"/>
      <c r="U27" s="1"/>
      <c r="V27" s="1"/>
      <c r="W27" s="1"/>
      <c r="X27" s="1"/>
      <c r="Y27" s="1"/>
      <c r="Z27" s="1"/>
    </row>
    <row r="28" spans="1:26" x14ac:dyDescent="0.2">
      <c r="A28" s="97"/>
      <c r="B28" s="1"/>
      <c r="C28" s="1"/>
      <c r="D28" s="99"/>
      <c r="E28" s="1"/>
      <c r="F28" s="99"/>
      <c r="G28" s="99"/>
      <c r="H28" s="1"/>
      <c r="I28" s="1"/>
      <c r="J28" s="1"/>
      <c r="K28" s="1"/>
      <c r="L28" s="1"/>
      <c r="M28" s="1"/>
      <c r="N28" s="1"/>
      <c r="O28" s="1"/>
      <c r="P28" s="1"/>
      <c r="Q28" s="1"/>
      <c r="R28" s="1"/>
      <c r="S28" s="1"/>
      <c r="T28" s="1"/>
      <c r="U28" s="1"/>
      <c r="V28" s="1"/>
      <c r="W28" s="1"/>
      <c r="X28" s="1"/>
      <c r="Y28" s="1"/>
      <c r="Z28" s="1"/>
    </row>
    <row r="29" spans="1:26" x14ac:dyDescent="0.2">
      <c r="A29" s="97"/>
      <c r="B29" s="1"/>
      <c r="C29" s="1"/>
      <c r="D29" s="99"/>
      <c r="E29" s="1"/>
      <c r="F29" s="99"/>
      <c r="G29" s="99"/>
      <c r="H29" s="1"/>
      <c r="I29" s="1"/>
      <c r="J29" s="1"/>
      <c r="K29" s="1"/>
      <c r="L29" s="1"/>
      <c r="M29" s="1"/>
      <c r="N29" s="1"/>
      <c r="O29" s="1"/>
      <c r="P29" s="1"/>
      <c r="Q29" s="1"/>
      <c r="R29" s="1"/>
      <c r="S29" s="1"/>
      <c r="T29" s="1"/>
      <c r="U29" s="1"/>
      <c r="V29" s="1"/>
      <c r="W29" s="1"/>
      <c r="X29" s="1"/>
      <c r="Y29" s="1"/>
      <c r="Z29" s="1"/>
    </row>
    <row r="30" spans="1:26" x14ac:dyDescent="0.2">
      <c r="A30" s="97"/>
      <c r="B30" s="1"/>
      <c r="C30" s="1"/>
      <c r="D30" s="99"/>
      <c r="E30" s="1"/>
      <c r="F30" s="99"/>
      <c r="G30" s="99"/>
      <c r="H30" s="1"/>
      <c r="I30" s="1"/>
      <c r="J30" s="1"/>
      <c r="K30" s="1"/>
      <c r="L30" s="1"/>
      <c r="M30" s="1"/>
      <c r="N30" s="1"/>
      <c r="O30" s="1"/>
      <c r="P30" s="1"/>
      <c r="Q30" s="1"/>
      <c r="R30" s="1"/>
      <c r="S30" s="1"/>
      <c r="T30" s="1"/>
      <c r="U30" s="1"/>
      <c r="V30" s="1"/>
      <c r="W30" s="1"/>
      <c r="X30" s="1"/>
      <c r="Y30" s="1"/>
      <c r="Z30" s="1"/>
    </row>
    <row r="31" spans="1:26" x14ac:dyDescent="0.2">
      <c r="A31" s="97"/>
      <c r="B31" s="1"/>
      <c r="C31" s="1"/>
      <c r="D31" s="99"/>
      <c r="E31" s="1"/>
      <c r="F31" s="99"/>
      <c r="G31" s="99"/>
      <c r="H31" s="1"/>
      <c r="I31" s="1"/>
      <c r="J31" s="1"/>
      <c r="K31" s="1"/>
      <c r="L31" s="1"/>
      <c r="M31" s="1"/>
      <c r="N31" s="1"/>
      <c r="O31" s="1"/>
      <c r="P31" s="1"/>
      <c r="Q31" s="1"/>
      <c r="R31" s="1"/>
      <c r="S31" s="1"/>
      <c r="T31" s="1"/>
      <c r="U31" s="1"/>
      <c r="V31" s="1"/>
      <c r="W31" s="1"/>
      <c r="X31" s="1"/>
      <c r="Y31" s="1"/>
      <c r="Z31" s="1"/>
    </row>
    <row r="32" spans="1:26" x14ac:dyDescent="0.2">
      <c r="A32" s="97"/>
      <c r="B32" s="1"/>
      <c r="C32" s="1"/>
      <c r="D32" s="99"/>
      <c r="E32" s="1"/>
      <c r="F32" s="99"/>
      <c r="G32" s="99"/>
      <c r="H32" s="1"/>
      <c r="I32" s="1"/>
      <c r="J32" s="1"/>
      <c r="K32" s="1"/>
      <c r="L32" s="1"/>
      <c r="M32" s="1"/>
      <c r="N32" s="1"/>
      <c r="O32" s="1"/>
      <c r="P32" s="1"/>
      <c r="Q32" s="1"/>
      <c r="R32" s="1"/>
      <c r="S32" s="1"/>
      <c r="T32" s="1"/>
      <c r="U32" s="1"/>
      <c r="V32" s="1"/>
      <c r="W32" s="1"/>
      <c r="X32" s="1"/>
      <c r="Y32" s="1"/>
      <c r="Z32" s="1"/>
    </row>
    <row r="33" spans="1:26" x14ac:dyDescent="0.2">
      <c r="A33" s="97"/>
      <c r="B33" s="1"/>
      <c r="C33" s="1"/>
      <c r="D33" s="99"/>
      <c r="E33" s="1"/>
      <c r="F33" s="99"/>
      <c r="G33" s="99"/>
      <c r="H33" s="1"/>
      <c r="I33" s="1"/>
      <c r="J33" s="1"/>
      <c r="K33" s="1"/>
      <c r="L33" s="1"/>
      <c r="M33" s="1"/>
      <c r="N33" s="1"/>
      <c r="O33" s="1"/>
      <c r="P33" s="1"/>
      <c r="Q33" s="1"/>
      <c r="R33" s="1"/>
      <c r="S33" s="1"/>
      <c r="T33" s="1"/>
      <c r="U33" s="1"/>
      <c r="V33" s="1"/>
      <c r="W33" s="1"/>
      <c r="X33" s="1"/>
      <c r="Y33" s="1"/>
      <c r="Z33" s="1"/>
    </row>
    <row r="34" spans="1:26" x14ac:dyDescent="0.2">
      <c r="A34" s="97"/>
      <c r="B34" s="1"/>
      <c r="C34" s="1"/>
      <c r="D34" s="99"/>
      <c r="E34" s="1"/>
      <c r="F34" s="99"/>
      <c r="G34" s="99"/>
      <c r="H34" s="1"/>
      <c r="I34" s="1"/>
      <c r="J34" s="1"/>
      <c r="K34" s="1"/>
      <c r="L34" s="1"/>
      <c r="M34" s="1"/>
      <c r="N34" s="1"/>
      <c r="O34" s="1"/>
      <c r="P34" s="1"/>
      <c r="Q34" s="1"/>
      <c r="R34" s="1"/>
      <c r="S34" s="1"/>
      <c r="T34" s="1"/>
      <c r="U34" s="1"/>
      <c r="V34" s="1"/>
      <c r="W34" s="1"/>
      <c r="X34" s="1"/>
      <c r="Y34" s="1"/>
      <c r="Z34" s="1"/>
    </row>
    <row r="35" spans="1:26" x14ac:dyDescent="0.2">
      <c r="A35" s="97"/>
      <c r="B35" s="1"/>
      <c r="C35" s="1"/>
      <c r="D35" s="99"/>
      <c r="E35" s="1"/>
      <c r="F35" s="99"/>
      <c r="G35" s="99"/>
      <c r="H35" s="1"/>
      <c r="I35" s="1"/>
      <c r="J35" s="1"/>
      <c r="K35" s="1"/>
      <c r="L35" s="1"/>
      <c r="M35" s="1"/>
      <c r="N35" s="1"/>
      <c r="O35" s="1"/>
      <c r="P35" s="1"/>
      <c r="Q35" s="1"/>
      <c r="R35" s="1"/>
      <c r="S35" s="1"/>
      <c r="T35" s="1"/>
      <c r="U35" s="1"/>
      <c r="V35" s="1"/>
      <c r="W35" s="1"/>
      <c r="X35" s="1"/>
      <c r="Y35" s="1"/>
      <c r="Z35" s="1"/>
    </row>
    <row r="36" spans="1:26" x14ac:dyDescent="0.2">
      <c r="A36" s="97"/>
      <c r="B36" s="1"/>
      <c r="C36" s="1"/>
      <c r="D36" s="99"/>
      <c r="E36" s="1"/>
      <c r="F36" s="99"/>
      <c r="G36" s="99"/>
      <c r="H36" s="1"/>
      <c r="I36" s="1"/>
      <c r="J36" s="1"/>
      <c r="K36" s="1"/>
      <c r="L36" s="1"/>
      <c r="M36" s="1"/>
      <c r="N36" s="1"/>
      <c r="O36" s="1"/>
      <c r="P36" s="1"/>
      <c r="Q36" s="1"/>
      <c r="R36" s="1"/>
      <c r="S36" s="1"/>
      <c r="T36" s="1"/>
      <c r="U36" s="1"/>
      <c r="V36" s="1"/>
      <c r="W36" s="1"/>
      <c r="X36" s="1"/>
      <c r="Y36" s="1"/>
      <c r="Z36" s="1"/>
    </row>
    <row r="37" spans="1:26" x14ac:dyDescent="0.2">
      <c r="A37" s="97"/>
      <c r="B37" s="1"/>
      <c r="C37" s="1"/>
      <c r="D37" s="99"/>
      <c r="E37" s="1"/>
      <c r="F37" s="99"/>
      <c r="G37" s="99"/>
      <c r="H37" s="1"/>
      <c r="I37" s="1"/>
      <c r="J37" s="1"/>
      <c r="K37" s="1"/>
      <c r="L37" s="1"/>
      <c r="M37" s="1"/>
      <c r="N37" s="1"/>
      <c r="O37" s="1"/>
      <c r="P37" s="1"/>
      <c r="Q37" s="1"/>
      <c r="R37" s="1"/>
      <c r="S37" s="1"/>
      <c r="T37" s="1"/>
      <c r="U37" s="1"/>
      <c r="V37" s="1"/>
      <c r="W37" s="1"/>
      <c r="X37" s="1"/>
      <c r="Y37" s="1"/>
      <c r="Z37" s="1"/>
    </row>
    <row r="38" spans="1:26" x14ac:dyDescent="0.2">
      <c r="A38" s="97"/>
      <c r="B38" s="1"/>
      <c r="C38" s="1"/>
      <c r="D38" s="99"/>
      <c r="E38" s="1"/>
      <c r="F38" s="99"/>
      <c r="G38" s="99"/>
      <c r="H38" s="1"/>
      <c r="I38" s="1"/>
      <c r="J38" s="1"/>
      <c r="K38" s="1"/>
      <c r="L38" s="1"/>
      <c r="M38" s="1"/>
      <c r="N38" s="1"/>
      <c r="O38" s="1"/>
      <c r="P38" s="1"/>
      <c r="Q38" s="1"/>
      <c r="R38" s="1"/>
      <c r="S38" s="1"/>
      <c r="T38" s="1"/>
      <c r="U38" s="1"/>
      <c r="V38" s="1"/>
      <c r="W38" s="1"/>
      <c r="X38" s="1"/>
      <c r="Y38" s="1"/>
      <c r="Z38" s="1"/>
    </row>
    <row r="39" spans="1:26" x14ac:dyDescent="0.2">
      <c r="A39" s="97"/>
      <c r="B39" s="1"/>
      <c r="C39" s="1"/>
      <c r="D39" s="99"/>
      <c r="E39" s="1"/>
      <c r="F39" s="99"/>
      <c r="G39" s="99"/>
      <c r="H39" s="1"/>
      <c r="I39" s="1"/>
      <c r="J39" s="1"/>
      <c r="K39" s="1"/>
      <c r="L39" s="1"/>
      <c r="M39" s="1"/>
      <c r="N39" s="1"/>
      <c r="O39" s="1"/>
      <c r="P39" s="1"/>
      <c r="Q39" s="1"/>
      <c r="R39" s="1"/>
      <c r="S39" s="1"/>
      <c r="T39" s="1"/>
      <c r="U39" s="1"/>
      <c r="V39" s="1"/>
      <c r="W39" s="1"/>
      <c r="X39" s="1"/>
      <c r="Y39" s="1"/>
      <c r="Z39" s="1"/>
    </row>
    <row r="40" spans="1:26" x14ac:dyDescent="0.2">
      <c r="A40" s="97"/>
      <c r="B40" s="1"/>
      <c r="C40" s="1"/>
      <c r="D40" s="99"/>
      <c r="E40" s="1"/>
      <c r="F40" s="99"/>
      <c r="G40" s="99"/>
      <c r="H40" s="1"/>
      <c r="I40" s="1"/>
      <c r="J40" s="1"/>
      <c r="K40" s="1"/>
      <c r="L40" s="1"/>
      <c r="M40" s="1"/>
      <c r="N40" s="1"/>
      <c r="O40" s="1"/>
      <c r="P40" s="1"/>
      <c r="Q40" s="1"/>
      <c r="R40" s="1"/>
      <c r="S40" s="1"/>
      <c r="T40" s="1"/>
      <c r="U40" s="1"/>
      <c r="V40" s="1"/>
      <c r="W40" s="1"/>
      <c r="X40" s="1"/>
      <c r="Y40" s="1"/>
      <c r="Z40" s="1"/>
    </row>
    <row r="41" spans="1:26" x14ac:dyDescent="0.2">
      <c r="A41" s="97"/>
      <c r="B41" s="1"/>
      <c r="C41" s="1"/>
      <c r="D41" s="99"/>
      <c r="E41" s="1"/>
      <c r="F41" s="99"/>
      <c r="G41" s="99"/>
      <c r="H41" s="1"/>
      <c r="I41" s="1"/>
      <c r="J41" s="1"/>
      <c r="K41" s="1"/>
      <c r="L41" s="1"/>
      <c r="M41" s="1"/>
      <c r="N41" s="1"/>
      <c r="O41" s="1"/>
      <c r="P41" s="1"/>
      <c r="Q41" s="1"/>
      <c r="R41" s="1"/>
      <c r="S41" s="1"/>
      <c r="T41" s="1"/>
      <c r="U41" s="1"/>
      <c r="V41" s="1"/>
      <c r="W41" s="1"/>
      <c r="X41" s="1"/>
      <c r="Y41" s="1"/>
      <c r="Z41" s="1"/>
    </row>
    <row r="42" spans="1:26" x14ac:dyDescent="0.2">
      <c r="A42" s="97"/>
      <c r="B42" s="1"/>
      <c r="C42" s="1"/>
      <c r="D42" s="99"/>
      <c r="E42" s="1"/>
      <c r="F42" s="99"/>
      <c r="G42" s="99"/>
      <c r="H42" s="1"/>
      <c r="I42" s="1"/>
      <c r="J42" s="1"/>
      <c r="K42" s="1"/>
      <c r="L42" s="1"/>
      <c r="M42" s="1"/>
      <c r="N42" s="1"/>
      <c r="O42" s="1"/>
      <c r="P42" s="1"/>
      <c r="Q42" s="1"/>
      <c r="R42" s="1"/>
      <c r="S42" s="1"/>
      <c r="T42" s="1"/>
      <c r="U42" s="1"/>
      <c r="V42" s="1"/>
      <c r="W42" s="1"/>
      <c r="X42" s="1"/>
      <c r="Y42" s="1"/>
      <c r="Z42" s="1"/>
    </row>
    <row r="43" spans="1:26" x14ac:dyDescent="0.2">
      <c r="A43" s="97"/>
      <c r="B43" s="1"/>
      <c r="C43" s="1"/>
      <c r="D43" s="99"/>
      <c r="E43" s="1"/>
      <c r="F43" s="99"/>
      <c r="G43" s="99"/>
      <c r="H43" s="1"/>
      <c r="I43" s="1"/>
      <c r="J43" s="1"/>
      <c r="K43" s="1"/>
      <c r="L43" s="1"/>
      <c r="M43" s="1"/>
      <c r="N43" s="1"/>
      <c r="O43" s="1"/>
      <c r="P43" s="1"/>
      <c r="Q43" s="1"/>
      <c r="R43" s="1"/>
      <c r="S43" s="1"/>
      <c r="T43" s="1"/>
      <c r="U43" s="1"/>
      <c r="V43" s="1"/>
      <c r="W43" s="1"/>
      <c r="X43" s="1"/>
      <c r="Y43" s="1"/>
      <c r="Z43" s="1"/>
    </row>
    <row r="44" spans="1:26" x14ac:dyDescent="0.2">
      <c r="A44" s="97"/>
      <c r="B44" s="1"/>
      <c r="C44" s="1"/>
      <c r="D44" s="99"/>
      <c r="E44" s="1"/>
      <c r="F44" s="99"/>
      <c r="G44" s="99"/>
      <c r="H44" s="1"/>
      <c r="I44" s="1"/>
      <c r="J44" s="1"/>
      <c r="K44" s="1"/>
      <c r="L44" s="1"/>
      <c r="M44" s="1"/>
      <c r="N44" s="1"/>
      <c r="O44" s="1"/>
      <c r="P44" s="1"/>
      <c r="Q44" s="1"/>
      <c r="R44" s="1"/>
      <c r="S44" s="1"/>
      <c r="T44" s="1"/>
      <c r="U44" s="1"/>
      <c r="V44" s="1"/>
      <c r="W44" s="1"/>
      <c r="X44" s="1"/>
      <c r="Y44" s="1"/>
      <c r="Z44" s="1"/>
    </row>
    <row r="45" spans="1:26" x14ac:dyDescent="0.2">
      <c r="A45" s="97"/>
      <c r="B45" s="1"/>
      <c r="C45" s="1"/>
      <c r="D45" s="99"/>
      <c r="E45" s="1"/>
      <c r="F45" s="99"/>
      <c r="G45" s="99"/>
      <c r="H45" s="1"/>
      <c r="I45" s="1"/>
      <c r="J45" s="1"/>
      <c r="K45" s="1"/>
      <c r="L45" s="1"/>
      <c r="M45" s="1"/>
      <c r="N45" s="1"/>
      <c r="O45" s="1"/>
      <c r="P45" s="1"/>
      <c r="Q45" s="1"/>
      <c r="R45" s="1"/>
      <c r="S45" s="1"/>
      <c r="T45" s="1"/>
      <c r="U45" s="1"/>
      <c r="V45" s="1"/>
      <c r="W45" s="1"/>
      <c r="X45" s="1"/>
      <c r="Y45" s="1"/>
      <c r="Z45" s="1"/>
    </row>
    <row r="46" spans="1:26" x14ac:dyDescent="0.2">
      <c r="A46" s="97"/>
      <c r="B46" s="1"/>
      <c r="C46" s="1"/>
      <c r="D46" s="99"/>
      <c r="E46" s="1"/>
      <c r="F46" s="99"/>
      <c r="G46" s="99"/>
      <c r="H46" s="1"/>
      <c r="I46" s="1"/>
      <c r="J46" s="1"/>
      <c r="K46" s="1"/>
      <c r="L46" s="1"/>
      <c r="M46" s="1"/>
      <c r="N46" s="1"/>
      <c r="O46" s="1"/>
      <c r="P46" s="1"/>
      <c r="Q46" s="1"/>
      <c r="R46" s="1"/>
      <c r="S46" s="1"/>
      <c r="T46" s="1"/>
      <c r="U46" s="1"/>
      <c r="V46" s="1"/>
      <c r="W46" s="1"/>
      <c r="X46" s="1"/>
      <c r="Y46" s="1"/>
      <c r="Z46" s="1"/>
    </row>
    <row r="47" spans="1:26" x14ac:dyDescent="0.2">
      <c r="A47" s="97"/>
      <c r="B47" s="1"/>
      <c r="C47" s="1"/>
      <c r="D47" s="99"/>
      <c r="E47" s="1"/>
      <c r="F47" s="99"/>
      <c r="G47" s="99"/>
      <c r="H47" s="1"/>
      <c r="I47" s="1"/>
      <c r="J47" s="1"/>
      <c r="K47" s="1"/>
      <c r="L47" s="1"/>
      <c r="M47" s="1"/>
      <c r="N47" s="1"/>
      <c r="O47" s="1"/>
      <c r="P47" s="1"/>
      <c r="Q47" s="1"/>
      <c r="R47" s="1"/>
      <c r="S47" s="1"/>
      <c r="T47" s="1"/>
      <c r="U47" s="1"/>
      <c r="V47" s="1"/>
      <c r="W47" s="1"/>
      <c r="X47" s="1"/>
      <c r="Y47" s="1"/>
      <c r="Z47" s="1"/>
    </row>
    <row r="48" spans="1:26" x14ac:dyDescent="0.2">
      <c r="A48" s="97"/>
      <c r="B48" s="1"/>
      <c r="C48" s="1"/>
      <c r="D48" s="99"/>
      <c r="E48" s="1"/>
      <c r="F48" s="99"/>
      <c r="G48" s="99"/>
      <c r="H48" s="1"/>
      <c r="I48" s="1"/>
      <c r="J48" s="1"/>
      <c r="K48" s="1"/>
      <c r="L48" s="1"/>
      <c r="M48" s="1"/>
      <c r="N48" s="1"/>
      <c r="O48" s="1"/>
      <c r="P48" s="1"/>
      <c r="Q48" s="1"/>
      <c r="R48" s="1"/>
      <c r="S48" s="1"/>
      <c r="T48" s="1"/>
      <c r="U48" s="1"/>
      <c r="V48" s="1"/>
      <c r="W48" s="1"/>
      <c r="X48" s="1"/>
      <c r="Y48" s="1"/>
      <c r="Z48" s="1"/>
    </row>
    <row r="49" spans="1:26" x14ac:dyDescent="0.2">
      <c r="A49" s="97"/>
      <c r="B49" s="1"/>
      <c r="C49" s="1"/>
      <c r="D49" s="99"/>
      <c r="E49" s="1"/>
      <c r="F49" s="99"/>
      <c r="G49" s="99"/>
      <c r="H49" s="1"/>
      <c r="I49" s="1"/>
      <c r="J49" s="1"/>
      <c r="K49" s="1"/>
      <c r="L49" s="1"/>
      <c r="M49" s="1"/>
      <c r="N49" s="1"/>
      <c r="O49" s="1"/>
      <c r="P49" s="1"/>
      <c r="Q49" s="1"/>
      <c r="R49" s="1"/>
      <c r="S49" s="1"/>
      <c r="T49" s="1"/>
      <c r="U49" s="1"/>
      <c r="V49" s="1"/>
      <c r="W49" s="1"/>
      <c r="X49" s="1"/>
      <c r="Y49" s="1"/>
      <c r="Z49" s="1"/>
    </row>
    <row r="50" spans="1:26" x14ac:dyDescent="0.2">
      <c r="A50" s="97"/>
      <c r="B50" s="1"/>
      <c r="C50" s="1"/>
      <c r="D50" s="99"/>
      <c r="E50" s="1"/>
      <c r="F50" s="99"/>
      <c r="G50" s="99"/>
      <c r="H50" s="1"/>
      <c r="I50" s="1"/>
      <c r="J50" s="1"/>
      <c r="K50" s="1"/>
      <c r="L50" s="1"/>
      <c r="M50" s="1"/>
      <c r="N50" s="1"/>
      <c r="O50" s="1"/>
      <c r="P50" s="1"/>
      <c r="Q50" s="1"/>
      <c r="R50" s="1"/>
      <c r="S50" s="1"/>
      <c r="T50" s="1"/>
      <c r="U50" s="1"/>
      <c r="V50" s="1"/>
      <c r="W50" s="1"/>
      <c r="X50" s="1"/>
      <c r="Y50" s="1"/>
      <c r="Z50" s="1"/>
    </row>
    <row r="51" spans="1:26" x14ac:dyDescent="0.2">
      <c r="A51" s="97"/>
      <c r="B51" s="1"/>
      <c r="C51" s="1"/>
      <c r="D51" s="99"/>
      <c r="E51" s="1"/>
      <c r="F51" s="99"/>
      <c r="G51" s="99"/>
      <c r="H51" s="1"/>
      <c r="I51" s="1"/>
      <c r="J51" s="1"/>
      <c r="K51" s="1"/>
      <c r="L51" s="1"/>
      <c r="M51" s="1"/>
      <c r="N51" s="1"/>
      <c r="O51" s="1"/>
      <c r="P51" s="1"/>
      <c r="Q51" s="1"/>
      <c r="R51" s="1"/>
      <c r="S51" s="1"/>
      <c r="T51" s="1"/>
      <c r="U51" s="1"/>
      <c r="V51" s="1"/>
      <c r="W51" s="1"/>
      <c r="X51" s="1"/>
      <c r="Y51" s="1"/>
      <c r="Z51" s="1"/>
    </row>
    <row r="52" spans="1:26" x14ac:dyDescent="0.2">
      <c r="A52" s="97"/>
      <c r="B52" s="1"/>
      <c r="C52" s="1"/>
      <c r="D52" s="99"/>
      <c r="E52" s="1"/>
      <c r="F52" s="99"/>
      <c r="G52" s="99"/>
      <c r="H52" s="1"/>
      <c r="I52" s="1"/>
      <c r="J52" s="1"/>
      <c r="K52" s="1"/>
      <c r="L52" s="1"/>
      <c r="M52" s="1"/>
      <c r="N52" s="1"/>
      <c r="O52" s="1"/>
      <c r="P52" s="1"/>
      <c r="Q52" s="1"/>
      <c r="R52" s="1"/>
      <c r="S52" s="1"/>
      <c r="T52" s="1"/>
      <c r="U52" s="1"/>
      <c r="V52" s="1"/>
      <c r="W52" s="1"/>
      <c r="X52" s="1"/>
      <c r="Y52" s="1"/>
      <c r="Z52" s="1"/>
    </row>
    <row r="53" spans="1:26" x14ac:dyDescent="0.2">
      <c r="A53" s="97"/>
      <c r="B53" s="1"/>
      <c r="C53" s="1"/>
      <c r="D53" s="99"/>
      <c r="E53" s="1"/>
      <c r="F53" s="99"/>
      <c r="G53" s="99"/>
      <c r="H53" s="1"/>
      <c r="I53" s="1"/>
      <c r="J53" s="1"/>
      <c r="K53" s="1"/>
      <c r="L53" s="1"/>
      <c r="M53" s="1"/>
      <c r="N53" s="1"/>
      <c r="O53" s="1"/>
      <c r="P53" s="1"/>
      <c r="Q53" s="1"/>
      <c r="R53" s="1"/>
      <c r="S53" s="1"/>
      <c r="T53" s="1"/>
      <c r="U53" s="1"/>
      <c r="V53" s="1"/>
      <c r="W53" s="1"/>
      <c r="X53" s="1"/>
      <c r="Y53" s="1"/>
      <c r="Z53" s="1"/>
    </row>
    <row r="54" spans="1:26" x14ac:dyDescent="0.2">
      <c r="A54" s="97"/>
      <c r="B54" s="1"/>
      <c r="C54" s="1"/>
      <c r="D54" s="99"/>
      <c r="E54" s="1"/>
      <c r="F54" s="99"/>
      <c r="G54" s="99"/>
      <c r="H54" s="1"/>
      <c r="I54" s="1"/>
      <c r="J54" s="1"/>
      <c r="K54" s="1"/>
      <c r="L54" s="1"/>
      <c r="M54" s="1"/>
      <c r="N54" s="1"/>
      <c r="O54" s="1"/>
      <c r="P54" s="1"/>
      <c r="Q54" s="1"/>
      <c r="R54" s="1"/>
      <c r="S54" s="1"/>
      <c r="T54" s="1"/>
      <c r="U54" s="1"/>
      <c r="V54" s="1"/>
      <c r="W54" s="1"/>
      <c r="X54" s="1"/>
      <c r="Y54" s="1"/>
      <c r="Z54" s="1"/>
    </row>
    <row r="55" spans="1:26" x14ac:dyDescent="0.2">
      <c r="A55" s="97"/>
      <c r="B55" s="1"/>
      <c r="C55" s="1"/>
      <c r="D55" s="99"/>
      <c r="E55" s="1"/>
      <c r="F55" s="99"/>
      <c r="G55" s="99"/>
      <c r="H55" s="1"/>
      <c r="I55" s="1"/>
      <c r="J55" s="1"/>
      <c r="K55" s="1"/>
      <c r="L55" s="1"/>
      <c r="M55" s="1"/>
      <c r="N55" s="1"/>
      <c r="O55" s="1"/>
      <c r="P55" s="1"/>
      <c r="Q55" s="1"/>
      <c r="R55" s="1"/>
      <c r="S55" s="1"/>
      <c r="T55" s="1"/>
      <c r="U55" s="1"/>
      <c r="V55" s="1"/>
      <c r="W55" s="1"/>
      <c r="X55" s="1"/>
      <c r="Y55" s="1"/>
      <c r="Z55" s="1"/>
    </row>
    <row r="56" spans="1:26" x14ac:dyDescent="0.2">
      <c r="A56" s="97"/>
      <c r="B56" s="1"/>
      <c r="C56" s="1"/>
      <c r="D56" s="99"/>
      <c r="E56" s="1"/>
      <c r="F56" s="99"/>
      <c r="G56" s="99"/>
      <c r="H56" s="1"/>
      <c r="I56" s="1"/>
      <c r="J56" s="1"/>
      <c r="K56" s="1"/>
      <c r="L56" s="1"/>
      <c r="M56" s="1"/>
      <c r="N56" s="1"/>
      <c r="O56" s="1"/>
      <c r="P56" s="1"/>
      <c r="Q56" s="1"/>
      <c r="R56" s="1"/>
      <c r="S56" s="1"/>
      <c r="T56" s="1"/>
      <c r="U56" s="1"/>
      <c r="V56" s="1"/>
      <c r="W56" s="1"/>
      <c r="X56" s="1"/>
      <c r="Y56" s="1"/>
      <c r="Z56" s="1"/>
    </row>
    <row r="57" spans="1:26" x14ac:dyDescent="0.2">
      <c r="A57" s="97"/>
      <c r="B57" s="1"/>
      <c r="C57" s="1"/>
      <c r="D57" s="99"/>
      <c r="E57" s="1"/>
      <c r="F57" s="99"/>
      <c r="G57" s="99"/>
      <c r="H57" s="1"/>
      <c r="I57" s="1"/>
      <c r="J57" s="1"/>
      <c r="K57" s="1"/>
      <c r="L57" s="1"/>
      <c r="M57" s="1"/>
      <c r="N57" s="1"/>
      <c r="O57" s="1"/>
      <c r="P57" s="1"/>
      <c r="Q57" s="1"/>
      <c r="R57" s="1"/>
      <c r="S57" s="1"/>
      <c r="T57" s="1"/>
      <c r="U57" s="1"/>
      <c r="V57" s="1"/>
      <c r="W57" s="1"/>
      <c r="X57" s="1"/>
      <c r="Y57" s="1"/>
      <c r="Z57" s="1"/>
    </row>
    <row r="58" spans="1:26" x14ac:dyDescent="0.2">
      <c r="A58" s="97"/>
      <c r="B58" s="1"/>
      <c r="C58" s="1"/>
      <c r="D58" s="99"/>
      <c r="E58" s="1"/>
      <c r="F58" s="99"/>
      <c r="G58" s="99"/>
      <c r="H58" s="1"/>
      <c r="I58" s="1"/>
      <c r="J58" s="1"/>
      <c r="K58" s="1"/>
      <c r="L58" s="1"/>
      <c r="M58" s="1"/>
      <c r="N58" s="1"/>
      <c r="O58" s="1"/>
      <c r="P58" s="1"/>
      <c r="Q58" s="1"/>
      <c r="R58" s="1"/>
      <c r="S58" s="1"/>
      <c r="T58" s="1"/>
      <c r="U58" s="1"/>
      <c r="V58" s="1"/>
      <c r="W58" s="1"/>
      <c r="X58" s="1"/>
      <c r="Y58" s="1"/>
      <c r="Z58" s="1"/>
    </row>
    <row r="59" spans="1:26" x14ac:dyDescent="0.2">
      <c r="A59" s="97"/>
      <c r="B59" s="1"/>
      <c r="C59" s="1"/>
      <c r="D59" s="99"/>
      <c r="E59" s="1"/>
      <c r="F59" s="99"/>
      <c r="G59" s="99"/>
      <c r="H59" s="1"/>
      <c r="I59" s="1"/>
      <c r="J59" s="1"/>
      <c r="K59" s="1"/>
      <c r="L59" s="1"/>
      <c r="M59" s="1"/>
      <c r="N59" s="1"/>
      <c r="O59" s="1"/>
      <c r="P59" s="1"/>
      <c r="Q59" s="1"/>
      <c r="R59" s="1"/>
      <c r="S59" s="1"/>
      <c r="T59" s="1"/>
      <c r="U59" s="1"/>
      <c r="V59" s="1"/>
      <c r="W59" s="1"/>
      <c r="X59" s="1"/>
      <c r="Y59" s="1"/>
      <c r="Z59" s="1"/>
    </row>
    <row r="60" spans="1:26" x14ac:dyDescent="0.2">
      <c r="A60" s="97"/>
      <c r="B60" s="1"/>
      <c r="C60" s="1"/>
      <c r="D60" s="99"/>
      <c r="E60" s="1"/>
      <c r="F60" s="99"/>
      <c r="G60" s="99"/>
      <c r="H60" s="1"/>
      <c r="I60" s="1"/>
      <c r="J60" s="1"/>
      <c r="K60" s="1"/>
      <c r="L60" s="1"/>
      <c r="M60" s="1"/>
      <c r="N60" s="1"/>
      <c r="O60" s="1"/>
      <c r="P60" s="1"/>
      <c r="Q60" s="1"/>
      <c r="R60" s="1"/>
      <c r="S60" s="1"/>
      <c r="T60" s="1"/>
      <c r="U60" s="1"/>
      <c r="V60" s="1"/>
      <c r="W60" s="1"/>
      <c r="X60" s="1"/>
      <c r="Y60" s="1"/>
      <c r="Z60" s="1"/>
    </row>
    <row r="61" spans="1:26" x14ac:dyDescent="0.2">
      <c r="A61" s="97"/>
      <c r="B61" s="1"/>
      <c r="C61" s="1"/>
      <c r="D61" s="99"/>
      <c r="E61" s="1"/>
      <c r="F61" s="99"/>
      <c r="G61" s="99"/>
      <c r="H61" s="1"/>
      <c r="I61" s="1"/>
      <c r="J61" s="1"/>
      <c r="K61" s="1"/>
      <c r="L61" s="1"/>
      <c r="M61" s="1"/>
      <c r="N61" s="1"/>
      <c r="O61" s="1"/>
      <c r="P61" s="1"/>
      <c r="Q61" s="1"/>
      <c r="R61" s="1"/>
      <c r="S61" s="1"/>
      <c r="T61" s="1"/>
      <c r="U61" s="1"/>
      <c r="V61" s="1"/>
      <c r="W61" s="1"/>
      <c r="X61" s="1"/>
      <c r="Y61" s="1"/>
      <c r="Z61" s="1"/>
    </row>
    <row r="62" spans="1:26" x14ac:dyDescent="0.2">
      <c r="A62" s="97"/>
      <c r="B62" s="1"/>
      <c r="C62" s="1"/>
      <c r="D62" s="99"/>
      <c r="E62" s="1"/>
      <c r="F62" s="99"/>
      <c r="G62" s="99"/>
      <c r="H62" s="1"/>
      <c r="I62" s="1"/>
      <c r="J62" s="1"/>
      <c r="K62" s="1"/>
      <c r="L62" s="1"/>
      <c r="M62" s="1"/>
      <c r="N62" s="1"/>
      <c r="O62" s="1"/>
      <c r="P62" s="1"/>
      <c r="Q62" s="1"/>
      <c r="R62" s="1"/>
      <c r="S62" s="1"/>
      <c r="T62" s="1"/>
      <c r="U62" s="1"/>
      <c r="V62" s="1"/>
      <c r="W62" s="1"/>
      <c r="X62" s="1"/>
      <c r="Y62" s="1"/>
      <c r="Z62" s="1"/>
    </row>
    <row r="63" spans="1:26" x14ac:dyDescent="0.2">
      <c r="A63" s="97"/>
      <c r="B63" s="1"/>
      <c r="C63" s="1"/>
      <c r="D63" s="99"/>
      <c r="E63" s="1"/>
      <c r="F63" s="99"/>
      <c r="G63" s="99"/>
      <c r="H63" s="1"/>
      <c r="I63" s="1"/>
      <c r="J63" s="1"/>
      <c r="K63" s="1"/>
      <c r="L63" s="1"/>
      <c r="M63" s="1"/>
      <c r="N63" s="1"/>
      <c r="O63" s="1"/>
      <c r="P63" s="1"/>
      <c r="Q63" s="1"/>
      <c r="R63" s="1"/>
      <c r="S63" s="1"/>
      <c r="T63" s="1"/>
      <c r="U63" s="1"/>
      <c r="V63" s="1"/>
      <c r="W63" s="1"/>
      <c r="X63" s="1"/>
      <c r="Y63" s="1"/>
      <c r="Z63" s="1"/>
    </row>
    <row r="64" spans="1:26" x14ac:dyDescent="0.2">
      <c r="A64" s="97"/>
      <c r="B64" s="1"/>
      <c r="C64" s="1"/>
      <c r="D64" s="99"/>
      <c r="E64" s="1"/>
      <c r="F64" s="99"/>
      <c r="G64" s="99"/>
      <c r="H64" s="1"/>
      <c r="I64" s="1"/>
      <c r="J64" s="1"/>
      <c r="K64" s="1"/>
      <c r="L64" s="1"/>
      <c r="M64" s="1"/>
      <c r="N64" s="1"/>
      <c r="O64" s="1"/>
      <c r="P64" s="1"/>
      <c r="Q64" s="1"/>
      <c r="R64" s="1"/>
      <c r="S64" s="1"/>
      <c r="T64" s="1"/>
      <c r="U64" s="1"/>
      <c r="V64" s="1"/>
      <c r="W64" s="1"/>
      <c r="X64" s="1"/>
      <c r="Y64" s="1"/>
      <c r="Z64" s="1"/>
    </row>
    <row r="65" spans="1:26" x14ac:dyDescent="0.2">
      <c r="A65" s="97"/>
      <c r="B65" s="1"/>
      <c r="C65" s="1"/>
      <c r="D65" s="99"/>
      <c r="E65" s="1"/>
      <c r="F65" s="99"/>
      <c r="G65" s="99"/>
      <c r="H65" s="1"/>
      <c r="I65" s="1"/>
      <c r="J65" s="1"/>
      <c r="K65" s="1"/>
      <c r="L65" s="1"/>
      <c r="M65" s="1"/>
      <c r="N65" s="1"/>
      <c r="O65" s="1"/>
      <c r="P65" s="1"/>
      <c r="Q65" s="1"/>
      <c r="R65" s="1"/>
      <c r="S65" s="1"/>
      <c r="T65" s="1"/>
      <c r="U65" s="1"/>
      <c r="V65" s="1"/>
      <c r="W65" s="1"/>
      <c r="X65" s="1"/>
      <c r="Y65" s="1"/>
      <c r="Z65" s="1"/>
    </row>
    <row r="66" spans="1:26" x14ac:dyDescent="0.2">
      <c r="A66" s="97"/>
      <c r="B66" s="1"/>
      <c r="C66" s="1"/>
      <c r="D66" s="99"/>
      <c r="E66" s="1"/>
      <c r="F66" s="99"/>
      <c r="G66" s="99"/>
      <c r="H66" s="1"/>
      <c r="I66" s="1"/>
      <c r="J66" s="1"/>
      <c r="K66" s="1"/>
      <c r="L66" s="1"/>
      <c r="M66" s="1"/>
      <c r="N66" s="1"/>
      <c r="O66" s="1"/>
      <c r="P66" s="1"/>
      <c r="Q66" s="1"/>
      <c r="R66" s="1"/>
      <c r="S66" s="1"/>
      <c r="T66" s="1"/>
      <c r="U66" s="1"/>
      <c r="V66" s="1"/>
      <c r="W66" s="1"/>
      <c r="X66" s="1"/>
      <c r="Y66" s="1"/>
      <c r="Z66" s="1"/>
    </row>
    <row r="67" spans="1:26" x14ac:dyDescent="0.2">
      <c r="A67" s="97"/>
      <c r="B67" s="1"/>
      <c r="C67" s="1"/>
      <c r="D67" s="99"/>
      <c r="E67" s="1"/>
      <c r="F67" s="99"/>
      <c r="G67" s="99"/>
      <c r="H67" s="1"/>
      <c r="I67" s="1"/>
      <c r="J67" s="1"/>
      <c r="K67" s="1"/>
      <c r="L67" s="1"/>
      <c r="M67" s="1"/>
      <c r="N67" s="1"/>
      <c r="O67" s="1"/>
      <c r="P67" s="1"/>
      <c r="Q67" s="1"/>
      <c r="R67" s="1"/>
      <c r="S67" s="1"/>
      <c r="T67" s="1"/>
      <c r="U67" s="1"/>
      <c r="V67" s="1"/>
      <c r="W67" s="1"/>
      <c r="X67" s="1"/>
      <c r="Y67" s="1"/>
      <c r="Z67" s="1"/>
    </row>
    <row r="68" spans="1:26" x14ac:dyDescent="0.2">
      <c r="A68" s="97"/>
      <c r="B68" s="1"/>
      <c r="C68" s="1"/>
      <c r="D68" s="99"/>
      <c r="E68" s="1"/>
      <c r="F68" s="99"/>
      <c r="G68" s="99"/>
      <c r="H68" s="1"/>
      <c r="I68" s="1"/>
      <c r="J68" s="1"/>
      <c r="K68" s="1"/>
      <c r="L68" s="1"/>
      <c r="M68" s="1"/>
      <c r="N68" s="1"/>
      <c r="O68" s="1"/>
      <c r="P68" s="1"/>
      <c r="Q68" s="1"/>
      <c r="R68" s="1"/>
      <c r="S68" s="1"/>
      <c r="T68" s="1"/>
      <c r="U68" s="1"/>
      <c r="V68" s="1"/>
      <c r="W68" s="1"/>
      <c r="X68" s="1"/>
      <c r="Y68" s="1"/>
      <c r="Z68" s="1"/>
    </row>
    <row r="69" spans="1:26" x14ac:dyDescent="0.2">
      <c r="A69" s="97"/>
      <c r="B69" s="1"/>
      <c r="C69" s="1"/>
      <c r="D69" s="99"/>
      <c r="E69" s="1"/>
      <c r="F69" s="99"/>
      <c r="G69" s="99"/>
      <c r="H69" s="1"/>
      <c r="I69" s="1"/>
      <c r="J69" s="1"/>
      <c r="K69" s="1"/>
      <c r="L69" s="1"/>
      <c r="M69" s="1"/>
      <c r="N69" s="1"/>
      <c r="O69" s="1"/>
      <c r="P69" s="1"/>
      <c r="Q69" s="1"/>
      <c r="R69" s="1"/>
      <c r="S69" s="1"/>
      <c r="T69" s="1"/>
      <c r="U69" s="1"/>
      <c r="V69" s="1"/>
      <c r="W69" s="1"/>
      <c r="X69" s="1"/>
      <c r="Y69" s="1"/>
      <c r="Z69" s="1"/>
    </row>
    <row r="70" spans="1:26" x14ac:dyDescent="0.2">
      <c r="A70" s="97"/>
      <c r="B70" s="1"/>
      <c r="C70" s="1"/>
      <c r="D70" s="99"/>
      <c r="E70" s="1"/>
      <c r="F70" s="99"/>
      <c r="G70" s="99"/>
      <c r="H70" s="1"/>
      <c r="I70" s="1"/>
      <c r="J70" s="1"/>
      <c r="K70" s="1"/>
      <c r="L70" s="1"/>
      <c r="M70" s="1"/>
      <c r="N70" s="1"/>
      <c r="O70" s="1"/>
      <c r="P70" s="1"/>
      <c r="Q70" s="1"/>
      <c r="R70" s="1"/>
      <c r="S70" s="1"/>
      <c r="T70" s="1"/>
      <c r="U70" s="1"/>
      <c r="V70" s="1"/>
      <c r="W70" s="1"/>
      <c r="X70" s="1"/>
      <c r="Y70" s="1"/>
      <c r="Z70" s="1"/>
    </row>
    <row r="71" spans="1:26" x14ac:dyDescent="0.2">
      <c r="A71" s="97"/>
      <c r="B71" s="1"/>
      <c r="C71" s="1"/>
      <c r="D71" s="99"/>
      <c r="E71" s="1"/>
      <c r="F71" s="99"/>
      <c r="G71" s="99"/>
      <c r="H71" s="1"/>
      <c r="I71" s="1"/>
      <c r="J71" s="1"/>
      <c r="K71" s="1"/>
      <c r="L71" s="1"/>
      <c r="M71" s="1"/>
      <c r="N71" s="1"/>
      <c r="O71" s="1"/>
      <c r="P71" s="1"/>
      <c r="Q71" s="1"/>
      <c r="R71" s="1"/>
      <c r="S71" s="1"/>
      <c r="T71" s="1"/>
      <c r="U71" s="1"/>
      <c r="V71" s="1"/>
      <c r="W71" s="1"/>
      <c r="X71" s="1"/>
      <c r="Y71" s="1"/>
      <c r="Z71" s="1"/>
    </row>
    <row r="72" spans="1:26" x14ac:dyDescent="0.2">
      <c r="A72" s="97"/>
      <c r="B72" s="1"/>
      <c r="C72" s="1"/>
      <c r="D72" s="99"/>
      <c r="E72" s="1"/>
      <c r="F72" s="99"/>
      <c r="G72" s="99"/>
      <c r="H72" s="1"/>
      <c r="I72" s="1"/>
      <c r="J72" s="1"/>
      <c r="K72" s="1"/>
      <c r="L72" s="1"/>
      <c r="M72" s="1"/>
      <c r="N72" s="1"/>
      <c r="O72" s="1"/>
      <c r="P72" s="1"/>
      <c r="Q72" s="1"/>
      <c r="R72" s="1"/>
      <c r="S72" s="1"/>
      <c r="T72" s="1"/>
      <c r="U72" s="1"/>
      <c r="V72" s="1"/>
      <c r="W72" s="1"/>
      <c r="X72" s="1"/>
      <c r="Y72" s="1"/>
      <c r="Z72" s="1"/>
    </row>
    <row r="73" spans="1:26" x14ac:dyDescent="0.2">
      <c r="A73" s="97"/>
      <c r="B73" s="1"/>
      <c r="C73" s="1"/>
      <c r="D73" s="99"/>
      <c r="E73" s="1"/>
      <c r="F73" s="99"/>
      <c r="G73" s="99"/>
      <c r="H73" s="1"/>
      <c r="I73" s="1"/>
      <c r="J73" s="1"/>
      <c r="K73" s="1"/>
      <c r="L73" s="1"/>
      <c r="M73" s="1"/>
      <c r="N73" s="1"/>
      <c r="O73" s="1"/>
      <c r="P73" s="1"/>
      <c r="Q73" s="1"/>
      <c r="R73" s="1"/>
      <c r="S73" s="1"/>
      <c r="T73" s="1"/>
      <c r="U73" s="1"/>
      <c r="V73" s="1"/>
      <c r="W73" s="1"/>
      <c r="X73" s="1"/>
      <c r="Y73" s="1"/>
      <c r="Z73" s="1"/>
    </row>
    <row r="74" spans="1:26" x14ac:dyDescent="0.2">
      <c r="A74" s="97"/>
      <c r="B74" s="1"/>
      <c r="C74" s="1"/>
      <c r="D74" s="99"/>
      <c r="E74" s="1"/>
      <c r="F74" s="99"/>
      <c r="G74" s="99"/>
      <c r="H74" s="1"/>
      <c r="I74" s="1"/>
      <c r="J74" s="1"/>
      <c r="K74" s="1"/>
      <c r="L74" s="1"/>
      <c r="M74" s="1"/>
      <c r="N74" s="1"/>
      <c r="O74" s="1"/>
      <c r="P74" s="1"/>
      <c r="Q74" s="1"/>
      <c r="R74" s="1"/>
      <c r="S74" s="1"/>
      <c r="T74" s="1"/>
      <c r="U74" s="1"/>
      <c r="V74" s="1"/>
      <c r="W74" s="1"/>
      <c r="X74" s="1"/>
      <c r="Y74" s="1"/>
      <c r="Z74" s="1"/>
    </row>
    <row r="75" spans="1:26" x14ac:dyDescent="0.2">
      <c r="A75" s="97"/>
      <c r="B75" s="1"/>
      <c r="C75" s="1"/>
      <c r="D75" s="99"/>
      <c r="E75" s="1"/>
      <c r="F75" s="99"/>
      <c r="G75" s="99"/>
      <c r="H75" s="1"/>
      <c r="I75" s="1"/>
      <c r="J75" s="1"/>
      <c r="K75" s="1"/>
      <c r="L75" s="1"/>
      <c r="M75" s="1"/>
      <c r="N75" s="1"/>
      <c r="O75" s="1"/>
      <c r="P75" s="1"/>
      <c r="Q75" s="1"/>
      <c r="R75" s="1"/>
      <c r="S75" s="1"/>
      <c r="T75" s="1"/>
      <c r="U75" s="1"/>
      <c r="V75" s="1"/>
      <c r="W75" s="1"/>
      <c r="X75" s="1"/>
      <c r="Y75" s="1"/>
      <c r="Z75" s="1"/>
    </row>
    <row r="76" spans="1:26" x14ac:dyDescent="0.2">
      <c r="A76" s="97"/>
      <c r="B76" s="1"/>
      <c r="C76" s="1"/>
      <c r="D76" s="99"/>
      <c r="E76" s="1"/>
      <c r="F76" s="99"/>
      <c r="G76" s="99"/>
      <c r="H76" s="1"/>
      <c r="I76" s="1"/>
      <c r="J76" s="1"/>
      <c r="K76" s="1"/>
      <c r="L76" s="1"/>
      <c r="M76" s="1"/>
      <c r="N76" s="1"/>
      <c r="O76" s="1"/>
      <c r="P76" s="1"/>
      <c r="Q76" s="1"/>
      <c r="R76" s="1"/>
      <c r="S76" s="1"/>
      <c r="T76" s="1"/>
      <c r="U76" s="1"/>
      <c r="V76" s="1"/>
      <c r="W76" s="1"/>
      <c r="X76" s="1"/>
      <c r="Y76" s="1"/>
      <c r="Z76" s="1"/>
    </row>
    <row r="77" spans="1:26" x14ac:dyDescent="0.2">
      <c r="A77" s="97"/>
      <c r="B77" s="1"/>
      <c r="C77" s="1"/>
      <c r="D77" s="99"/>
      <c r="E77" s="1"/>
      <c r="F77" s="99"/>
      <c r="G77" s="99"/>
      <c r="H77" s="1"/>
      <c r="I77" s="1"/>
      <c r="J77" s="1"/>
      <c r="K77" s="1"/>
      <c r="L77" s="1"/>
      <c r="M77" s="1"/>
      <c r="N77" s="1"/>
      <c r="O77" s="1"/>
      <c r="P77" s="1"/>
      <c r="Q77" s="1"/>
      <c r="R77" s="1"/>
      <c r="S77" s="1"/>
      <c r="T77" s="1"/>
      <c r="U77" s="1"/>
      <c r="V77" s="1"/>
      <c r="W77" s="1"/>
      <c r="X77" s="1"/>
      <c r="Y77" s="1"/>
      <c r="Z77" s="1"/>
    </row>
    <row r="78" spans="1:26" x14ac:dyDescent="0.2">
      <c r="A78" s="97"/>
      <c r="B78" s="1"/>
      <c r="C78" s="1"/>
      <c r="D78" s="99"/>
      <c r="E78" s="1"/>
      <c r="F78" s="99"/>
      <c r="G78" s="99"/>
      <c r="H78" s="1"/>
      <c r="I78" s="1"/>
      <c r="J78" s="1"/>
      <c r="K78" s="1"/>
      <c r="L78" s="1"/>
      <c r="M78" s="1"/>
      <c r="N78" s="1"/>
      <c r="O78" s="1"/>
      <c r="P78" s="1"/>
      <c r="Q78" s="1"/>
      <c r="R78" s="1"/>
      <c r="S78" s="1"/>
      <c r="T78" s="1"/>
      <c r="U78" s="1"/>
      <c r="V78" s="1"/>
      <c r="W78" s="1"/>
      <c r="X78" s="1"/>
      <c r="Y78" s="1"/>
      <c r="Z78" s="1"/>
    </row>
    <row r="79" spans="1:26" x14ac:dyDescent="0.2">
      <c r="A79" s="97"/>
      <c r="B79" s="1"/>
      <c r="C79" s="1"/>
      <c r="D79" s="99"/>
      <c r="E79" s="1"/>
      <c r="F79" s="99"/>
      <c r="G79" s="99"/>
      <c r="H79" s="1"/>
      <c r="I79" s="1"/>
      <c r="J79" s="1"/>
      <c r="K79" s="1"/>
      <c r="L79" s="1"/>
      <c r="M79" s="1"/>
      <c r="N79" s="1"/>
      <c r="O79" s="1"/>
      <c r="P79" s="1"/>
      <c r="Q79" s="1"/>
      <c r="R79" s="1"/>
      <c r="S79" s="1"/>
      <c r="T79" s="1"/>
      <c r="U79" s="1"/>
      <c r="V79" s="1"/>
      <c r="W79" s="1"/>
      <c r="X79" s="1"/>
      <c r="Y79" s="1"/>
      <c r="Z79" s="1"/>
    </row>
    <row r="80" spans="1:26" x14ac:dyDescent="0.2">
      <c r="A80" s="97"/>
      <c r="B80" s="1"/>
      <c r="C80" s="1"/>
      <c r="D80" s="99"/>
      <c r="E80" s="1"/>
      <c r="F80" s="99"/>
      <c r="G80" s="99"/>
      <c r="H80" s="1"/>
      <c r="I80" s="1"/>
      <c r="J80" s="1"/>
      <c r="K80" s="1"/>
      <c r="L80" s="1"/>
      <c r="M80" s="1"/>
      <c r="N80" s="1"/>
      <c r="O80" s="1"/>
      <c r="P80" s="1"/>
      <c r="Q80" s="1"/>
      <c r="R80" s="1"/>
      <c r="S80" s="1"/>
      <c r="T80" s="1"/>
      <c r="U80" s="1"/>
      <c r="V80" s="1"/>
      <c r="W80" s="1"/>
      <c r="X80" s="1"/>
      <c r="Y80" s="1"/>
      <c r="Z80" s="1"/>
    </row>
    <row r="81" spans="1:26" x14ac:dyDescent="0.2">
      <c r="A81" s="97"/>
      <c r="B81" s="1"/>
      <c r="C81" s="1"/>
      <c r="D81" s="99"/>
      <c r="E81" s="1"/>
      <c r="F81" s="99"/>
      <c r="G81" s="99"/>
      <c r="H81" s="1"/>
      <c r="I81" s="1"/>
      <c r="J81" s="1"/>
      <c r="K81" s="1"/>
      <c r="L81" s="1"/>
      <c r="M81" s="1"/>
      <c r="N81" s="1"/>
      <c r="O81" s="1"/>
      <c r="P81" s="1"/>
      <c r="Q81" s="1"/>
      <c r="R81" s="1"/>
      <c r="S81" s="1"/>
      <c r="T81" s="1"/>
      <c r="U81" s="1"/>
      <c r="V81" s="1"/>
      <c r="W81" s="1"/>
      <c r="X81" s="1"/>
      <c r="Y81" s="1"/>
      <c r="Z81" s="1"/>
    </row>
    <row r="82" spans="1:26" x14ac:dyDescent="0.2">
      <c r="A82" s="97"/>
      <c r="B82" s="1"/>
      <c r="C82" s="1"/>
      <c r="D82" s="99"/>
      <c r="E82" s="1"/>
      <c r="F82" s="99"/>
      <c r="G82" s="99"/>
      <c r="H82" s="1"/>
      <c r="I82" s="1"/>
      <c r="J82" s="1"/>
      <c r="K82" s="1"/>
      <c r="L82" s="1"/>
      <c r="M82" s="1"/>
      <c r="N82" s="1"/>
      <c r="O82" s="1"/>
      <c r="P82" s="1"/>
      <c r="Q82" s="1"/>
      <c r="R82" s="1"/>
      <c r="S82" s="1"/>
      <c r="T82" s="1"/>
      <c r="U82" s="1"/>
      <c r="V82" s="1"/>
      <c r="W82" s="1"/>
      <c r="X82" s="1"/>
      <c r="Y82" s="1"/>
      <c r="Z82" s="1"/>
    </row>
    <row r="83" spans="1:26" x14ac:dyDescent="0.2">
      <c r="A83" s="97"/>
      <c r="B83" s="1"/>
      <c r="C83" s="1"/>
      <c r="D83" s="99"/>
      <c r="E83" s="1"/>
      <c r="F83" s="99"/>
      <c r="G83" s="99"/>
      <c r="H83" s="1"/>
      <c r="I83" s="1"/>
      <c r="J83" s="1"/>
      <c r="K83" s="1"/>
      <c r="L83" s="1"/>
      <c r="M83" s="1"/>
      <c r="N83" s="1"/>
      <c r="O83" s="1"/>
      <c r="P83" s="1"/>
      <c r="Q83" s="1"/>
      <c r="R83" s="1"/>
      <c r="S83" s="1"/>
      <c r="T83" s="1"/>
      <c r="U83" s="1"/>
      <c r="V83" s="1"/>
      <c r="W83" s="1"/>
      <c r="X83" s="1"/>
      <c r="Y83" s="1"/>
      <c r="Z83" s="1"/>
    </row>
    <row r="84" spans="1:26" x14ac:dyDescent="0.2">
      <c r="A84" s="97"/>
      <c r="B84" s="1"/>
      <c r="C84" s="1"/>
      <c r="D84" s="99"/>
      <c r="E84" s="1"/>
      <c r="F84" s="99"/>
      <c r="G84" s="99"/>
      <c r="H84" s="1"/>
      <c r="I84" s="1"/>
      <c r="J84" s="1"/>
      <c r="K84" s="1"/>
      <c r="L84" s="1"/>
      <c r="M84" s="1"/>
      <c r="N84" s="1"/>
      <c r="O84" s="1"/>
      <c r="P84" s="1"/>
      <c r="Q84" s="1"/>
      <c r="R84" s="1"/>
      <c r="S84" s="1"/>
      <c r="T84" s="1"/>
      <c r="U84" s="1"/>
      <c r="V84" s="1"/>
      <c r="W84" s="1"/>
      <c r="X84" s="1"/>
      <c r="Y84" s="1"/>
      <c r="Z84" s="1"/>
    </row>
    <row r="85" spans="1:26" x14ac:dyDescent="0.2">
      <c r="A85" s="97"/>
      <c r="B85" s="1"/>
      <c r="C85" s="1"/>
      <c r="D85" s="99"/>
      <c r="E85" s="1"/>
      <c r="F85" s="99"/>
      <c r="G85" s="99"/>
      <c r="H85" s="1"/>
      <c r="I85" s="1"/>
      <c r="J85" s="1"/>
      <c r="K85" s="1"/>
      <c r="L85" s="1"/>
      <c r="M85" s="1"/>
      <c r="N85" s="1"/>
      <c r="O85" s="1"/>
      <c r="P85" s="1"/>
      <c r="Q85" s="1"/>
      <c r="R85" s="1"/>
      <c r="S85" s="1"/>
      <c r="T85" s="1"/>
      <c r="U85" s="1"/>
      <c r="V85" s="1"/>
      <c r="W85" s="1"/>
      <c r="X85" s="1"/>
      <c r="Y85" s="1"/>
      <c r="Z85" s="1"/>
    </row>
    <row r="86" spans="1:26" x14ac:dyDescent="0.2">
      <c r="A86" s="97"/>
      <c r="B86" s="1"/>
      <c r="C86" s="1"/>
      <c r="D86" s="99"/>
      <c r="E86" s="1"/>
      <c r="F86" s="99"/>
      <c r="G86" s="99"/>
      <c r="H86" s="1"/>
      <c r="I86" s="1"/>
      <c r="J86" s="1"/>
      <c r="K86" s="1"/>
      <c r="L86" s="1"/>
      <c r="M86" s="1"/>
      <c r="N86" s="1"/>
      <c r="O86" s="1"/>
      <c r="P86" s="1"/>
      <c r="Q86" s="1"/>
      <c r="R86" s="1"/>
      <c r="S86" s="1"/>
      <c r="T86" s="1"/>
      <c r="U86" s="1"/>
      <c r="V86" s="1"/>
      <c r="W86" s="1"/>
      <c r="X86" s="1"/>
      <c r="Y86" s="1"/>
      <c r="Z86" s="1"/>
    </row>
    <row r="87" spans="1:26" x14ac:dyDescent="0.2">
      <c r="A87" s="97"/>
      <c r="B87" s="1"/>
      <c r="C87" s="1"/>
      <c r="D87" s="99"/>
      <c r="E87" s="1"/>
      <c r="F87" s="99"/>
      <c r="G87" s="99"/>
      <c r="H87" s="1"/>
      <c r="I87" s="1"/>
      <c r="J87" s="1"/>
      <c r="K87" s="1"/>
      <c r="L87" s="1"/>
      <c r="M87" s="1"/>
      <c r="N87" s="1"/>
      <c r="O87" s="1"/>
      <c r="P87" s="1"/>
      <c r="Q87" s="1"/>
      <c r="R87" s="1"/>
      <c r="S87" s="1"/>
      <c r="T87" s="1"/>
      <c r="U87" s="1"/>
      <c r="V87" s="1"/>
      <c r="W87" s="1"/>
      <c r="X87" s="1"/>
      <c r="Y87" s="1"/>
      <c r="Z87" s="1"/>
    </row>
    <row r="88" spans="1:26" x14ac:dyDescent="0.2">
      <c r="A88" s="97"/>
      <c r="B88" s="1"/>
      <c r="C88" s="1"/>
      <c r="D88" s="99"/>
      <c r="E88" s="1"/>
      <c r="F88" s="99"/>
      <c r="G88" s="99"/>
      <c r="H88" s="1"/>
      <c r="I88" s="1"/>
      <c r="J88" s="1"/>
      <c r="K88" s="1"/>
      <c r="L88" s="1"/>
      <c r="M88" s="1"/>
      <c r="N88" s="1"/>
      <c r="O88" s="1"/>
      <c r="P88" s="1"/>
      <c r="Q88" s="1"/>
      <c r="R88" s="1"/>
      <c r="S88" s="1"/>
      <c r="T88" s="1"/>
      <c r="U88" s="1"/>
      <c r="V88" s="1"/>
      <c r="W88" s="1"/>
      <c r="X88" s="1"/>
      <c r="Y88" s="1"/>
      <c r="Z88" s="1"/>
    </row>
    <row r="89" spans="1:26" x14ac:dyDescent="0.2">
      <c r="A89" s="97"/>
      <c r="B89" s="1"/>
      <c r="C89" s="1"/>
      <c r="D89" s="99"/>
      <c r="E89" s="1"/>
      <c r="F89" s="99"/>
      <c r="G89" s="99"/>
      <c r="H89" s="1"/>
      <c r="I89" s="1"/>
      <c r="J89" s="1"/>
      <c r="K89" s="1"/>
      <c r="L89" s="1"/>
      <c r="M89" s="1"/>
      <c r="N89" s="1"/>
      <c r="O89" s="1"/>
      <c r="P89" s="1"/>
      <c r="Q89" s="1"/>
      <c r="R89" s="1"/>
      <c r="S89" s="1"/>
      <c r="T89" s="1"/>
      <c r="U89" s="1"/>
      <c r="V89" s="1"/>
      <c r="W89" s="1"/>
      <c r="X89" s="1"/>
      <c r="Y89" s="1"/>
      <c r="Z89" s="1"/>
    </row>
    <row r="90" spans="1:26" x14ac:dyDescent="0.2">
      <c r="A90" s="97"/>
      <c r="B90" s="1"/>
      <c r="C90" s="1"/>
      <c r="D90" s="99"/>
      <c r="E90" s="1"/>
      <c r="F90" s="99"/>
      <c r="G90" s="99"/>
      <c r="H90" s="1"/>
      <c r="I90" s="1"/>
      <c r="J90" s="1"/>
      <c r="K90" s="1"/>
      <c r="L90" s="1"/>
      <c r="M90" s="1"/>
      <c r="N90" s="1"/>
      <c r="O90" s="1"/>
      <c r="P90" s="1"/>
      <c r="Q90" s="1"/>
      <c r="R90" s="1"/>
      <c r="S90" s="1"/>
      <c r="T90" s="1"/>
      <c r="U90" s="1"/>
      <c r="V90" s="1"/>
      <c r="W90" s="1"/>
      <c r="X90" s="1"/>
      <c r="Y90" s="1"/>
      <c r="Z90" s="1"/>
    </row>
    <row r="91" spans="1:26" x14ac:dyDescent="0.2">
      <c r="A91" s="97"/>
      <c r="B91" s="1"/>
      <c r="C91" s="1"/>
      <c r="D91" s="99"/>
      <c r="E91" s="1"/>
      <c r="F91" s="99"/>
      <c r="G91" s="99"/>
      <c r="H91" s="1"/>
      <c r="I91" s="1"/>
      <c r="J91" s="1"/>
      <c r="K91" s="1"/>
      <c r="L91" s="1"/>
      <c r="M91" s="1"/>
      <c r="N91" s="1"/>
      <c r="O91" s="1"/>
      <c r="P91" s="1"/>
      <c r="Q91" s="1"/>
      <c r="R91" s="1"/>
      <c r="S91" s="1"/>
      <c r="T91" s="1"/>
      <c r="U91" s="1"/>
      <c r="V91" s="1"/>
      <c r="W91" s="1"/>
      <c r="X91" s="1"/>
      <c r="Y91" s="1"/>
      <c r="Z91" s="1"/>
    </row>
    <row r="92" spans="1:26" x14ac:dyDescent="0.2">
      <c r="A92" s="97"/>
      <c r="B92" s="1"/>
      <c r="C92" s="1"/>
      <c r="D92" s="99"/>
      <c r="E92" s="1"/>
      <c r="F92" s="99"/>
      <c r="G92" s="99"/>
      <c r="H92" s="1"/>
      <c r="I92" s="1"/>
      <c r="J92" s="1"/>
      <c r="K92" s="1"/>
      <c r="L92" s="1"/>
      <c r="M92" s="1"/>
      <c r="N92" s="1"/>
      <c r="O92" s="1"/>
      <c r="P92" s="1"/>
      <c r="Q92" s="1"/>
      <c r="R92" s="1"/>
      <c r="S92" s="1"/>
      <c r="T92" s="1"/>
      <c r="U92" s="1"/>
      <c r="V92" s="1"/>
      <c r="W92" s="1"/>
      <c r="X92" s="1"/>
      <c r="Y92" s="1"/>
      <c r="Z92" s="1"/>
    </row>
    <row r="93" spans="1:26" x14ac:dyDescent="0.2">
      <c r="A93" s="97"/>
      <c r="B93" s="1"/>
      <c r="C93" s="1"/>
      <c r="D93" s="99"/>
      <c r="E93" s="1"/>
      <c r="F93" s="99"/>
      <c r="G93" s="99"/>
      <c r="H93" s="1"/>
      <c r="I93" s="1"/>
      <c r="J93" s="1"/>
      <c r="K93" s="1"/>
      <c r="L93" s="1"/>
      <c r="M93" s="1"/>
      <c r="N93" s="1"/>
      <c r="O93" s="1"/>
      <c r="P93" s="1"/>
      <c r="Q93" s="1"/>
      <c r="R93" s="1"/>
      <c r="S93" s="1"/>
      <c r="T93" s="1"/>
      <c r="U93" s="1"/>
      <c r="V93" s="1"/>
      <c r="W93" s="1"/>
      <c r="X93" s="1"/>
      <c r="Y93" s="1"/>
      <c r="Z93" s="1"/>
    </row>
    <row r="94" spans="1:26" x14ac:dyDescent="0.2">
      <c r="A94" s="97"/>
      <c r="B94" s="1"/>
      <c r="C94" s="1"/>
      <c r="D94" s="99"/>
      <c r="E94" s="1"/>
      <c r="F94" s="99"/>
      <c r="G94" s="99"/>
      <c r="H94" s="1"/>
      <c r="I94" s="1"/>
      <c r="J94" s="1"/>
      <c r="K94" s="1"/>
      <c r="L94" s="1"/>
      <c r="M94" s="1"/>
      <c r="N94" s="1"/>
      <c r="O94" s="1"/>
      <c r="P94" s="1"/>
      <c r="Q94" s="1"/>
      <c r="R94" s="1"/>
      <c r="S94" s="1"/>
      <c r="T94" s="1"/>
      <c r="U94" s="1"/>
      <c r="V94" s="1"/>
      <c r="W94" s="1"/>
      <c r="X94" s="1"/>
      <c r="Y94" s="1"/>
      <c r="Z94" s="1"/>
    </row>
    <row r="95" spans="1:26" x14ac:dyDescent="0.2">
      <c r="A95" s="97"/>
      <c r="B95" s="1"/>
      <c r="C95" s="1"/>
      <c r="D95" s="99"/>
      <c r="E95" s="1"/>
      <c r="F95" s="99"/>
      <c r="G95" s="99"/>
      <c r="H95" s="1"/>
      <c r="I95" s="1"/>
      <c r="J95" s="1"/>
      <c r="K95" s="1"/>
      <c r="L95" s="1"/>
      <c r="M95" s="1"/>
      <c r="N95" s="1"/>
      <c r="O95" s="1"/>
      <c r="P95" s="1"/>
      <c r="Q95" s="1"/>
      <c r="R95" s="1"/>
      <c r="S95" s="1"/>
      <c r="T95" s="1"/>
      <c r="U95" s="1"/>
      <c r="V95" s="1"/>
      <c r="W95" s="1"/>
      <c r="X95" s="1"/>
      <c r="Y95" s="1"/>
      <c r="Z95" s="1"/>
    </row>
    <row r="96" spans="1:26" x14ac:dyDescent="0.2">
      <c r="A96" s="97"/>
      <c r="B96" s="1"/>
      <c r="C96" s="1"/>
      <c r="D96" s="99"/>
      <c r="E96" s="1"/>
      <c r="F96" s="99"/>
      <c r="G96" s="99"/>
      <c r="H96" s="1"/>
      <c r="I96" s="1"/>
      <c r="J96" s="1"/>
      <c r="K96" s="1"/>
      <c r="L96" s="1"/>
      <c r="M96" s="1"/>
      <c r="N96" s="1"/>
      <c r="O96" s="1"/>
      <c r="P96" s="1"/>
      <c r="Q96" s="1"/>
      <c r="R96" s="1"/>
      <c r="S96" s="1"/>
      <c r="T96" s="1"/>
      <c r="U96" s="1"/>
      <c r="V96" s="1"/>
      <c r="W96" s="1"/>
      <c r="X96" s="1"/>
      <c r="Y96" s="1"/>
      <c r="Z96" s="1"/>
    </row>
  </sheetData>
  <sheetProtection algorithmName="SHA-512" hashValue="mUJKj3K3WRUfOCeUngFbA89i3FzS67FJEZEbuEwimw6se6nquygoowuXAz0P7HIJ0Qpu4qhX7cd3XfA4GF9A3w==" saltValue="n16GJuioImgEp0uTV0k7LQ==" spinCount="100000" sheet="1" objects="1" scenarios="1"/>
  <mergeCells count="12">
    <mergeCell ref="B15:C15"/>
    <mergeCell ref="A3:C3"/>
    <mergeCell ref="B5:C5"/>
    <mergeCell ref="B6:C6"/>
    <mergeCell ref="B7:C7"/>
    <mergeCell ref="B8:C8"/>
    <mergeCell ref="B9:C9"/>
    <mergeCell ref="B10:C10"/>
    <mergeCell ref="B11:C11"/>
    <mergeCell ref="B12:C12"/>
    <mergeCell ref="B13:C13"/>
    <mergeCell ref="B14:C14"/>
  </mergeCells>
  <pageMargins left="0.75" right="0.75" top="1" bottom="1" header="0.5" footer="0.5"/>
  <pageSetup paperSize="9" scale="27" orientation="portrait" horizontalDpi="4294967292" verticalDpi="4294967292" r:id="rId1"/>
  <headerFooter>
    <oddFooter>&amp;L&amp;"Arial,Regular"&amp;K000000Direktorat Keamanan Informasi&amp;C&amp;"Arial,Regular"&amp;K000000Badan Siber dan Sandi Negara&amp;R&amp;"Arial,Regular"&amp;K000000Indeks KAMI, Versi  4.0,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FD1EBA78-D31B-4B11-B3B6-2CEB8BC955B3}">
          <x14:formula1>
            <xm:f>Dashboard!$AM$24:$AM$26</xm:f>
          </x14:formula1>
          <xm:sqref>D5:D14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9479-E4E2-4838-9544-3FAF6EDFEDD5}">
  <sheetPr>
    <pageSetUpPr fitToPage="1"/>
  </sheetPr>
  <dimension ref="A1:Z96"/>
  <sheetViews>
    <sheetView showWhiteSpace="0" view="pageLayout" topLeftCell="A11" zoomScale="70" zoomScaleNormal="125" zoomScalePageLayoutView="70" workbookViewId="0">
      <selection sqref="A1:XFD1048576"/>
    </sheetView>
  </sheetViews>
  <sheetFormatPr defaultColWidth="7.875" defaultRowHeight="12.75" x14ac:dyDescent="0.2"/>
  <cols>
    <col min="1" max="1" width="4.875" style="98" customWidth="1"/>
    <col min="2" max="2" width="60.75" style="2" customWidth="1"/>
    <col min="3" max="3" width="6.25" style="2" customWidth="1"/>
    <col min="4" max="4" width="10" style="106" bestFit="1" customWidth="1"/>
    <col min="5" max="5" width="7.25" style="2" bestFit="1" customWidth="1"/>
    <col min="6" max="7" width="19.25" style="106" customWidth="1"/>
    <col min="8" max="16384" width="7.875" style="2"/>
  </cols>
  <sheetData>
    <row r="1" spans="1:26" ht="30.95" customHeight="1" x14ac:dyDescent="0.2">
      <c r="A1" s="109" t="s">
        <v>163</v>
      </c>
      <c r="B1" s="110"/>
      <c r="C1" s="110"/>
      <c r="D1" s="115"/>
      <c r="E1" s="1"/>
      <c r="F1" s="99"/>
      <c r="G1" s="99"/>
      <c r="H1" s="1"/>
      <c r="I1" s="1"/>
      <c r="J1" s="1"/>
      <c r="K1" s="1"/>
      <c r="L1" s="1"/>
      <c r="M1" s="1"/>
      <c r="N1" s="1"/>
      <c r="O1" s="1"/>
      <c r="P1" s="1"/>
      <c r="Q1" s="1"/>
      <c r="R1" s="1"/>
      <c r="S1" s="1"/>
      <c r="T1" s="1"/>
      <c r="U1" s="1"/>
      <c r="V1" s="1"/>
      <c r="W1" s="4"/>
    </row>
    <row r="2" spans="1:26" customFormat="1" ht="30.95" customHeight="1" x14ac:dyDescent="0.2">
      <c r="A2" s="111" t="s">
        <v>164</v>
      </c>
      <c r="B2" s="112"/>
      <c r="C2" s="112"/>
      <c r="D2" s="116"/>
      <c r="F2" s="100"/>
      <c r="G2" s="100"/>
    </row>
    <row r="3" spans="1:26" customFormat="1" ht="30.95" customHeight="1" x14ac:dyDescent="0.2">
      <c r="A3" s="172" t="s">
        <v>175</v>
      </c>
      <c r="B3" s="173"/>
      <c r="C3" s="174"/>
      <c r="D3" s="101" t="s">
        <v>3</v>
      </c>
      <c r="E3" s="85" t="s">
        <v>33</v>
      </c>
      <c r="F3" s="107" t="s">
        <v>280</v>
      </c>
      <c r="G3" s="107" t="s">
        <v>281</v>
      </c>
    </row>
    <row r="4" spans="1:26" ht="15" x14ac:dyDescent="0.2">
      <c r="A4" s="86" t="s">
        <v>36</v>
      </c>
      <c r="B4" s="113" t="s">
        <v>233</v>
      </c>
      <c r="C4" s="114"/>
      <c r="D4" s="117"/>
      <c r="E4" s="1"/>
      <c r="F4" s="108"/>
      <c r="G4" s="108"/>
      <c r="H4" s="1"/>
      <c r="I4" s="1"/>
      <c r="J4" s="1"/>
      <c r="K4" s="1"/>
      <c r="L4" s="1"/>
      <c r="M4" s="1"/>
      <c r="N4" s="1"/>
      <c r="O4" s="1"/>
      <c r="P4" s="1"/>
      <c r="Q4" s="1"/>
      <c r="R4" s="1"/>
      <c r="S4" s="1"/>
      <c r="T4" s="1"/>
      <c r="U4" s="1"/>
      <c r="V4" s="1"/>
      <c r="W4" s="4"/>
    </row>
    <row r="5" spans="1:26" s="160" customFormat="1" ht="66.95" customHeight="1" x14ac:dyDescent="0.2">
      <c r="A5" s="87" t="s">
        <v>232</v>
      </c>
      <c r="B5" s="175" t="s">
        <v>170</v>
      </c>
      <c r="C5" s="176"/>
      <c r="D5" s="157" t="s">
        <v>160</v>
      </c>
      <c r="E5" s="158">
        <f t="shared" ref="E5:E14" si="0">IF(D5="C",1,VLOOKUP(D5,KategoriSE,2,TRUE))</f>
        <v>1</v>
      </c>
      <c r="F5" s="156"/>
      <c r="G5" s="156"/>
      <c r="H5" s="46"/>
      <c r="I5" s="46"/>
      <c r="J5" s="46"/>
      <c r="K5" s="46"/>
      <c r="L5" s="46"/>
      <c r="M5" s="46"/>
      <c r="N5" s="46"/>
      <c r="O5" s="46"/>
      <c r="P5" s="46"/>
      <c r="Q5" s="46"/>
      <c r="R5" s="46"/>
      <c r="S5" s="46"/>
      <c r="T5" s="46"/>
      <c r="U5" s="46"/>
      <c r="V5" s="46"/>
      <c r="W5" s="159"/>
    </row>
    <row r="6" spans="1:26" s="160" customFormat="1" ht="78" customHeight="1" x14ac:dyDescent="0.2">
      <c r="A6" s="87" t="s">
        <v>243</v>
      </c>
      <c r="B6" s="175" t="s">
        <v>171</v>
      </c>
      <c r="C6" s="176"/>
      <c r="D6" s="157" t="s">
        <v>160</v>
      </c>
      <c r="E6" s="158">
        <f t="shared" si="0"/>
        <v>1</v>
      </c>
      <c r="F6" s="156"/>
      <c r="G6" s="156"/>
      <c r="H6" s="46"/>
      <c r="I6" s="46"/>
      <c r="J6" s="46"/>
      <c r="K6" s="46"/>
      <c r="L6" s="46"/>
      <c r="M6" s="46"/>
      <c r="N6" s="46"/>
      <c r="O6" s="46"/>
      <c r="P6" s="46"/>
      <c r="Q6" s="46"/>
      <c r="R6" s="46"/>
      <c r="S6" s="46"/>
      <c r="T6" s="46"/>
      <c r="U6" s="46"/>
      <c r="V6" s="46"/>
      <c r="W6" s="159"/>
    </row>
    <row r="7" spans="1:26" s="160" customFormat="1" ht="63" customHeight="1" x14ac:dyDescent="0.2">
      <c r="A7" s="87" t="s">
        <v>244</v>
      </c>
      <c r="B7" s="169" t="s">
        <v>172</v>
      </c>
      <c r="C7" s="171"/>
      <c r="D7" s="157" t="s">
        <v>160</v>
      </c>
      <c r="E7" s="158">
        <f t="shared" si="0"/>
        <v>1</v>
      </c>
      <c r="F7" s="156"/>
      <c r="G7" s="156"/>
      <c r="H7" s="46"/>
      <c r="I7" s="46"/>
      <c r="J7" s="46"/>
      <c r="K7" s="46"/>
      <c r="L7" s="46"/>
      <c r="M7" s="46"/>
      <c r="N7" s="46"/>
      <c r="O7" s="46"/>
      <c r="P7" s="46"/>
      <c r="Q7" s="46"/>
      <c r="R7" s="46"/>
      <c r="S7" s="46"/>
      <c r="T7" s="46"/>
      <c r="U7" s="46"/>
      <c r="V7" s="46"/>
      <c r="W7" s="159"/>
    </row>
    <row r="8" spans="1:26" s="160" customFormat="1" ht="95.1" customHeight="1" x14ac:dyDescent="0.2">
      <c r="A8" s="87" t="s">
        <v>245</v>
      </c>
      <c r="B8" s="175" t="s">
        <v>196</v>
      </c>
      <c r="C8" s="177"/>
      <c r="D8" s="157" t="s">
        <v>160</v>
      </c>
      <c r="E8" s="158">
        <f t="shared" si="0"/>
        <v>1</v>
      </c>
      <c r="F8" s="156"/>
      <c r="G8" s="156"/>
      <c r="H8" s="46"/>
      <c r="I8" s="46"/>
      <c r="J8" s="46"/>
      <c r="K8" s="46"/>
      <c r="L8" s="46"/>
      <c r="M8" s="46"/>
      <c r="N8" s="46"/>
      <c r="O8" s="46"/>
      <c r="P8" s="46"/>
      <c r="Q8" s="46"/>
      <c r="R8" s="46"/>
      <c r="S8" s="46"/>
      <c r="T8" s="46"/>
      <c r="U8" s="46"/>
      <c r="V8" s="46"/>
      <c r="W8" s="159"/>
    </row>
    <row r="9" spans="1:26" s="160" customFormat="1" ht="65.099999999999994" customHeight="1" x14ac:dyDescent="0.2">
      <c r="A9" s="87" t="s">
        <v>246</v>
      </c>
      <c r="B9" s="175" t="s">
        <v>173</v>
      </c>
      <c r="C9" s="177"/>
      <c r="D9" s="157" t="s">
        <v>160</v>
      </c>
      <c r="E9" s="158">
        <f t="shared" si="0"/>
        <v>1</v>
      </c>
      <c r="F9" s="156"/>
      <c r="G9" s="156" t="s">
        <v>296</v>
      </c>
      <c r="H9" s="46"/>
      <c r="I9" s="46"/>
      <c r="J9" s="46"/>
      <c r="K9" s="46"/>
      <c r="L9" s="46"/>
      <c r="M9" s="46"/>
      <c r="N9" s="46"/>
      <c r="O9" s="46"/>
      <c r="P9" s="46"/>
      <c r="Q9" s="46"/>
      <c r="R9" s="46"/>
      <c r="S9" s="46"/>
      <c r="T9" s="46"/>
      <c r="U9" s="46"/>
      <c r="V9" s="46"/>
      <c r="W9" s="159"/>
    </row>
    <row r="10" spans="1:26" s="160" customFormat="1" ht="78.95" customHeight="1" x14ac:dyDescent="0.2">
      <c r="A10" s="87" t="s">
        <v>247</v>
      </c>
      <c r="B10" s="169" t="s">
        <v>161</v>
      </c>
      <c r="C10" s="171"/>
      <c r="D10" s="157" t="s">
        <v>160</v>
      </c>
      <c r="E10" s="158">
        <f t="shared" si="0"/>
        <v>1</v>
      </c>
      <c r="F10" s="155"/>
      <c r="G10" s="155"/>
      <c r="H10" s="46"/>
      <c r="I10" s="46"/>
      <c r="J10" s="46"/>
      <c r="K10" s="46"/>
      <c r="L10" s="46"/>
      <c r="M10" s="46"/>
      <c r="N10" s="46"/>
      <c r="O10" s="46"/>
      <c r="P10" s="46"/>
      <c r="Q10" s="46"/>
      <c r="R10" s="46"/>
      <c r="S10" s="46"/>
      <c r="T10" s="46"/>
      <c r="U10" s="46"/>
      <c r="V10" s="46"/>
      <c r="W10" s="159"/>
    </row>
    <row r="11" spans="1:26" s="160" customFormat="1" ht="96.95" customHeight="1" x14ac:dyDescent="0.2">
      <c r="A11" s="87" t="s">
        <v>248</v>
      </c>
      <c r="B11" s="169" t="s">
        <v>174</v>
      </c>
      <c r="C11" s="170"/>
      <c r="D11" s="157" t="s">
        <v>160</v>
      </c>
      <c r="E11" s="158">
        <f t="shared" si="0"/>
        <v>1</v>
      </c>
      <c r="F11" s="155"/>
      <c r="G11" s="155"/>
      <c r="H11" s="46"/>
      <c r="I11" s="46"/>
      <c r="J11" s="46"/>
      <c r="K11" s="46"/>
      <c r="L11" s="46"/>
      <c r="M11" s="46"/>
      <c r="N11" s="46"/>
      <c r="O11" s="46"/>
      <c r="P11" s="46"/>
      <c r="Q11" s="46"/>
      <c r="R11" s="46"/>
      <c r="S11" s="46"/>
      <c r="T11" s="46"/>
      <c r="U11" s="46"/>
      <c r="V11" s="46"/>
      <c r="W11" s="159"/>
    </row>
    <row r="12" spans="1:26" s="160" customFormat="1" ht="110.1" customHeight="1" x14ac:dyDescent="0.2">
      <c r="A12" s="87" t="s">
        <v>249</v>
      </c>
      <c r="B12" s="169" t="s">
        <v>278</v>
      </c>
      <c r="C12" s="170"/>
      <c r="D12" s="157" t="s">
        <v>160</v>
      </c>
      <c r="E12" s="158">
        <f t="shared" si="0"/>
        <v>1</v>
      </c>
      <c r="F12" s="155"/>
      <c r="G12" s="155"/>
      <c r="H12" s="46"/>
      <c r="I12" s="46"/>
      <c r="J12" s="46"/>
      <c r="K12" s="46"/>
      <c r="L12" s="46"/>
      <c r="M12" s="46"/>
      <c r="N12" s="46"/>
      <c r="O12" s="46"/>
      <c r="P12" s="46"/>
      <c r="Q12" s="46"/>
      <c r="R12" s="46"/>
      <c r="S12" s="46"/>
      <c r="T12" s="46"/>
      <c r="U12" s="46"/>
      <c r="V12" s="46"/>
      <c r="W12" s="159"/>
    </row>
    <row r="13" spans="1:26" s="160" customFormat="1" ht="80.099999999999994" customHeight="1" x14ac:dyDescent="0.2">
      <c r="A13" s="87" t="s">
        <v>250</v>
      </c>
      <c r="B13" s="169" t="s">
        <v>197</v>
      </c>
      <c r="C13" s="170"/>
      <c r="D13" s="157" t="s">
        <v>160</v>
      </c>
      <c r="E13" s="158">
        <f t="shared" si="0"/>
        <v>1</v>
      </c>
      <c r="F13" s="155"/>
      <c r="G13" s="155"/>
      <c r="H13" s="46"/>
      <c r="I13" s="46"/>
      <c r="J13" s="46"/>
      <c r="K13" s="46"/>
      <c r="L13" s="46"/>
      <c r="M13" s="46"/>
      <c r="N13" s="46"/>
      <c r="O13" s="46"/>
      <c r="P13" s="46"/>
      <c r="Q13" s="46"/>
      <c r="R13" s="46"/>
      <c r="S13" s="46"/>
      <c r="T13" s="46"/>
      <c r="U13" s="46"/>
      <c r="V13" s="46"/>
      <c r="W13" s="159"/>
    </row>
    <row r="14" spans="1:26" s="160" customFormat="1" ht="96" customHeight="1" x14ac:dyDescent="0.2">
      <c r="A14" s="87" t="s">
        <v>251</v>
      </c>
      <c r="B14" s="169" t="s">
        <v>226</v>
      </c>
      <c r="C14" s="171"/>
      <c r="D14" s="157" t="s">
        <v>160</v>
      </c>
      <c r="E14" s="158">
        <f t="shared" si="0"/>
        <v>1</v>
      </c>
      <c r="F14" s="155"/>
      <c r="G14" s="155"/>
      <c r="H14" s="46"/>
      <c r="I14" s="46"/>
      <c r="J14" s="46"/>
      <c r="K14" s="46"/>
      <c r="L14" s="46"/>
      <c r="M14" s="46"/>
      <c r="N14" s="46"/>
      <c r="O14" s="46"/>
      <c r="P14" s="46"/>
      <c r="Q14" s="46"/>
      <c r="R14" s="46"/>
      <c r="S14" s="46"/>
      <c r="T14" s="46"/>
      <c r="U14" s="46"/>
      <c r="V14" s="46"/>
      <c r="W14" s="159"/>
    </row>
    <row r="15" spans="1:26" ht="17.25" customHeight="1" x14ac:dyDescent="0.2">
      <c r="A15" s="89"/>
      <c r="B15" s="167" t="s">
        <v>165</v>
      </c>
      <c r="C15" s="168"/>
      <c r="D15" s="102">
        <f>SUM(E5:E14)</f>
        <v>10</v>
      </c>
      <c r="E15" s="1"/>
      <c r="H15" s="1"/>
      <c r="I15" s="1"/>
      <c r="J15" s="1"/>
      <c r="K15" s="1"/>
      <c r="L15" s="1"/>
      <c r="M15" s="1"/>
      <c r="N15" s="1"/>
      <c r="O15" s="1"/>
      <c r="P15" s="1"/>
      <c r="Q15" s="1"/>
      <c r="R15" s="1"/>
      <c r="S15" s="1"/>
      <c r="T15" s="1"/>
      <c r="U15" s="1"/>
      <c r="V15" s="1"/>
      <c r="W15" s="4"/>
    </row>
    <row r="16" spans="1:26" ht="19.5" x14ac:dyDescent="0.2">
      <c r="A16" s="90"/>
      <c r="B16" s="91"/>
      <c r="C16" s="92"/>
      <c r="D16" s="103"/>
      <c r="E16" s="1"/>
      <c r="F16" s="99"/>
      <c r="G16" s="99"/>
      <c r="H16" s="1"/>
      <c r="I16" s="1"/>
      <c r="J16" s="1"/>
      <c r="K16" s="1"/>
      <c r="L16" s="1"/>
      <c r="M16" s="1"/>
      <c r="N16" s="1"/>
      <c r="O16" s="1"/>
      <c r="P16" s="1"/>
      <c r="Q16" s="1"/>
      <c r="R16" s="1"/>
      <c r="S16" s="1"/>
      <c r="T16" s="1"/>
      <c r="U16" s="1"/>
      <c r="V16" s="1"/>
      <c r="W16" s="5"/>
      <c r="X16" s="3"/>
      <c r="Y16" s="3"/>
      <c r="Z16" s="3"/>
    </row>
    <row r="17" spans="1:26" ht="15" x14ac:dyDescent="0.2">
      <c r="A17" s="93"/>
      <c r="B17" s="94" t="s">
        <v>22</v>
      </c>
      <c r="C17" s="95"/>
      <c r="D17" s="104" t="str">
        <f>VLOOKUP(D15,Dashboard!AN24:AP27,3,TRUE)</f>
        <v>Rendah</v>
      </c>
      <c r="E17" s="1"/>
      <c r="F17" s="99"/>
      <c r="G17" s="99"/>
      <c r="H17" s="1"/>
      <c r="I17" s="1"/>
      <c r="J17" s="1"/>
      <c r="K17" s="1"/>
      <c r="L17" s="1"/>
      <c r="M17" s="1"/>
      <c r="N17" s="1"/>
      <c r="O17" s="1"/>
      <c r="P17" s="1"/>
      <c r="Q17" s="1"/>
      <c r="R17" s="1"/>
      <c r="S17" s="1"/>
      <c r="T17" s="1"/>
      <c r="U17" s="1"/>
      <c r="V17" s="1"/>
      <c r="W17" s="1"/>
      <c r="X17" s="1"/>
      <c r="Y17" s="1"/>
      <c r="Z17" s="1"/>
    </row>
    <row r="18" spans="1:26" x14ac:dyDescent="0.2">
      <c r="A18" s="93"/>
      <c r="B18" s="96"/>
      <c r="C18" s="96"/>
      <c r="D18" s="105"/>
      <c r="E18" s="1"/>
      <c r="F18" s="99"/>
      <c r="G18" s="99"/>
      <c r="H18" s="1"/>
      <c r="I18" s="1"/>
      <c r="J18" s="1"/>
      <c r="K18" s="1"/>
      <c r="L18" s="1"/>
      <c r="M18" s="1"/>
      <c r="N18" s="1"/>
      <c r="O18" s="1"/>
      <c r="P18" s="1"/>
      <c r="Q18" s="1"/>
      <c r="R18" s="1"/>
      <c r="S18" s="1"/>
      <c r="T18" s="1"/>
      <c r="U18" s="1"/>
      <c r="V18" s="1"/>
      <c r="W18" s="1"/>
      <c r="X18" s="1"/>
      <c r="Y18" s="1"/>
      <c r="Z18" s="1"/>
    </row>
    <row r="19" spans="1:26" x14ac:dyDescent="0.2">
      <c r="A19" s="97"/>
      <c r="B19" s="1"/>
      <c r="C19" s="1"/>
      <c r="D19" s="99"/>
      <c r="E19" s="1"/>
      <c r="F19" s="99"/>
      <c r="G19" s="99"/>
      <c r="H19" s="1"/>
      <c r="I19" s="1"/>
      <c r="J19" s="1"/>
      <c r="K19" s="1"/>
      <c r="L19" s="1"/>
      <c r="M19" s="1"/>
      <c r="N19" s="1"/>
      <c r="O19" s="1"/>
      <c r="P19" s="1"/>
      <c r="Q19" s="1"/>
      <c r="R19" s="1"/>
      <c r="S19" s="1"/>
      <c r="T19" s="1"/>
      <c r="U19" s="1"/>
      <c r="V19" s="1"/>
      <c r="W19" s="1"/>
      <c r="X19" s="1"/>
      <c r="Y19" s="1"/>
      <c r="Z19" s="1"/>
    </row>
    <row r="20" spans="1:26" x14ac:dyDescent="0.2">
      <c r="A20" s="97"/>
      <c r="B20" s="1"/>
      <c r="C20" s="1"/>
      <c r="D20" s="99"/>
      <c r="E20" s="1"/>
      <c r="F20" s="99"/>
      <c r="G20" s="99"/>
      <c r="H20" s="1"/>
      <c r="I20" s="1"/>
      <c r="J20" s="1"/>
      <c r="K20" s="1"/>
      <c r="L20" s="1"/>
      <c r="M20" s="1"/>
      <c r="N20" s="1"/>
      <c r="O20" s="1"/>
      <c r="P20" s="1"/>
      <c r="Q20" s="1"/>
      <c r="R20" s="1"/>
      <c r="S20" s="1"/>
      <c r="T20" s="1"/>
      <c r="U20" s="1"/>
      <c r="V20" s="1"/>
      <c r="W20" s="1"/>
      <c r="X20" s="1"/>
      <c r="Y20" s="1"/>
      <c r="Z20" s="1"/>
    </row>
    <row r="21" spans="1:26" x14ac:dyDescent="0.2">
      <c r="A21" s="97"/>
      <c r="B21" s="1"/>
      <c r="C21" s="1"/>
      <c r="D21" s="99"/>
      <c r="E21" s="1"/>
      <c r="F21" s="99"/>
      <c r="G21" s="99"/>
      <c r="H21" s="1"/>
      <c r="I21" s="1"/>
      <c r="J21" s="1"/>
      <c r="K21" s="1"/>
      <c r="L21" s="1"/>
      <c r="M21" s="1"/>
      <c r="N21" s="1"/>
      <c r="O21" s="1"/>
      <c r="P21" s="1"/>
      <c r="Q21" s="1"/>
      <c r="R21" s="1"/>
      <c r="S21" s="1"/>
      <c r="T21" s="1"/>
      <c r="U21" s="1"/>
      <c r="V21" s="1"/>
      <c r="W21" s="1"/>
      <c r="X21" s="1"/>
      <c r="Y21" s="1"/>
      <c r="Z21" s="1"/>
    </row>
    <row r="22" spans="1:26" x14ac:dyDescent="0.2">
      <c r="A22" s="97"/>
      <c r="B22" s="1"/>
      <c r="C22" s="1"/>
      <c r="D22" s="99"/>
      <c r="E22" s="1"/>
      <c r="F22" s="99"/>
      <c r="G22" s="99"/>
      <c r="H22" s="1"/>
      <c r="I22" s="1"/>
      <c r="J22" s="1"/>
      <c r="K22" s="1"/>
      <c r="L22" s="1"/>
      <c r="M22" s="1"/>
      <c r="N22" s="1"/>
      <c r="O22" s="1"/>
      <c r="P22" s="1"/>
      <c r="Q22" s="1"/>
      <c r="R22" s="1"/>
      <c r="S22" s="1"/>
      <c r="T22" s="1"/>
      <c r="U22" s="1"/>
      <c r="V22" s="1"/>
      <c r="W22" s="1"/>
      <c r="X22" s="1"/>
      <c r="Y22" s="1"/>
      <c r="Z22" s="1"/>
    </row>
    <row r="23" spans="1:26" x14ac:dyDescent="0.2">
      <c r="A23" s="97"/>
      <c r="B23" s="1"/>
      <c r="C23" s="1"/>
      <c r="D23" s="99"/>
      <c r="E23" s="1"/>
      <c r="F23" s="99"/>
      <c r="G23" s="99"/>
      <c r="H23" s="1"/>
      <c r="I23" s="1"/>
      <c r="J23" s="1"/>
      <c r="K23" s="1"/>
      <c r="L23" s="1"/>
      <c r="M23" s="1"/>
      <c r="N23" s="1"/>
      <c r="O23" s="1"/>
      <c r="P23" s="1"/>
      <c r="Q23" s="1"/>
      <c r="R23" s="1"/>
      <c r="S23" s="1"/>
      <c r="T23" s="1"/>
      <c r="U23" s="1"/>
      <c r="V23" s="1"/>
      <c r="W23" s="1"/>
      <c r="X23" s="1"/>
      <c r="Y23" s="1"/>
      <c r="Z23" s="1"/>
    </row>
    <row r="24" spans="1:26" x14ac:dyDescent="0.2">
      <c r="A24" s="97"/>
      <c r="B24" s="1"/>
      <c r="C24" s="1"/>
      <c r="D24" s="99"/>
      <c r="E24" s="1"/>
      <c r="F24" s="99"/>
      <c r="G24" s="99"/>
      <c r="H24" s="1"/>
      <c r="I24" s="1"/>
      <c r="J24" s="1"/>
      <c r="K24" s="1"/>
      <c r="L24" s="1"/>
      <c r="M24" s="1"/>
      <c r="N24" s="1"/>
      <c r="O24" s="1"/>
      <c r="P24" s="1"/>
      <c r="Q24" s="1"/>
      <c r="R24" s="1"/>
      <c r="S24" s="1"/>
      <c r="T24" s="1"/>
      <c r="U24" s="1"/>
      <c r="V24" s="1"/>
      <c r="W24" s="1"/>
      <c r="X24" s="1"/>
      <c r="Y24" s="1"/>
      <c r="Z24" s="1"/>
    </row>
    <row r="25" spans="1:26" x14ac:dyDescent="0.2">
      <c r="A25" s="97"/>
      <c r="B25" s="1"/>
      <c r="C25" s="1"/>
      <c r="D25" s="99"/>
      <c r="E25" s="1"/>
      <c r="F25" s="99"/>
      <c r="G25" s="99"/>
      <c r="H25" s="1"/>
      <c r="I25" s="1"/>
      <c r="J25" s="1"/>
      <c r="K25" s="1"/>
      <c r="L25" s="1"/>
      <c r="M25" s="1"/>
      <c r="N25" s="1"/>
      <c r="O25" s="1"/>
      <c r="P25" s="1"/>
      <c r="Q25" s="1"/>
      <c r="R25" s="1"/>
      <c r="S25" s="1"/>
      <c r="T25" s="1"/>
      <c r="U25" s="1"/>
      <c r="V25" s="1"/>
      <c r="W25" s="1"/>
      <c r="X25" s="1"/>
      <c r="Y25" s="1"/>
      <c r="Z25" s="1"/>
    </row>
    <row r="26" spans="1:26" x14ac:dyDescent="0.2">
      <c r="A26" s="97"/>
      <c r="B26" s="1"/>
      <c r="C26" s="1"/>
      <c r="D26" s="99"/>
      <c r="E26" s="1"/>
      <c r="F26" s="99"/>
      <c r="G26" s="99"/>
      <c r="H26" s="1"/>
      <c r="I26" s="1"/>
      <c r="J26" s="1"/>
      <c r="K26" s="1"/>
      <c r="L26" s="1"/>
      <c r="M26" s="1"/>
      <c r="N26" s="1"/>
      <c r="O26" s="1"/>
      <c r="P26" s="1"/>
      <c r="Q26" s="1"/>
      <c r="R26" s="1"/>
      <c r="S26" s="1"/>
      <c r="T26" s="1"/>
      <c r="U26" s="1"/>
      <c r="V26" s="1"/>
      <c r="W26" s="1"/>
      <c r="X26" s="1"/>
      <c r="Y26" s="1"/>
      <c r="Z26" s="1"/>
    </row>
    <row r="27" spans="1:26" x14ac:dyDescent="0.2">
      <c r="A27" s="97"/>
      <c r="B27" s="1"/>
      <c r="C27" s="1"/>
      <c r="D27" s="99"/>
      <c r="E27" s="1"/>
      <c r="F27" s="99"/>
      <c r="G27" s="99"/>
      <c r="H27" s="1"/>
      <c r="I27" s="1"/>
      <c r="J27" s="1"/>
      <c r="K27" s="1"/>
      <c r="L27" s="1"/>
      <c r="M27" s="1"/>
      <c r="N27" s="1"/>
      <c r="O27" s="1"/>
      <c r="P27" s="1"/>
      <c r="Q27" s="1"/>
      <c r="R27" s="1"/>
      <c r="S27" s="1"/>
      <c r="T27" s="1"/>
      <c r="U27" s="1"/>
      <c r="V27" s="1"/>
      <c r="W27" s="1"/>
      <c r="X27" s="1"/>
      <c r="Y27" s="1"/>
      <c r="Z27" s="1"/>
    </row>
    <row r="28" spans="1:26" x14ac:dyDescent="0.2">
      <c r="A28" s="97"/>
      <c r="B28" s="1"/>
      <c r="C28" s="1"/>
      <c r="D28" s="99"/>
      <c r="E28" s="1"/>
      <c r="F28" s="99"/>
      <c r="G28" s="99"/>
      <c r="H28" s="1"/>
      <c r="I28" s="1"/>
      <c r="J28" s="1"/>
      <c r="K28" s="1"/>
      <c r="L28" s="1"/>
      <c r="M28" s="1"/>
      <c r="N28" s="1"/>
      <c r="O28" s="1"/>
      <c r="P28" s="1"/>
      <c r="Q28" s="1"/>
      <c r="R28" s="1"/>
      <c r="S28" s="1"/>
      <c r="T28" s="1"/>
      <c r="U28" s="1"/>
      <c r="V28" s="1"/>
      <c r="W28" s="1"/>
      <c r="X28" s="1"/>
      <c r="Y28" s="1"/>
      <c r="Z28" s="1"/>
    </row>
    <row r="29" spans="1:26" x14ac:dyDescent="0.2">
      <c r="A29" s="97"/>
      <c r="B29" s="1"/>
      <c r="C29" s="1"/>
      <c r="D29" s="99"/>
      <c r="E29" s="1"/>
      <c r="F29" s="99"/>
      <c r="G29" s="99"/>
      <c r="H29" s="1"/>
      <c r="I29" s="1"/>
      <c r="J29" s="1"/>
      <c r="K29" s="1"/>
      <c r="L29" s="1"/>
      <c r="M29" s="1"/>
      <c r="N29" s="1"/>
      <c r="O29" s="1"/>
      <c r="P29" s="1"/>
      <c r="Q29" s="1"/>
      <c r="R29" s="1"/>
      <c r="S29" s="1"/>
      <c r="T29" s="1"/>
      <c r="U29" s="1"/>
      <c r="V29" s="1"/>
      <c r="W29" s="1"/>
      <c r="X29" s="1"/>
      <c r="Y29" s="1"/>
      <c r="Z29" s="1"/>
    </row>
    <row r="30" spans="1:26" x14ac:dyDescent="0.2">
      <c r="A30" s="97"/>
      <c r="B30" s="1"/>
      <c r="C30" s="1"/>
      <c r="D30" s="99"/>
      <c r="E30" s="1"/>
      <c r="F30" s="99"/>
      <c r="G30" s="99"/>
      <c r="H30" s="1"/>
      <c r="I30" s="1"/>
      <c r="J30" s="1"/>
      <c r="K30" s="1"/>
      <c r="L30" s="1"/>
      <c r="M30" s="1"/>
      <c r="N30" s="1"/>
      <c r="O30" s="1"/>
      <c r="P30" s="1"/>
      <c r="Q30" s="1"/>
      <c r="R30" s="1"/>
      <c r="S30" s="1"/>
      <c r="T30" s="1"/>
      <c r="U30" s="1"/>
      <c r="V30" s="1"/>
      <c r="W30" s="1"/>
      <c r="X30" s="1"/>
      <c r="Y30" s="1"/>
      <c r="Z30" s="1"/>
    </row>
    <row r="31" spans="1:26" x14ac:dyDescent="0.2">
      <c r="A31" s="97"/>
      <c r="B31" s="1"/>
      <c r="C31" s="1"/>
      <c r="D31" s="99"/>
      <c r="E31" s="1"/>
      <c r="F31" s="99"/>
      <c r="G31" s="99"/>
      <c r="H31" s="1"/>
      <c r="I31" s="1"/>
      <c r="J31" s="1"/>
      <c r="K31" s="1"/>
      <c r="L31" s="1"/>
      <c r="M31" s="1"/>
      <c r="N31" s="1"/>
      <c r="O31" s="1"/>
      <c r="P31" s="1"/>
      <c r="Q31" s="1"/>
      <c r="R31" s="1"/>
      <c r="S31" s="1"/>
      <c r="T31" s="1"/>
      <c r="U31" s="1"/>
      <c r="V31" s="1"/>
      <c r="W31" s="1"/>
      <c r="X31" s="1"/>
      <c r="Y31" s="1"/>
      <c r="Z31" s="1"/>
    </row>
    <row r="32" spans="1:26" x14ac:dyDescent="0.2">
      <c r="A32" s="97"/>
      <c r="B32" s="1"/>
      <c r="C32" s="1"/>
      <c r="D32" s="99"/>
      <c r="E32" s="1"/>
      <c r="F32" s="99"/>
      <c r="G32" s="99"/>
      <c r="H32" s="1"/>
      <c r="I32" s="1"/>
      <c r="J32" s="1"/>
      <c r="K32" s="1"/>
      <c r="L32" s="1"/>
      <c r="M32" s="1"/>
      <c r="N32" s="1"/>
      <c r="O32" s="1"/>
      <c r="P32" s="1"/>
      <c r="Q32" s="1"/>
      <c r="R32" s="1"/>
      <c r="S32" s="1"/>
      <c r="T32" s="1"/>
      <c r="U32" s="1"/>
      <c r="V32" s="1"/>
      <c r="W32" s="1"/>
      <c r="X32" s="1"/>
      <c r="Y32" s="1"/>
      <c r="Z32" s="1"/>
    </row>
    <row r="33" spans="1:26" x14ac:dyDescent="0.2">
      <c r="A33" s="97"/>
      <c r="B33" s="1"/>
      <c r="C33" s="1"/>
      <c r="D33" s="99"/>
      <c r="E33" s="1"/>
      <c r="F33" s="99"/>
      <c r="G33" s="99"/>
      <c r="H33" s="1"/>
      <c r="I33" s="1"/>
      <c r="J33" s="1"/>
      <c r="K33" s="1"/>
      <c r="L33" s="1"/>
      <c r="M33" s="1"/>
      <c r="N33" s="1"/>
      <c r="O33" s="1"/>
      <c r="P33" s="1"/>
      <c r="Q33" s="1"/>
      <c r="R33" s="1"/>
      <c r="S33" s="1"/>
      <c r="T33" s="1"/>
      <c r="U33" s="1"/>
      <c r="V33" s="1"/>
      <c r="W33" s="1"/>
      <c r="X33" s="1"/>
      <c r="Y33" s="1"/>
      <c r="Z33" s="1"/>
    </row>
    <row r="34" spans="1:26" x14ac:dyDescent="0.2">
      <c r="A34" s="97"/>
      <c r="B34" s="1"/>
      <c r="C34" s="1"/>
      <c r="D34" s="99"/>
      <c r="E34" s="1"/>
      <c r="F34" s="99"/>
      <c r="G34" s="99"/>
      <c r="H34" s="1"/>
      <c r="I34" s="1"/>
      <c r="J34" s="1"/>
      <c r="K34" s="1"/>
      <c r="L34" s="1"/>
      <c r="M34" s="1"/>
      <c r="N34" s="1"/>
      <c r="O34" s="1"/>
      <c r="P34" s="1"/>
      <c r="Q34" s="1"/>
      <c r="R34" s="1"/>
      <c r="S34" s="1"/>
      <c r="T34" s="1"/>
      <c r="U34" s="1"/>
      <c r="V34" s="1"/>
      <c r="W34" s="1"/>
      <c r="X34" s="1"/>
      <c r="Y34" s="1"/>
      <c r="Z34" s="1"/>
    </row>
    <row r="35" spans="1:26" x14ac:dyDescent="0.2">
      <c r="A35" s="97"/>
      <c r="B35" s="1"/>
      <c r="C35" s="1"/>
      <c r="D35" s="99"/>
      <c r="E35" s="1"/>
      <c r="F35" s="99"/>
      <c r="G35" s="99"/>
      <c r="H35" s="1"/>
      <c r="I35" s="1"/>
      <c r="J35" s="1"/>
      <c r="K35" s="1"/>
      <c r="L35" s="1"/>
      <c r="M35" s="1"/>
      <c r="N35" s="1"/>
      <c r="O35" s="1"/>
      <c r="P35" s="1"/>
      <c r="Q35" s="1"/>
      <c r="R35" s="1"/>
      <c r="S35" s="1"/>
      <c r="T35" s="1"/>
      <c r="U35" s="1"/>
      <c r="V35" s="1"/>
      <c r="W35" s="1"/>
      <c r="X35" s="1"/>
      <c r="Y35" s="1"/>
      <c r="Z35" s="1"/>
    </row>
    <row r="36" spans="1:26" x14ac:dyDescent="0.2">
      <c r="A36" s="97"/>
      <c r="B36" s="1"/>
      <c r="C36" s="1"/>
      <c r="D36" s="99"/>
      <c r="E36" s="1"/>
      <c r="F36" s="99"/>
      <c r="G36" s="99"/>
      <c r="H36" s="1"/>
      <c r="I36" s="1"/>
      <c r="J36" s="1"/>
      <c r="K36" s="1"/>
      <c r="L36" s="1"/>
      <c r="M36" s="1"/>
      <c r="N36" s="1"/>
      <c r="O36" s="1"/>
      <c r="P36" s="1"/>
      <c r="Q36" s="1"/>
      <c r="R36" s="1"/>
      <c r="S36" s="1"/>
      <c r="T36" s="1"/>
      <c r="U36" s="1"/>
      <c r="V36" s="1"/>
      <c r="W36" s="1"/>
      <c r="X36" s="1"/>
      <c r="Y36" s="1"/>
      <c r="Z36" s="1"/>
    </row>
    <row r="37" spans="1:26" x14ac:dyDescent="0.2">
      <c r="A37" s="97"/>
      <c r="B37" s="1"/>
      <c r="C37" s="1"/>
      <c r="D37" s="99"/>
      <c r="E37" s="1"/>
      <c r="F37" s="99"/>
      <c r="G37" s="99"/>
      <c r="H37" s="1"/>
      <c r="I37" s="1"/>
      <c r="J37" s="1"/>
      <c r="K37" s="1"/>
      <c r="L37" s="1"/>
      <c r="M37" s="1"/>
      <c r="N37" s="1"/>
      <c r="O37" s="1"/>
      <c r="P37" s="1"/>
      <c r="Q37" s="1"/>
      <c r="R37" s="1"/>
      <c r="S37" s="1"/>
      <c r="T37" s="1"/>
      <c r="U37" s="1"/>
      <c r="V37" s="1"/>
      <c r="W37" s="1"/>
      <c r="X37" s="1"/>
      <c r="Y37" s="1"/>
      <c r="Z37" s="1"/>
    </row>
    <row r="38" spans="1:26" x14ac:dyDescent="0.2">
      <c r="A38" s="97"/>
      <c r="B38" s="1"/>
      <c r="C38" s="1"/>
      <c r="D38" s="99"/>
      <c r="E38" s="1"/>
      <c r="F38" s="99"/>
      <c r="G38" s="99"/>
      <c r="H38" s="1"/>
      <c r="I38" s="1"/>
      <c r="J38" s="1"/>
      <c r="K38" s="1"/>
      <c r="L38" s="1"/>
      <c r="M38" s="1"/>
      <c r="N38" s="1"/>
      <c r="O38" s="1"/>
      <c r="P38" s="1"/>
      <c r="Q38" s="1"/>
      <c r="R38" s="1"/>
      <c r="S38" s="1"/>
      <c r="T38" s="1"/>
      <c r="U38" s="1"/>
      <c r="V38" s="1"/>
      <c r="W38" s="1"/>
      <c r="X38" s="1"/>
      <c r="Y38" s="1"/>
      <c r="Z38" s="1"/>
    </row>
    <row r="39" spans="1:26" x14ac:dyDescent="0.2">
      <c r="A39" s="97"/>
      <c r="B39" s="1"/>
      <c r="C39" s="1"/>
      <c r="D39" s="99"/>
      <c r="E39" s="1"/>
      <c r="F39" s="99"/>
      <c r="G39" s="99"/>
      <c r="H39" s="1"/>
      <c r="I39" s="1"/>
      <c r="J39" s="1"/>
      <c r="K39" s="1"/>
      <c r="L39" s="1"/>
      <c r="M39" s="1"/>
      <c r="N39" s="1"/>
      <c r="O39" s="1"/>
      <c r="P39" s="1"/>
      <c r="Q39" s="1"/>
      <c r="R39" s="1"/>
      <c r="S39" s="1"/>
      <c r="T39" s="1"/>
      <c r="U39" s="1"/>
      <c r="V39" s="1"/>
      <c r="W39" s="1"/>
      <c r="X39" s="1"/>
      <c r="Y39" s="1"/>
      <c r="Z39" s="1"/>
    </row>
    <row r="40" spans="1:26" x14ac:dyDescent="0.2">
      <c r="A40" s="97"/>
      <c r="B40" s="1"/>
      <c r="C40" s="1"/>
      <c r="D40" s="99"/>
      <c r="E40" s="1"/>
      <c r="F40" s="99"/>
      <c r="G40" s="99"/>
      <c r="H40" s="1"/>
      <c r="I40" s="1"/>
      <c r="J40" s="1"/>
      <c r="K40" s="1"/>
      <c r="L40" s="1"/>
      <c r="M40" s="1"/>
      <c r="N40" s="1"/>
      <c r="O40" s="1"/>
      <c r="P40" s="1"/>
      <c r="Q40" s="1"/>
      <c r="R40" s="1"/>
      <c r="S40" s="1"/>
      <c r="T40" s="1"/>
      <c r="U40" s="1"/>
      <c r="V40" s="1"/>
      <c r="W40" s="1"/>
      <c r="X40" s="1"/>
      <c r="Y40" s="1"/>
      <c r="Z40" s="1"/>
    </row>
    <row r="41" spans="1:26" x14ac:dyDescent="0.2">
      <c r="A41" s="97"/>
      <c r="B41" s="1"/>
      <c r="C41" s="1"/>
      <c r="D41" s="99"/>
      <c r="E41" s="1"/>
      <c r="F41" s="99"/>
      <c r="G41" s="99"/>
      <c r="H41" s="1"/>
      <c r="I41" s="1"/>
      <c r="J41" s="1"/>
      <c r="K41" s="1"/>
      <c r="L41" s="1"/>
      <c r="M41" s="1"/>
      <c r="N41" s="1"/>
      <c r="O41" s="1"/>
      <c r="P41" s="1"/>
      <c r="Q41" s="1"/>
      <c r="R41" s="1"/>
      <c r="S41" s="1"/>
      <c r="T41" s="1"/>
      <c r="U41" s="1"/>
      <c r="V41" s="1"/>
      <c r="W41" s="1"/>
      <c r="X41" s="1"/>
      <c r="Y41" s="1"/>
      <c r="Z41" s="1"/>
    </row>
    <row r="42" spans="1:26" x14ac:dyDescent="0.2">
      <c r="A42" s="97"/>
      <c r="B42" s="1"/>
      <c r="C42" s="1"/>
      <c r="D42" s="99"/>
      <c r="E42" s="1"/>
      <c r="F42" s="99"/>
      <c r="G42" s="99"/>
      <c r="H42" s="1"/>
      <c r="I42" s="1"/>
      <c r="J42" s="1"/>
      <c r="K42" s="1"/>
      <c r="L42" s="1"/>
      <c r="M42" s="1"/>
      <c r="N42" s="1"/>
      <c r="O42" s="1"/>
      <c r="P42" s="1"/>
      <c r="Q42" s="1"/>
      <c r="R42" s="1"/>
      <c r="S42" s="1"/>
      <c r="T42" s="1"/>
      <c r="U42" s="1"/>
      <c r="V42" s="1"/>
      <c r="W42" s="1"/>
      <c r="X42" s="1"/>
      <c r="Y42" s="1"/>
      <c r="Z42" s="1"/>
    </row>
    <row r="43" spans="1:26" x14ac:dyDescent="0.2">
      <c r="A43" s="97"/>
      <c r="B43" s="1"/>
      <c r="C43" s="1"/>
      <c r="D43" s="99"/>
      <c r="E43" s="1"/>
      <c r="F43" s="99"/>
      <c r="G43" s="99"/>
      <c r="H43" s="1"/>
      <c r="I43" s="1"/>
      <c r="J43" s="1"/>
      <c r="K43" s="1"/>
      <c r="L43" s="1"/>
      <c r="M43" s="1"/>
      <c r="N43" s="1"/>
      <c r="O43" s="1"/>
      <c r="P43" s="1"/>
      <c r="Q43" s="1"/>
      <c r="R43" s="1"/>
      <c r="S43" s="1"/>
      <c r="T43" s="1"/>
      <c r="U43" s="1"/>
      <c r="V43" s="1"/>
      <c r="W43" s="1"/>
      <c r="X43" s="1"/>
      <c r="Y43" s="1"/>
      <c r="Z43" s="1"/>
    </row>
    <row r="44" spans="1:26" x14ac:dyDescent="0.2">
      <c r="A44" s="97"/>
      <c r="B44" s="1"/>
      <c r="C44" s="1"/>
      <c r="D44" s="99"/>
      <c r="E44" s="1"/>
      <c r="F44" s="99"/>
      <c r="G44" s="99"/>
      <c r="H44" s="1"/>
      <c r="I44" s="1"/>
      <c r="J44" s="1"/>
      <c r="K44" s="1"/>
      <c r="L44" s="1"/>
      <c r="M44" s="1"/>
      <c r="N44" s="1"/>
      <c r="O44" s="1"/>
      <c r="P44" s="1"/>
      <c r="Q44" s="1"/>
      <c r="R44" s="1"/>
      <c r="S44" s="1"/>
      <c r="T44" s="1"/>
      <c r="U44" s="1"/>
      <c r="V44" s="1"/>
      <c r="W44" s="1"/>
      <c r="X44" s="1"/>
      <c r="Y44" s="1"/>
      <c r="Z44" s="1"/>
    </row>
    <row r="45" spans="1:26" x14ac:dyDescent="0.2">
      <c r="A45" s="97"/>
      <c r="B45" s="1"/>
      <c r="C45" s="1"/>
      <c r="D45" s="99"/>
      <c r="E45" s="1"/>
      <c r="F45" s="99"/>
      <c r="G45" s="99"/>
      <c r="H45" s="1"/>
      <c r="I45" s="1"/>
      <c r="J45" s="1"/>
      <c r="K45" s="1"/>
      <c r="L45" s="1"/>
      <c r="M45" s="1"/>
      <c r="N45" s="1"/>
      <c r="O45" s="1"/>
      <c r="P45" s="1"/>
      <c r="Q45" s="1"/>
      <c r="R45" s="1"/>
      <c r="S45" s="1"/>
      <c r="T45" s="1"/>
      <c r="U45" s="1"/>
      <c r="V45" s="1"/>
      <c r="W45" s="1"/>
      <c r="X45" s="1"/>
      <c r="Y45" s="1"/>
      <c r="Z45" s="1"/>
    </row>
    <row r="46" spans="1:26" x14ac:dyDescent="0.2">
      <c r="A46" s="97"/>
      <c r="B46" s="1"/>
      <c r="C46" s="1"/>
      <c r="D46" s="99"/>
      <c r="E46" s="1"/>
      <c r="F46" s="99"/>
      <c r="G46" s="99"/>
      <c r="H46" s="1"/>
      <c r="I46" s="1"/>
      <c r="J46" s="1"/>
      <c r="K46" s="1"/>
      <c r="L46" s="1"/>
      <c r="M46" s="1"/>
      <c r="N46" s="1"/>
      <c r="O46" s="1"/>
      <c r="P46" s="1"/>
      <c r="Q46" s="1"/>
      <c r="R46" s="1"/>
      <c r="S46" s="1"/>
      <c r="T46" s="1"/>
      <c r="U46" s="1"/>
      <c r="V46" s="1"/>
      <c r="W46" s="1"/>
      <c r="X46" s="1"/>
      <c r="Y46" s="1"/>
      <c r="Z46" s="1"/>
    </row>
    <row r="47" spans="1:26" x14ac:dyDescent="0.2">
      <c r="A47" s="97"/>
      <c r="B47" s="1"/>
      <c r="C47" s="1"/>
      <c r="D47" s="99"/>
      <c r="E47" s="1"/>
      <c r="F47" s="99"/>
      <c r="G47" s="99"/>
      <c r="H47" s="1"/>
      <c r="I47" s="1"/>
      <c r="J47" s="1"/>
      <c r="K47" s="1"/>
      <c r="L47" s="1"/>
      <c r="M47" s="1"/>
      <c r="N47" s="1"/>
      <c r="O47" s="1"/>
      <c r="P47" s="1"/>
      <c r="Q47" s="1"/>
      <c r="R47" s="1"/>
      <c r="S47" s="1"/>
      <c r="T47" s="1"/>
      <c r="U47" s="1"/>
      <c r="V47" s="1"/>
      <c r="W47" s="1"/>
      <c r="X47" s="1"/>
      <c r="Y47" s="1"/>
      <c r="Z47" s="1"/>
    </row>
    <row r="48" spans="1:26" x14ac:dyDescent="0.2">
      <c r="A48" s="97"/>
      <c r="B48" s="1"/>
      <c r="C48" s="1"/>
      <c r="D48" s="99"/>
      <c r="E48" s="1"/>
      <c r="F48" s="99"/>
      <c r="G48" s="99"/>
      <c r="H48" s="1"/>
      <c r="I48" s="1"/>
      <c r="J48" s="1"/>
      <c r="K48" s="1"/>
      <c r="L48" s="1"/>
      <c r="M48" s="1"/>
      <c r="N48" s="1"/>
      <c r="O48" s="1"/>
      <c r="P48" s="1"/>
      <c r="Q48" s="1"/>
      <c r="R48" s="1"/>
      <c r="S48" s="1"/>
      <c r="T48" s="1"/>
      <c r="U48" s="1"/>
      <c r="V48" s="1"/>
      <c r="W48" s="1"/>
      <c r="X48" s="1"/>
      <c r="Y48" s="1"/>
      <c r="Z48" s="1"/>
    </row>
    <row r="49" spans="1:26" x14ac:dyDescent="0.2">
      <c r="A49" s="97"/>
      <c r="B49" s="1"/>
      <c r="C49" s="1"/>
      <c r="D49" s="99"/>
      <c r="E49" s="1"/>
      <c r="F49" s="99"/>
      <c r="G49" s="99"/>
      <c r="H49" s="1"/>
      <c r="I49" s="1"/>
      <c r="J49" s="1"/>
      <c r="K49" s="1"/>
      <c r="L49" s="1"/>
      <c r="M49" s="1"/>
      <c r="N49" s="1"/>
      <c r="O49" s="1"/>
      <c r="P49" s="1"/>
      <c r="Q49" s="1"/>
      <c r="R49" s="1"/>
      <c r="S49" s="1"/>
      <c r="T49" s="1"/>
      <c r="U49" s="1"/>
      <c r="V49" s="1"/>
      <c r="W49" s="1"/>
      <c r="X49" s="1"/>
      <c r="Y49" s="1"/>
      <c r="Z49" s="1"/>
    </row>
    <row r="50" spans="1:26" x14ac:dyDescent="0.2">
      <c r="A50" s="97"/>
      <c r="B50" s="1"/>
      <c r="C50" s="1"/>
      <c r="D50" s="99"/>
      <c r="E50" s="1"/>
      <c r="F50" s="99"/>
      <c r="G50" s="99"/>
      <c r="H50" s="1"/>
      <c r="I50" s="1"/>
      <c r="J50" s="1"/>
      <c r="K50" s="1"/>
      <c r="L50" s="1"/>
      <c r="M50" s="1"/>
      <c r="N50" s="1"/>
      <c r="O50" s="1"/>
      <c r="P50" s="1"/>
      <c r="Q50" s="1"/>
      <c r="R50" s="1"/>
      <c r="S50" s="1"/>
      <c r="T50" s="1"/>
      <c r="U50" s="1"/>
      <c r="V50" s="1"/>
      <c r="W50" s="1"/>
      <c r="X50" s="1"/>
      <c r="Y50" s="1"/>
      <c r="Z50" s="1"/>
    </row>
    <row r="51" spans="1:26" x14ac:dyDescent="0.2">
      <c r="A51" s="97"/>
      <c r="B51" s="1"/>
      <c r="C51" s="1"/>
      <c r="D51" s="99"/>
      <c r="E51" s="1"/>
      <c r="F51" s="99"/>
      <c r="G51" s="99"/>
      <c r="H51" s="1"/>
      <c r="I51" s="1"/>
      <c r="J51" s="1"/>
      <c r="K51" s="1"/>
      <c r="L51" s="1"/>
      <c r="M51" s="1"/>
      <c r="N51" s="1"/>
      <c r="O51" s="1"/>
      <c r="P51" s="1"/>
      <c r="Q51" s="1"/>
      <c r="R51" s="1"/>
      <c r="S51" s="1"/>
      <c r="T51" s="1"/>
      <c r="U51" s="1"/>
      <c r="V51" s="1"/>
      <c r="W51" s="1"/>
      <c r="X51" s="1"/>
      <c r="Y51" s="1"/>
      <c r="Z51" s="1"/>
    </row>
    <row r="52" spans="1:26" x14ac:dyDescent="0.2">
      <c r="A52" s="97"/>
      <c r="B52" s="1"/>
      <c r="C52" s="1"/>
      <c r="D52" s="99"/>
      <c r="E52" s="1"/>
      <c r="F52" s="99"/>
      <c r="G52" s="99"/>
      <c r="H52" s="1"/>
      <c r="I52" s="1"/>
      <c r="J52" s="1"/>
      <c r="K52" s="1"/>
      <c r="L52" s="1"/>
      <c r="M52" s="1"/>
      <c r="N52" s="1"/>
      <c r="O52" s="1"/>
      <c r="P52" s="1"/>
      <c r="Q52" s="1"/>
      <c r="R52" s="1"/>
      <c r="S52" s="1"/>
      <c r="T52" s="1"/>
      <c r="U52" s="1"/>
      <c r="V52" s="1"/>
      <c r="W52" s="1"/>
      <c r="X52" s="1"/>
      <c r="Y52" s="1"/>
      <c r="Z52" s="1"/>
    </row>
    <row r="53" spans="1:26" x14ac:dyDescent="0.2">
      <c r="A53" s="97"/>
      <c r="B53" s="1"/>
      <c r="C53" s="1"/>
      <c r="D53" s="99"/>
      <c r="E53" s="1"/>
      <c r="F53" s="99"/>
      <c r="G53" s="99"/>
      <c r="H53" s="1"/>
      <c r="I53" s="1"/>
      <c r="J53" s="1"/>
      <c r="K53" s="1"/>
      <c r="L53" s="1"/>
      <c r="M53" s="1"/>
      <c r="N53" s="1"/>
      <c r="O53" s="1"/>
      <c r="P53" s="1"/>
      <c r="Q53" s="1"/>
      <c r="R53" s="1"/>
      <c r="S53" s="1"/>
      <c r="T53" s="1"/>
      <c r="U53" s="1"/>
      <c r="V53" s="1"/>
      <c r="W53" s="1"/>
      <c r="X53" s="1"/>
      <c r="Y53" s="1"/>
      <c r="Z53" s="1"/>
    </row>
    <row r="54" spans="1:26" x14ac:dyDescent="0.2">
      <c r="A54" s="97"/>
      <c r="B54" s="1"/>
      <c r="C54" s="1"/>
      <c r="D54" s="99"/>
      <c r="E54" s="1"/>
      <c r="F54" s="99"/>
      <c r="G54" s="99"/>
      <c r="H54" s="1"/>
      <c r="I54" s="1"/>
      <c r="J54" s="1"/>
      <c r="K54" s="1"/>
      <c r="L54" s="1"/>
      <c r="M54" s="1"/>
      <c r="N54" s="1"/>
      <c r="O54" s="1"/>
      <c r="P54" s="1"/>
      <c r="Q54" s="1"/>
      <c r="R54" s="1"/>
      <c r="S54" s="1"/>
      <c r="T54" s="1"/>
      <c r="U54" s="1"/>
      <c r="V54" s="1"/>
      <c r="W54" s="1"/>
      <c r="X54" s="1"/>
      <c r="Y54" s="1"/>
      <c r="Z54" s="1"/>
    </row>
    <row r="55" spans="1:26" x14ac:dyDescent="0.2">
      <c r="A55" s="97"/>
      <c r="B55" s="1"/>
      <c r="C55" s="1"/>
      <c r="D55" s="99"/>
      <c r="E55" s="1"/>
      <c r="F55" s="99"/>
      <c r="G55" s="99"/>
      <c r="H55" s="1"/>
      <c r="I55" s="1"/>
      <c r="J55" s="1"/>
      <c r="K55" s="1"/>
      <c r="L55" s="1"/>
      <c r="M55" s="1"/>
      <c r="N55" s="1"/>
      <c r="O55" s="1"/>
      <c r="P55" s="1"/>
      <c r="Q55" s="1"/>
      <c r="R55" s="1"/>
      <c r="S55" s="1"/>
      <c r="T55" s="1"/>
      <c r="U55" s="1"/>
      <c r="V55" s="1"/>
      <c r="W55" s="1"/>
      <c r="X55" s="1"/>
      <c r="Y55" s="1"/>
      <c r="Z55" s="1"/>
    </row>
    <row r="56" spans="1:26" x14ac:dyDescent="0.2">
      <c r="A56" s="97"/>
      <c r="B56" s="1"/>
      <c r="C56" s="1"/>
      <c r="D56" s="99"/>
      <c r="E56" s="1"/>
      <c r="F56" s="99"/>
      <c r="G56" s="99"/>
      <c r="H56" s="1"/>
      <c r="I56" s="1"/>
      <c r="J56" s="1"/>
      <c r="K56" s="1"/>
      <c r="L56" s="1"/>
      <c r="M56" s="1"/>
      <c r="N56" s="1"/>
      <c r="O56" s="1"/>
      <c r="P56" s="1"/>
      <c r="Q56" s="1"/>
      <c r="R56" s="1"/>
      <c r="S56" s="1"/>
      <c r="T56" s="1"/>
      <c r="U56" s="1"/>
      <c r="V56" s="1"/>
      <c r="W56" s="1"/>
      <c r="X56" s="1"/>
      <c r="Y56" s="1"/>
      <c r="Z56" s="1"/>
    </row>
    <row r="57" spans="1:26" x14ac:dyDescent="0.2">
      <c r="A57" s="97"/>
      <c r="B57" s="1"/>
      <c r="C57" s="1"/>
      <c r="D57" s="99"/>
      <c r="E57" s="1"/>
      <c r="F57" s="99"/>
      <c r="G57" s="99"/>
      <c r="H57" s="1"/>
      <c r="I57" s="1"/>
      <c r="J57" s="1"/>
      <c r="K57" s="1"/>
      <c r="L57" s="1"/>
      <c r="M57" s="1"/>
      <c r="N57" s="1"/>
      <c r="O57" s="1"/>
      <c r="P57" s="1"/>
      <c r="Q57" s="1"/>
      <c r="R57" s="1"/>
      <c r="S57" s="1"/>
      <c r="T57" s="1"/>
      <c r="U57" s="1"/>
      <c r="V57" s="1"/>
      <c r="W57" s="1"/>
      <c r="X57" s="1"/>
      <c r="Y57" s="1"/>
      <c r="Z57" s="1"/>
    </row>
    <row r="58" spans="1:26" x14ac:dyDescent="0.2">
      <c r="A58" s="97"/>
      <c r="B58" s="1"/>
      <c r="C58" s="1"/>
      <c r="D58" s="99"/>
      <c r="E58" s="1"/>
      <c r="F58" s="99"/>
      <c r="G58" s="99"/>
      <c r="H58" s="1"/>
      <c r="I58" s="1"/>
      <c r="J58" s="1"/>
      <c r="K58" s="1"/>
      <c r="L58" s="1"/>
      <c r="M58" s="1"/>
      <c r="N58" s="1"/>
      <c r="O58" s="1"/>
      <c r="P58" s="1"/>
      <c r="Q58" s="1"/>
      <c r="R58" s="1"/>
      <c r="S58" s="1"/>
      <c r="T58" s="1"/>
      <c r="U58" s="1"/>
      <c r="V58" s="1"/>
      <c r="W58" s="1"/>
      <c r="X58" s="1"/>
      <c r="Y58" s="1"/>
      <c r="Z58" s="1"/>
    </row>
    <row r="59" spans="1:26" x14ac:dyDescent="0.2">
      <c r="A59" s="97"/>
      <c r="B59" s="1"/>
      <c r="C59" s="1"/>
      <c r="D59" s="99"/>
      <c r="E59" s="1"/>
      <c r="F59" s="99"/>
      <c r="G59" s="99"/>
      <c r="H59" s="1"/>
      <c r="I59" s="1"/>
      <c r="J59" s="1"/>
      <c r="K59" s="1"/>
      <c r="L59" s="1"/>
      <c r="M59" s="1"/>
      <c r="N59" s="1"/>
      <c r="O59" s="1"/>
      <c r="P59" s="1"/>
      <c r="Q59" s="1"/>
      <c r="R59" s="1"/>
      <c r="S59" s="1"/>
      <c r="T59" s="1"/>
      <c r="U59" s="1"/>
      <c r="V59" s="1"/>
      <c r="W59" s="1"/>
      <c r="X59" s="1"/>
      <c r="Y59" s="1"/>
      <c r="Z59" s="1"/>
    </row>
    <row r="60" spans="1:26" x14ac:dyDescent="0.2">
      <c r="A60" s="97"/>
      <c r="B60" s="1"/>
      <c r="C60" s="1"/>
      <c r="D60" s="99"/>
      <c r="E60" s="1"/>
      <c r="F60" s="99"/>
      <c r="G60" s="99"/>
      <c r="H60" s="1"/>
      <c r="I60" s="1"/>
      <c r="J60" s="1"/>
      <c r="K60" s="1"/>
      <c r="L60" s="1"/>
      <c r="M60" s="1"/>
      <c r="N60" s="1"/>
      <c r="O60" s="1"/>
      <c r="P60" s="1"/>
      <c r="Q60" s="1"/>
      <c r="R60" s="1"/>
      <c r="S60" s="1"/>
      <c r="T60" s="1"/>
      <c r="U60" s="1"/>
      <c r="V60" s="1"/>
      <c r="W60" s="1"/>
      <c r="X60" s="1"/>
      <c r="Y60" s="1"/>
      <c r="Z60" s="1"/>
    </row>
    <row r="61" spans="1:26" x14ac:dyDescent="0.2">
      <c r="A61" s="97"/>
      <c r="B61" s="1"/>
      <c r="C61" s="1"/>
      <c r="D61" s="99"/>
      <c r="E61" s="1"/>
      <c r="F61" s="99"/>
      <c r="G61" s="99"/>
      <c r="H61" s="1"/>
      <c r="I61" s="1"/>
      <c r="J61" s="1"/>
      <c r="K61" s="1"/>
      <c r="L61" s="1"/>
      <c r="M61" s="1"/>
      <c r="N61" s="1"/>
      <c r="O61" s="1"/>
      <c r="P61" s="1"/>
      <c r="Q61" s="1"/>
      <c r="R61" s="1"/>
      <c r="S61" s="1"/>
      <c r="T61" s="1"/>
      <c r="U61" s="1"/>
      <c r="V61" s="1"/>
      <c r="W61" s="1"/>
      <c r="X61" s="1"/>
      <c r="Y61" s="1"/>
      <c r="Z61" s="1"/>
    </row>
    <row r="62" spans="1:26" x14ac:dyDescent="0.2">
      <c r="A62" s="97"/>
      <c r="B62" s="1"/>
      <c r="C62" s="1"/>
      <c r="D62" s="99"/>
      <c r="E62" s="1"/>
      <c r="F62" s="99"/>
      <c r="G62" s="99"/>
      <c r="H62" s="1"/>
      <c r="I62" s="1"/>
      <c r="J62" s="1"/>
      <c r="K62" s="1"/>
      <c r="L62" s="1"/>
      <c r="M62" s="1"/>
      <c r="N62" s="1"/>
      <c r="O62" s="1"/>
      <c r="P62" s="1"/>
      <c r="Q62" s="1"/>
      <c r="R62" s="1"/>
      <c r="S62" s="1"/>
      <c r="T62" s="1"/>
      <c r="U62" s="1"/>
      <c r="V62" s="1"/>
      <c r="W62" s="1"/>
      <c r="X62" s="1"/>
      <c r="Y62" s="1"/>
      <c r="Z62" s="1"/>
    </row>
    <row r="63" spans="1:26" x14ac:dyDescent="0.2">
      <c r="A63" s="97"/>
      <c r="B63" s="1"/>
      <c r="C63" s="1"/>
      <c r="D63" s="99"/>
      <c r="E63" s="1"/>
      <c r="F63" s="99"/>
      <c r="G63" s="99"/>
      <c r="H63" s="1"/>
      <c r="I63" s="1"/>
      <c r="J63" s="1"/>
      <c r="K63" s="1"/>
      <c r="L63" s="1"/>
      <c r="M63" s="1"/>
      <c r="N63" s="1"/>
      <c r="O63" s="1"/>
      <c r="P63" s="1"/>
      <c r="Q63" s="1"/>
      <c r="R63" s="1"/>
      <c r="S63" s="1"/>
      <c r="T63" s="1"/>
      <c r="U63" s="1"/>
      <c r="V63" s="1"/>
      <c r="W63" s="1"/>
      <c r="X63" s="1"/>
      <c r="Y63" s="1"/>
      <c r="Z63" s="1"/>
    </row>
    <row r="64" spans="1:26" x14ac:dyDescent="0.2">
      <c r="A64" s="97"/>
      <c r="B64" s="1"/>
      <c r="C64" s="1"/>
      <c r="D64" s="99"/>
      <c r="E64" s="1"/>
      <c r="F64" s="99"/>
      <c r="G64" s="99"/>
      <c r="H64" s="1"/>
      <c r="I64" s="1"/>
      <c r="J64" s="1"/>
      <c r="K64" s="1"/>
      <c r="L64" s="1"/>
      <c r="M64" s="1"/>
      <c r="N64" s="1"/>
      <c r="O64" s="1"/>
      <c r="P64" s="1"/>
      <c r="Q64" s="1"/>
      <c r="R64" s="1"/>
      <c r="S64" s="1"/>
      <c r="T64" s="1"/>
      <c r="U64" s="1"/>
      <c r="V64" s="1"/>
      <c r="W64" s="1"/>
      <c r="X64" s="1"/>
      <c r="Y64" s="1"/>
      <c r="Z64" s="1"/>
    </row>
    <row r="65" spans="1:26" x14ac:dyDescent="0.2">
      <c r="A65" s="97"/>
      <c r="B65" s="1"/>
      <c r="C65" s="1"/>
      <c r="D65" s="99"/>
      <c r="E65" s="1"/>
      <c r="F65" s="99"/>
      <c r="G65" s="99"/>
      <c r="H65" s="1"/>
      <c r="I65" s="1"/>
      <c r="J65" s="1"/>
      <c r="K65" s="1"/>
      <c r="L65" s="1"/>
      <c r="M65" s="1"/>
      <c r="N65" s="1"/>
      <c r="O65" s="1"/>
      <c r="P65" s="1"/>
      <c r="Q65" s="1"/>
      <c r="R65" s="1"/>
      <c r="S65" s="1"/>
      <c r="T65" s="1"/>
      <c r="U65" s="1"/>
      <c r="V65" s="1"/>
      <c r="W65" s="1"/>
      <c r="X65" s="1"/>
      <c r="Y65" s="1"/>
      <c r="Z65" s="1"/>
    </row>
    <row r="66" spans="1:26" x14ac:dyDescent="0.2">
      <c r="A66" s="97"/>
      <c r="B66" s="1"/>
      <c r="C66" s="1"/>
      <c r="D66" s="99"/>
      <c r="E66" s="1"/>
      <c r="F66" s="99"/>
      <c r="G66" s="99"/>
      <c r="H66" s="1"/>
      <c r="I66" s="1"/>
      <c r="J66" s="1"/>
      <c r="K66" s="1"/>
      <c r="L66" s="1"/>
      <c r="M66" s="1"/>
      <c r="N66" s="1"/>
      <c r="O66" s="1"/>
      <c r="P66" s="1"/>
      <c r="Q66" s="1"/>
      <c r="R66" s="1"/>
      <c r="S66" s="1"/>
      <c r="T66" s="1"/>
      <c r="U66" s="1"/>
      <c r="V66" s="1"/>
      <c r="W66" s="1"/>
      <c r="X66" s="1"/>
      <c r="Y66" s="1"/>
      <c r="Z66" s="1"/>
    </row>
    <row r="67" spans="1:26" x14ac:dyDescent="0.2">
      <c r="A67" s="97"/>
      <c r="B67" s="1"/>
      <c r="C67" s="1"/>
      <c r="D67" s="99"/>
      <c r="E67" s="1"/>
      <c r="F67" s="99"/>
      <c r="G67" s="99"/>
      <c r="H67" s="1"/>
      <c r="I67" s="1"/>
      <c r="J67" s="1"/>
      <c r="K67" s="1"/>
      <c r="L67" s="1"/>
      <c r="M67" s="1"/>
      <c r="N67" s="1"/>
      <c r="O67" s="1"/>
      <c r="P67" s="1"/>
      <c r="Q67" s="1"/>
      <c r="R67" s="1"/>
      <c r="S67" s="1"/>
      <c r="T67" s="1"/>
      <c r="U67" s="1"/>
      <c r="V67" s="1"/>
      <c r="W67" s="1"/>
      <c r="X67" s="1"/>
      <c r="Y67" s="1"/>
      <c r="Z67" s="1"/>
    </row>
    <row r="68" spans="1:26" x14ac:dyDescent="0.2">
      <c r="A68" s="97"/>
      <c r="B68" s="1"/>
      <c r="C68" s="1"/>
      <c r="D68" s="99"/>
      <c r="E68" s="1"/>
      <c r="F68" s="99"/>
      <c r="G68" s="99"/>
      <c r="H68" s="1"/>
      <c r="I68" s="1"/>
      <c r="J68" s="1"/>
      <c r="K68" s="1"/>
      <c r="L68" s="1"/>
      <c r="M68" s="1"/>
      <c r="N68" s="1"/>
      <c r="O68" s="1"/>
      <c r="P68" s="1"/>
      <c r="Q68" s="1"/>
      <c r="R68" s="1"/>
      <c r="S68" s="1"/>
      <c r="T68" s="1"/>
      <c r="U68" s="1"/>
      <c r="V68" s="1"/>
      <c r="W68" s="1"/>
      <c r="X68" s="1"/>
      <c r="Y68" s="1"/>
      <c r="Z68" s="1"/>
    </row>
    <row r="69" spans="1:26" x14ac:dyDescent="0.2">
      <c r="A69" s="97"/>
      <c r="B69" s="1"/>
      <c r="C69" s="1"/>
      <c r="D69" s="99"/>
      <c r="E69" s="1"/>
      <c r="F69" s="99"/>
      <c r="G69" s="99"/>
      <c r="H69" s="1"/>
      <c r="I69" s="1"/>
      <c r="J69" s="1"/>
      <c r="K69" s="1"/>
      <c r="L69" s="1"/>
      <c r="M69" s="1"/>
      <c r="N69" s="1"/>
      <c r="O69" s="1"/>
      <c r="P69" s="1"/>
      <c r="Q69" s="1"/>
      <c r="R69" s="1"/>
      <c r="S69" s="1"/>
      <c r="T69" s="1"/>
      <c r="U69" s="1"/>
      <c r="V69" s="1"/>
      <c r="W69" s="1"/>
      <c r="X69" s="1"/>
      <c r="Y69" s="1"/>
      <c r="Z69" s="1"/>
    </row>
    <row r="70" spans="1:26" x14ac:dyDescent="0.2">
      <c r="A70" s="97"/>
      <c r="B70" s="1"/>
      <c r="C70" s="1"/>
      <c r="D70" s="99"/>
      <c r="E70" s="1"/>
      <c r="F70" s="99"/>
      <c r="G70" s="99"/>
      <c r="H70" s="1"/>
      <c r="I70" s="1"/>
      <c r="J70" s="1"/>
      <c r="K70" s="1"/>
      <c r="L70" s="1"/>
      <c r="M70" s="1"/>
      <c r="N70" s="1"/>
      <c r="O70" s="1"/>
      <c r="P70" s="1"/>
      <c r="Q70" s="1"/>
      <c r="R70" s="1"/>
      <c r="S70" s="1"/>
      <c r="T70" s="1"/>
      <c r="U70" s="1"/>
      <c r="V70" s="1"/>
      <c r="W70" s="1"/>
      <c r="X70" s="1"/>
      <c r="Y70" s="1"/>
      <c r="Z70" s="1"/>
    </row>
    <row r="71" spans="1:26" x14ac:dyDescent="0.2">
      <c r="A71" s="97"/>
      <c r="B71" s="1"/>
      <c r="C71" s="1"/>
      <c r="D71" s="99"/>
      <c r="E71" s="1"/>
      <c r="F71" s="99"/>
      <c r="G71" s="99"/>
      <c r="H71" s="1"/>
      <c r="I71" s="1"/>
      <c r="J71" s="1"/>
      <c r="K71" s="1"/>
      <c r="L71" s="1"/>
      <c r="M71" s="1"/>
      <c r="N71" s="1"/>
      <c r="O71" s="1"/>
      <c r="P71" s="1"/>
      <c r="Q71" s="1"/>
      <c r="R71" s="1"/>
      <c r="S71" s="1"/>
      <c r="T71" s="1"/>
      <c r="U71" s="1"/>
      <c r="V71" s="1"/>
      <c r="W71" s="1"/>
      <c r="X71" s="1"/>
      <c r="Y71" s="1"/>
      <c r="Z71" s="1"/>
    </row>
    <row r="72" spans="1:26" x14ac:dyDescent="0.2">
      <c r="A72" s="97"/>
      <c r="B72" s="1"/>
      <c r="C72" s="1"/>
      <c r="D72" s="99"/>
      <c r="E72" s="1"/>
      <c r="F72" s="99"/>
      <c r="G72" s="99"/>
      <c r="H72" s="1"/>
      <c r="I72" s="1"/>
      <c r="J72" s="1"/>
      <c r="K72" s="1"/>
      <c r="L72" s="1"/>
      <c r="M72" s="1"/>
      <c r="N72" s="1"/>
      <c r="O72" s="1"/>
      <c r="P72" s="1"/>
      <c r="Q72" s="1"/>
      <c r="R72" s="1"/>
      <c r="S72" s="1"/>
      <c r="T72" s="1"/>
      <c r="U72" s="1"/>
      <c r="V72" s="1"/>
      <c r="W72" s="1"/>
      <c r="X72" s="1"/>
      <c r="Y72" s="1"/>
      <c r="Z72" s="1"/>
    </row>
    <row r="73" spans="1:26" x14ac:dyDescent="0.2">
      <c r="A73" s="97"/>
      <c r="B73" s="1"/>
      <c r="C73" s="1"/>
      <c r="D73" s="99"/>
      <c r="E73" s="1"/>
      <c r="F73" s="99"/>
      <c r="G73" s="99"/>
      <c r="H73" s="1"/>
      <c r="I73" s="1"/>
      <c r="J73" s="1"/>
      <c r="K73" s="1"/>
      <c r="L73" s="1"/>
      <c r="M73" s="1"/>
      <c r="N73" s="1"/>
      <c r="O73" s="1"/>
      <c r="P73" s="1"/>
      <c r="Q73" s="1"/>
      <c r="R73" s="1"/>
      <c r="S73" s="1"/>
      <c r="T73" s="1"/>
      <c r="U73" s="1"/>
      <c r="V73" s="1"/>
      <c r="W73" s="1"/>
      <c r="X73" s="1"/>
      <c r="Y73" s="1"/>
      <c r="Z73" s="1"/>
    </row>
    <row r="74" spans="1:26" x14ac:dyDescent="0.2">
      <c r="A74" s="97"/>
      <c r="B74" s="1"/>
      <c r="C74" s="1"/>
      <c r="D74" s="99"/>
      <c r="E74" s="1"/>
      <c r="F74" s="99"/>
      <c r="G74" s="99"/>
      <c r="H74" s="1"/>
      <c r="I74" s="1"/>
      <c r="J74" s="1"/>
      <c r="K74" s="1"/>
      <c r="L74" s="1"/>
      <c r="M74" s="1"/>
      <c r="N74" s="1"/>
      <c r="O74" s="1"/>
      <c r="P74" s="1"/>
      <c r="Q74" s="1"/>
      <c r="R74" s="1"/>
      <c r="S74" s="1"/>
      <c r="T74" s="1"/>
      <c r="U74" s="1"/>
      <c r="V74" s="1"/>
      <c r="W74" s="1"/>
      <c r="X74" s="1"/>
      <c r="Y74" s="1"/>
      <c r="Z74" s="1"/>
    </row>
    <row r="75" spans="1:26" x14ac:dyDescent="0.2">
      <c r="A75" s="97"/>
      <c r="B75" s="1"/>
      <c r="C75" s="1"/>
      <c r="D75" s="99"/>
      <c r="E75" s="1"/>
      <c r="F75" s="99"/>
      <c r="G75" s="99"/>
      <c r="H75" s="1"/>
      <c r="I75" s="1"/>
      <c r="J75" s="1"/>
      <c r="K75" s="1"/>
      <c r="L75" s="1"/>
      <c r="M75" s="1"/>
      <c r="N75" s="1"/>
      <c r="O75" s="1"/>
      <c r="P75" s="1"/>
      <c r="Q75" s="1"/>
      <c r="R75" s="1"/>
      <c r="S75" s="1"/>
      <c r="T75" s="1"/>
      <c r="U75" s="1"/>
      <c r="V75" s="1"/>
      <c r="W75" s="1"/>
      <c r="X75" s="1"/>
      <c r="Y75" s="1"/>
      <c r="Z75" s="1"/>
    </row>
    <row r="76" spans="1:26" x14ac:dyDescent="0.2">
      <c r="A76" s="97"/>
      <c r="B76" s="1"/>
      <c r="C76" s="1"/>
      <c r="D76" s="99"/>
      <c r="E76" s="1"/>
      <c r="F76" s="99"/>
      <c r="G76" s="99"/>
      <c r="H76" s="1"/>
      <c r="I76" s="1"/>
      <c r="J76" s="1"/>
      <c r="K76" s="1"/>
      <c r="L76" s="1"/>
      <c r="M76" s="1"/>
      <c r="N76" s="1"/>
      <c r="O76" s="1"/>
      <c r="P76" s="1"/>
      <c r="Q76" s="1"/>
      <c r="R76" s="1"/>
      <c r="S76" s="1"/>
      <c r="T76" s="1"/>
      <c r="U76" s="1"/>
      <c r="V76" s="1"/>
      <c r="W76" s="1"/>
      <c r="X76" s="1"/>
      <c r="Y76" s="1"/>
      <c r="Z76" s="1"/>
    </row>
    <row r="77" spans="1:26" x14ac:dyDescent="0.2">
      <c r="A77" s="97"/>
      <c r="B77" s="1"/>
      <c r="C77" s="1"/>
      <c r="D77" s="99"/>
      <c r="E77" s="1"/>
      <c r="F77" s="99"/>
      <c r="G77" s="99"/>
      <c r="H77" s="1"/>
      <c r="I77" s="1"/>
      <c r="J77" s="1"/>
      <c r="K77" s="1"/>
      <c r="L77" s="1"/>
      <c r="M77" s="1"/>
      <c r="N77" s="1"/>
      <c r="O77" s="1"/>
      <c r="P77" s="1"/>
      <c r="Q77" s="1"/>
      <c r="R77" s="1"/>
      <c r="S77" s="1"/>
      <c r="T77" s="1"/>
      <c r="U77" s="1"/>
      <c r="V77" s="1"/>
      <c r="W77" s="1"/>
      <c r="X77" s="1"/>
      <c r="Y77" s="1"/>
      <c r="Z77" s="1"/>
    </row>
    <row r="78" spans="1:26" x14ac:dyDescent="0.2">
      <c r="A78" s="97"/>
      <c r="B78" s="1"/>
      <c r="C78" s="1"/>
      <c r="D78" s="99"/>
      <c r="E78" s="1"/>
      <c r="F78" s="99"/>
      <c r="G78" s="99"/>
      <c r="H78" s="1"/>
      <c r="I78" s="1"/>
      <c r="J78" s="1"/>
      <c r="K78" s="1"/>
      <c r="L78" s="1"/>
      <c r="M78" s="1"/>
      <c r="N78" s="1"/>
      <c r="O78" s="1"/>
      <c r="P78" s="1"/>
      <c r="Q78" s="1"/>
      <c r="R78" s="1"/>
      <c r="S78" s="1"/>
      <c r="T78" s="1"/>
      <c r="U78" s="1"/>
      <c r="V78" s="1"/>
      <c r="W78" s="1"/>
      <c r="X78" s="1"/>
      <c r="Y78" s="1"/>
      <c r="Z78" s="1"/>
    </row>
    <row r="79" spans="1:26" x14ac:dyDescent="0.2">
      <c r="A79" s="97"/>
      <c r="B79" s="1"/>
      <c r="C79" s="1"/>
      <c r="D79" s="99"/>
      <c r="E79" s="1"/>
      <c r="F79" s="99"/>
      <c r="G79" s="99"/>
      <c r="H79" s="1"/>
      <c r="I79" s="1"/>
      <c r="J79" s="1"/>
      <c r="K79" s="1"/>
      <c r="L79" s="1"/>
      <c r="M79" s="1"/>
      <c r="N79" s="1"/>
      <c r="O79" s="1"/>
      <c r="P79" s="1"/>
      <c r="Q79" s="1"/>
      <c r="R79" s="1"/>
      <c r="S79" s="1"/>
      <c r="T79" s="1"/>
      <c r="U79" s="1"/>
      <c r="V79" s="1"/>
      <c r="W79" s="1"/>
      <c r="X79" s="1"/>
      <c r="Y79" s="1"/>
      <c r="Z79" s="1"/>
    </row>
    <row r="80" spans="1:26" x14ac:dyDescent="0.2">
      <c r="A80" s="97"/>
      <c r="B80" s="1"/>
      <c r="C80" s="1"/>
      <c r="D80" s="99"/>
      <c r="E80" s="1"/>
      <c r="F80" s="99"/>
      <c r="G80" s="99"/>
      <c r="H80" s="1"/>
      <c r="I80" s="1"/>
      <c r="J80" s="1"/>
      <c r="K80" s="1"/>
      <c r="L80" s="1"/>
      <c r="M80" s="1"/>
      <c r="N80" s="1"/>
      <c r="O80" s="1"/>
      <c r="P80" s="1"/>
      <c r="Q80" s="1"/>
      <c r="R80" s="1"/>
      <c r="S80" s="1"/>
      <c r="T80" s="1"/>
      <c r="U80" s="1"/>
      <c r="V80" s="1"/>
      <c r="W80" s="1"/>
      <c r="X80" s="1"/>
      <c r="Y80" s="1"/>
      <c r="Z80" s="1"/>
    </row>
    <row r="81" spans="1:26" x14ac:dyDescent="0.2">
      <c r="A81" s="97"/>
      <c r="B81" s="1"/>
      <c r="C81" s="1"/>
      <c r="D81" s="99"/>
      <c r="E81" s="1"/>
      <c r="F81" s="99"/>
      <c r="G81" s="99"/>
      <c r="H81" s="1"/>
      <c r="I81" s="1"/>
      <c r="J81" s="1"/>
      <c r="K81" s="1"/>
      <c r="L81" s="1"/>
      <c r="M81" s="1"/>
      <c r="N81" s="1"/>
      <c r="O81" s="1"/>
      <c r="P81" s="1"/>
      <c r="Q81" s="1"/>
      <c r="R81" s="1"/>
      <c r="S81" s="1"/>
      <c r="T81" s="1"/>
      <c r="U81" s="1"/>
      <c r="V81" s="1"/>
      <c r="W81" s="1"/>
      <c r="X81" s="1"/>
      <c r="Y81" s="1"/>
      <c r="Z81" s="1"/>
    </row>
    <row r="82" spans="1:26" x14ac:dyDescent="0.2">
      <c r="A82" s="97"/>
      <c r="B82" s="1"/>
      <c r="C82" s="1"/>
      <c r="D82" s="99"/>
      <c r="E82" s="1"/>
      <c r="F82" s="99"/>
      <c r="G82" s="99"/>
      <c r="H82" s="1"/>
      <c r="I82" s="1"/>
      <c r="J82" s="1"/>
      <c r="K82" s="1"/>
      <c r="L82" s="1"/>
      <c r="M82" s="1"/>
      <c r="N82" s="1"/>
      <c r="O82" s="1"/>
      <c r="P82" s="1"/>
      <c r="Q82" s="1"/>
      <c r="R82" s="1"/>
      <c r="S82" s="1"/>
      <c r="T82" s="1"/>
      <c r="U82" s="1"/>
      <c r="V82" s="1"/>
      <c r="W82" s="1"/>
      <c r="X82" s="1"/>
      <c r="Y82" s="1"/>
      <c r="Z82" s="1"/>
    </row>
    <row r="83" spans="1:26" x14ac:dyDescent="0.2">
      <c r="A83" s="97"/>
      <c r="B83" s="1"/>
      <c r="C83" s="1"/>
      <c r="D83" s="99"/>
      <c r="E83" s="1"/>
      <c r="F83" s="99"/>
      <c r="G83" s="99"/>
      <c r="H83" s="1"/>
      <c r="I83" s="1"/>
      <c r="J83" s="1"/>
      <c r="K83" s="1"/>
      <c r="L83" s="1"/>
      <c r="M83" s="1"/>
      <c r="N83" s="1"/>
      <c r="O83" s="1"/>
      <c r="P83" s="1"/>
      <c r="Q83" s="1"/>
      <c r="R83" s="1"/>
      <c r="S83" s="1"/>
      <c r="T83" s="1"/>
      <c r="U83" s="1"/>
      <c r="V83" s="1"/>
      <c r="W83" s="1"/>
      <c r="X83" s="1"/>
      <c r="Y83" s="1"/>
      <c r="Z83" s="1"/>
    </row>
    <row r="84" spans="1:26" x14ac:dyDescent="0.2">
      <c r="A84" s="97"/>
      <c r="B84" s="1"/>
      <c r="C84" s="1"/>
      <c r="D84" s="99"/>
      <c r="E84" s="1"/>
      <c r="F84" s="99"/>
      <c r="G84" s="99"/>
      <c r="H84" s="1"/>
      <c r="I84" s="1"/>
      <c r="J84" s="1"/>
      <c r="K84" s="1"/>
      <c r="L84" s="1"/>
      <c r="M84" s="1"/>
      <c r="N84" s="1"/>
      <c r="O84" s="1"/>
      <c r="P84" s="1"/>
      <c r="Q84" s="1"/>
      <c r="R84" s="1"/>
      <c r="S84" s="1"/>
      <c r="T84" s="1"/>
      <c r="U84" s="1"/>
      <c r="V84" s="1"/>
      <c r="W84" s="1"/>
      <c r="X84" s="1"/>
      <c r="Y84" s="1"/>
      <c r="Z84" s="1"/>
    </row>
    <row r="85" spans="1:26" x14ac:dyDescent="0.2">
      <c r="A85" s="97"/>
      <c r="B85" s="1"/>
      <c r="C85" s="1"/>
      <c r="D85" s="99"/>
      <c r="E85" s="1"/>
      <c r="F85" s="99"/>
      <c r="G85" s="99"/>
      <c r="H85" s="1"/>
      <c r="I85" s="1"/>
      <c r="J85" s="1"/>
      <c r="K85" s="1"/>
      <c r="L85" s="1"/>
      <c r="M85" s="1"/>
      <c r="N85" s="1"/>
      <c r="O85" s="1"/>
      <c r="P85" s="1"/>
      <c r="Q85" s="1"/>
      <c r="R85" s="1"/>
      <c r="S85" s="1"/>
      <c r="T85" s="1"/>
      <c r="U85" s="1"/>
      <c r="V85" s="1"/>
      <c r="W85" s="1"/>
      <c r="X85" s="1"/>
      <c r="Y85" s="1"/>
      <c r="Z85" s="1"/>
    </row>
    <row r="86" spans="1:26" x14ac:dyDescent="0.2">
      <c r="A86" s="97"/>
      <c r="B86" s="1"/>
      <c r="C86" s="1"/>
      <c r="D86" s="99"/>
      <c r="E86" s="1"/>
      <c r="F86" s="99"/>
      <c r="G86" s="99"/>
      <c r="H86" s="1"/>
      <c r="I86" s="1"/>
      <c r="J86" s="1"/>
      <c r="K86" s="1"/>
      <c r="L86" s="1"/>
      <c r="M86" s="1"/>
      <c r="N86" s="1"/>
      <c r="O86" s="1"/>
      <c r="P86" s="1"/>
      <c r="Q86" s="1"/>
      <c r="R86" s="1"/>
      <c r="S86" s="1"/>
      <c r="T86" s="1"/>
      <c r="U86" s="1"/>
      <c r="V86" s="1"/>
      <c r="W86" s="1"/>
      <c r="X86" s="1"/>
      <c r="Y86" s="1"/>
      <c r="Z86" s="1"/>
    </row>
    <row r="87" spans="1:26" x14ac:dyDescent="0.2">
      <c r="A87" s="97"/>
      <c r="B87" s="1"/>
      <c r="C87" s="1"/>
      <c r="D87" s="99"/>
      <c r="E87" s="1"/>
      <c r="F87" s="99"/>
      <c r="G87" s="99"/>
      <c r="H87" s="1"/>
      <c r="I87" s="1"/>
      <c r="J87" s="1"/>
      <c r="K87" s="1"/>
      <c r="L87" s="1"/>
      <c r="M87" s="1"/>
      <c r="N87" s="1"/>
      <c r="O87" s="1"/>
      <c r="P87" s="1"/>
      <c r="Q87" s="1"/>
      <c r="R87" s="1"/>
      <c r="S87" s="1"/>
      <c r="T87" s="1"/>
      <c r="U87" s="1"/>
      <c r="V87" s="1"/>
      <c r="W87" s="1"/>
      <c r="X87" s="1"/>
      <c r="Y87" s="1"/>
      <c r="Z87" s="1"/>
    </row>
    <row r="88" spans="1:26" x14ac:dyDescent="0.2">
      <c r="A88" s="97"/>
      <c r="B88" s="1"/>
      <c r="C88" s="1"/>
      <c r="D88" s="99"/>
      <c r="E88" s="1"/>
      <c r="F88" s="99"/>
      <c r="G88" s="99"/>
      <c r="H88" s="1"/>
      <c r="I88" s="1"/>
      <c r="J88" s="1"/>
      <c r="K88" s="1"/>
      <c r="L88" s="1"/>
      <c r="M88" s="1"/>
      <c r="N88" s="1"/>
      <c r="O88" s="1"/>
      <c r="P88" s="1"/>
      <c r="Q88" s="1"/>
      <c r="R88" s="1"/>
      <c r="S88" s="1"/>
      <c r="T88" s="1"/>
      <c r="U88" s="1"/>
      <c r="V88" s="1"/>
      <c r="W88" s="1"/>
      <c r="X88" s="1"/>
      <c r="Y88" s="1"/>
      <c r="Z88" s="1"/>
    </row>
    <row r="89" spans="1:26" x14ac:dyDescent="0.2">
      <c r="A89" s="97"/>
      <c r="B89" s="1"/>
      <c r="C89" s="1"/>
      <c r="D89" s="99"/>
      <c r="E89" s="1"/>
      <c r="F89" s="99"/>
      <c r="G89" s="99"/>
      <c r="H89" s="1"/>
      <c r="I89" s="1"/>
      <c r="J89" s="1"/>
      <c r="K89" s="1"/>
      <c r="L89" s="1"/>
      <c r="M89" s="1"/>
      <c r="N89" s="1"/>
      <c r="O89" s="1"/>
      <c r="P89" s="1"/>
      <c r="Q89" s="1"/>
      <c r="R89" s="1"/>
      <c r="S89" s="1"/>
      <c r="T89" s="1"/>
      <c r="U89" s="1"/>
      <c r="V89" s="1"/>
      <c r="W89" s="1"/>
      <c r="X89" s="1"/>
      <c r="Y89" s="1"/>
      <c r="Z89" s="1"/>
    </row>
    <row r="90" spans="1:26" x14ac:dyDescent="0.2">
      <c r="A90" s="97"/>
      <c r="B90" s="1"/>
      <c r="C90" s="1"/>
      <c r="D90" s="99"/>
      <c r="E90" s="1"/>
      <c r="F90" s="99"/>
      <c r="G90" s="99"/>
      <c r="H90" s="1"/>
      <c r="I90" s="1"/>
      <c r="J90" s="1"/>
      <c r="K90" s="1"/>
      <c r="L90" s="1"/>
      <c r="M90" s="1"/>
      <c r="N90" s="1"/>
      <c r="O90" s="1"/>
      <c r="P90" s="1"/>
      <c r="Q90" s="1"/>
      <c r="R90" s="1"/>
      <c r="S90" s="1"/>
      <c r="T90" s="1"/>
      <c r="U90" s="1"/>
      <c r="V90" s="1"/>
      <c r="W90" s="1"/>
      <c r="X90" s="1"/>
      <c r="Y90" s="1"/>
      <c r="Z90" s="1"/>
    </row>
    <row r="91" spans="1:26" x14ac:dyDescent="0.2">
      <c r="A91" s="97"/>
      <c r="B91" s="1"/>
      <c r="C91" s="1"/>
      <c r="D91" s="99"/>
      <c r="E91" s="1"/>
      <c r="F91" s="99"/>
      <c r="G91" s="99"/>
      <c r="H91" s="1"/>
      <c r="I91" s="1"/>
      <c r="J91" s="1"/>
      <c r="K91" s="1"/>
      <c r="L91" s="1"/>
      <c r="M91" s="1"/>
      <c r="N91" s="1"/>
      <c r="O91" s="1"/>
      <c r="P91" s="1"/>
      <c r="Q91" s="1"/>
      <c r="R91" s="1"/>
      <c r="S91" s="1"/>
      <c r="T91" s="1"/>
      <c r="U91" s="1"/>
      <c r="V91" s="1"/>
      <c r="W91" s="1"/>
      <c r="X91" s="1"/>
      <c r="Y91" s="1"/>
      <c r="Z91" s="1"/>
    </row>
    <row r="92" spans="1:26" x14ac:dyDescent="0.2">
      <c r="A92" s="97"/>
      <c r="B92" s="1"/>
      <c r="C92" s="1"/>
      <c r="D92" s="99"/>
      <c r="E92" s="1"/>
      <c r="F92" s="99"/>
      <c r="G92" s="99"/>
      <c r="H92" s="1"/>
      <c r="I92" s="1"/>
      <c r="J92" s="1"/>
      <c r="K92" s="1"/>
      <c r="L92" s="1"/>
      <c r="M92" s="1"/>
      <c r="N92" s="1"/>
      <c r="O92" s="1"/>
      <c r="P92" s="1"/>
      <c r="Q92" s="1"/>
      <c r="R92" s="1"/>
      <c r="S92" s="1"/>
      <c r="T92" s="1"/>
      <c r="U92" s="1"/>
      <c r="V92" s="1"/>
      <c r="W92" s="1"/>
      <c r="X92" s="1"/>
      <c r="Y92" s="1"/>
      <c r="Z92" s="1"/>
    </row>
    <row r="93" spans="1:26" x14ac:dyDescent="0.2">
      <c r="A93" s="97"/>
      <c r="B93" s="1"/>
      <c r="C93" s="1"/>
      <c r="D93" s="99"/>
      <c r="E93" s="1"/>
      <c r="F93" s="99"/>
      <c r="G93" s="99"/>
      <c r="H93" s="1"/>
      <c r="I93" s="1"/>
      <c r="J93" s="1"/>
      <c r="K93" s="1"/>
      <c r="L93" s="1"/>
      <c r="M93" s="1"/>
      <c r="N93" s="1"/>
      <c r="O93" s="1"/>
      <c r="P93" s="1"/>
      <c r="Q93" s="1"/>
      <c r="R93" s="1"/>
      <c r="S93" s="1"/>
      <c r="T93" s="1"/>
      <c r="U93" s="1"/>
      <c r="V93" s="1"/>
      <c r="W93" s="1"/>
      <c r="X93" s="1"/>
      <c r="Y93" s="1"/>
      <c r="Z93" s="1"/>
    </row>
    <row r="94" spans="1:26" x14ac:dyDescent="0.2">
      <c r="A94" s="97"/>
      <c r="B94" s="1"/>
      <c r="C94" s="1"/>
      <c r="D94" s="99"/>
      <c r="E94" s="1"/>
      <c r="F94" s="99"/>
      <c r="G94" s="99"/>
      <c r="H94" s="1"/>
      <c r="I94" s="1"/>
      <c r="J94" s="1"/>
      <c r="K94" s="1"/>
      <c r="L94" s="1"/>
      <c r="M94" s="1"/>
      <c r="N94" s="1"/>
      <c r="O94" s="1"/>
      <c r="P94" s="1"/>
      <c r="Q94" s="1"/>
      <c r="R94" s="1"/>
      <c r="S94" s="1"/>
      <c r="T94" s="1"/>
      <c r="U94" s="1"/>
      <c r="V94" s="1"/>
      <c r="W94" s="1"/>
      <c r="X94" s="1"/>
      <c r="Y94" s="1"/>
      <c r="Z94" s="1"/>
    </row>
    <row r="95" spans="1:26" x14ac:dyDescent="0.2">
      <c r="A95" s="97"/>
      <c r="B95" s="1"/>
      <c r="C95" s="1"/>
      <c r="D95" s="99"/>
      <c r="E95" s="1"/>
      <c r="F95" s="99"/>
      <c r="G95" s="99"/>
      <c r="H95" s="1"/>
      <c r="I95" s="1"/>
      <c r="J95" s="1"/>
      <c r="K95" s="1"/>
      <c r="L95" s="1"/>
      <c r="M95" s="1"/>
      <c r="N95" s="1"/>
      <c r="O95" s="1"/>
      <c r="P95" s="1"/>
      <c r="Q95" s="1"/>
      <c r="R95" s="1"/>
      <c r="S95" s="1"/>
      <c r="T95" s="1"/>
      <c r="U95" s="1"/>
      <c r="V95" s="1"/>
      <c r="W95" s="1"/>
      <c r="X95" s="1"/>
      <c r="Y95" s="1"/>
      <c r="Z95" s="1"/>
    </row>
    <row r="96" spans="1:26" x14ac:dyDescent="0.2">
      <c r="A96" s="97"/>
      <c r="B96" s="1"/>
      <c r="C96" s="1"/>
      <c r="D96" s="99"/>
      <c r="E96" s="1"/>
      <c r="F96" s="99"/>
      <c r="G96" s="99"/>
      <c r="H96" s="1"/>
      <c r="I96" s="1"/>
      <c r="J96" s="1"/>
      <c r="K96" s="1"/>
      <c r="L96" s="1"/>
      <c r="M96" s="1"/>
      <c r="N96" s="1"/>
      <c r="O96" s="1"/>
      <c r="P96" s="1"/>
      <c r="Q96" s="1"/>
      <c r="R96" s="1"/>
      <c r="S96" s="1"/>
      <c r="T96" s="1"/>
      <c r="U96" s="1"/>
      <c r="V96" s="1"/>
      <c r="W96" s="1"/>
      <c r="X96" s="1"/>
      <c r="Y96" s="1"/>
      <c r="Z96" s="1"/>
    </row>
  </sheetData>
  <sheetProtection algorithmName="SHA-512" hashValue="mUJKj3K3WRUfOCeUngFbA89i3FzS67FJEZEbuEwimw6se6nquygoowuXAz0P7HIJ0Qpu4qhX7cd3XfA4GF9A3w==" saltValue="n16GJuioImgEp0uTV0k7LQ==" spinCount="100000" sheet="1" objects="1" scenarios="1"/>
  <mergeCells count="12">
    <mergeCell ref="B15:C15"/>
    <mergeCell ref="A3:C3"/>
    <mergeCell ref="B5:C5"/>
    <mergeCell ref="B6:C6"/>
    <mergeCell ref="B7:C7"/>
    <mergeCell ref="B8:C8"/>
    <mergeCell ref="B9:C9"/>
    <mergeCell ref="B10:C10"/>
    <mergeCell ref="B11:C11"/>
    <mergeCell ref="B12:C12"/>
    <mergeCell ref="B13:C13"/>
    <mergeCell ref="B14:C14"/>
  </mergeCells>
  <pageMargins left="0.75" right="0.75" top="1" bottom="1" header="0.5" footer="0.5"/>
  <pageSetup paperSize="9" scale="27" orientation="portrait" horizontalDpi="4294967292" verticalDpi="4294967292" r:id="rId1"/>
  <headerFooter>
    <oddFooter>&amp;L&amp;"Arial,Regular"&amp;K000000Direktorat Keamanan Informasi&amp;C&amp;"Arial,Regular"&amp;K000000Badan Siber dan Sandi Negara&amp;R&amp;"Arial,Regular"&amp;K000000Indeks KAMI, Versi  4.0,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2BCE084-CA08-4AAC-90CC-70C9493E4BC9}">
          <x14:formula1>
            <xm:f>Dashboard!$AM$24:$AM$26</xm:f>
          </x14:formula1>
          <xm:sqref>D5:D14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22C6-9070-4155-8BA4-53E6377BCD04}">
  <sheetPr>
    <pageSetUpPr fitToPage="1"/>
  </sheetPr>
  <dimension ref="A1:Z96"/>
  <sheetViews>
    <sheetView showWhiteSpace="0" view="pageLayout" topLeftCell="A8" zoomScale="70" zoomScaleNormal="125" zoomScalePageLayoutView="70" workbookViewId="0">
      <selection sqref="A1:XFD1048576"/>
    </sheetView>
  </sheetViews>
  <sheetFormatPr defaultColWidth="7.875" defaultRowHeight="12.75" x14ac:dyDescent="0.2"/>
  <cols>
    <col min="1" max="1" width="4.875" style="98" customWidth="1"/>
    <col min="2" max="2" width="60.75" style="2" customWidth="1"/>
    <col min="3" max="3" width="6.25" style="2" customWidth="1"/>
    <col min="4" max="4" width="10" style="106" bestFit="1" customWidth="1"/>
    <col min="5" max="5" width="7.25" style="2" bestFit="1" customWidth="1"/>
    <col min="6" max="7" width="19.25" style="106" customWidth="1"/>
    <col min="8" max="16384" width="7.875" style="2"/>
  </cols>
  <sheetData>
    <row r="1" spans="1:26" ht="30.95" customHeight="1" x14ac:dyDescent="0.2">
      <c r="A1" s="109" t="s">
        <v>163</v>
      </c>
      <c r="B1" s="110"/>
      <c r="C1" s="110"/>
      <c r="D1" s="115"/>
      <c r="E1" s="1"/>
      <c r="F1" s="99"/>
      <c r="G1" s="99"/>
      <c r="H1" s="1"/>
      <c r="I1" s="1"/>
      <c r="J1" s="1"/>
      <c r="K1" s="1"/>
      <c r="L1" s="1"/>
      <c r="M1" s="1"/>
      <c r="N1" s="1"/>
      <c r="O1" s="1"/>
      <c r="P1" s="1"/>
      <c r="Q1" s="1"/>
      <c r="R1" s="1"/>
      <c r="S1" s="1"/>
      <c r="T1" s="1"/>
      <c r="U1" s="1"/>
      <c r="V1" s="1"/>
      <c r="W1" s="4"/>
    </row>
    <row r="2" spans="1:26" customFormat="1" ht="30.95" customHeight="1" x14ac:dyDescent="0.2">
      <c r="A2" s="111" t="s">
        <v>164</v>
      </c>
      <c r="B2" s="112"/>
      <c r="C2" s="112"/>
      <c r="D2" s="116"/>
      <c r="F2" s="100"/>
      <c r="G2" s="100"/>
    </row>
    <row r="3" spans="1:26" customFormat="1" ht="30.95" customHeight="1" x14ac:dyDescent="0.2">
      <c r="A3" s="172" t="s">
        <v>175</v>
      </c>
      <c r="B3" s="173"/>
      <c r="C3" s="174"/>
      <c r="D3" s="101" t="s">
        <v>3</v>
      </c>
      <c r="E3" s="85" t="s">
        <v>33</v>
      </c>
      <c r="F3" s="107" t="s">
        <v>280</v>
      </c>
      <c r="G3" s="107" t="s">
        <v>281</v>
      </c>
    </row>
    <row r="4" spans="1:26" ht="15" x14ac:dyDescent="0.2">
      <c r="A4" s="86" t="s">
        <v>36</v>
      </c>
      <c r="B4" s="113" t="s">
        <v>233</v>
      </c>
      <c r="C4" s="114"/>
      <c r="D4" s="117"/>
      <c r="E4" s="1"/>
      <c r="F4" s="108"/>
      <c r="G4" s="108"/>
      <c r="H4" s="1"/>
      <c r="I4" s="1"/>
      <c r="J4" s="1"/>
      <c r="K4" s="1"/>
      <c r="L4" s="1"/>
      <c r="M4" s="1"/>
      <c r="N4" s="1"/>
      <c r="O4" s="1"/>
      <c r="P4" s="1"/>
      <c r="Q4" s="1"/>
      <c r="R4" s="1"/>
      <c r="S4" s="1"/>
      <c r="T4" s="1"/>
      <c r="U4" s="1"/>
      <c r="V4" s="1"/>
      <c r="W4" s="4"/>
    </row>
    <row r="5" spans="1:26" s="160" customFormat="1" ht="66.95" customHeight="1" x14ac:dyDescent="0.2">
      <c r="A5" s="87" t="s">
        <v>232</v>
      </c>
      <c r="B5" s="175" t="s">
        <v>170</v>
      </c>
      <c r="C5" s="176"/>
      <c r="D5" s="157" t="s">
        <v>160</v>
      </c>
      <c r="E5" s="158">
        <f t="shared" ref="E5:E14" si="0">IF(D5="C",1,VLOOKUP(D5,KategoriSE,2,TRUE))</f>
        <v>1</v>
      </c>
      <c r="F5" s="156"/>
      <c r="G5" s="156"/>
      <c r="H5" s="46"/>
      <c r="I5" s="46"/>
      <c r="J5" s="46"/>
      <c r="K5" s="46"/>
      <c r="L5" s="46"/>
      <c r="M5" s="46"/>
      <c r="N5" s="46"/>
      <c r="O5" s="46"/>
      <c r="P5" s="46"/>
      <c r="Q5" s="46"/>
      <c r="R5" s="46"/>
      <c r="S5" s="46"/>
      <c r="T5" s="46"/>
      <c r="U5" s="46"/>
      <c r="V5" s="46"/>
      <c r="W5" s="159"/>
    </row>
    <row r="6" spans="1:26" s="160" customFormat="1" ht="78" customHeight="1" x14ac:dyDescent="0.2">
      <c r="A6" s="87" t="s">
        <v>243</v>
      </c>
      <c r="B6" s="175" t="s">
        <v>171</v>
      </c>
      <c r="C6" s="176"/>
      <c r="D6" s="157" t="s">
        <v>160</v>
      </c>
      <c r="E6" s="158">
        <f t="shared" si="0"/>
        <v>1</v>
      </c>
      <c r="F6" s="156"/>
      <c r="G6" s="156"/>
      <c r="H6" s="46"/>
      <c r="I6" s="46"/>
      <c r="J6" s="46"/>
      <c r="K6" s="46"/>
      <c r="L6" s="46"/>
      <c r="M6" s="46"/>
      <c r="N6" s="46"/>
      <c r="O6" s="46"/>
      <c r="P6" s="46"/>
      <c r="Q6" s="46"/>
      <c r="R6" s="46"/>
      <c r="S6" s="46"/>
      <c r="T6" s="46"/>
      <c r="U6" s="46"/>
      <c r="V6" s="46"/>
      <c r="W6" s="159"/>
    </row>
    <row r="7" spans="1:26" s="160" customFormat="1" ht="63" customHeight="1" x14ac:dyDescent="0.2">
      <c r="A7" s="87" t="s">
        <v>244</v>
      </c>
      <c r="B7" s="169" t="s">
        <v>172</v>
      </c>
      <c r="C7" s="171"/>
      <c r="D7" s="157" t="s">
        <v>160</v>
      </c>
      <c r="E7" s="158">
        <f t="shared" si="0"/>
        <v>1</v>
      </c>
      <c r="F7" s="156"/>
      <c r="G7" s="156"/>
      <c r="H7" s="46"/>
      <c r="I7" s="46"/>
      <c r="J7" s="46"/>
      <c r="K7" s="46"/>
      <c r="L7" s="46"/>
      <c r="M7" s="46"/>
      <c r="N7" s="46"/>
      <c r="O7" s="46"/>
      <c r="P7" s="46"/>
      <c r="Q7" s="46"/>
      <c r="R7" s="46"/>
      <c r="S7" s="46"/>
      <c r="T7" s="46"/>
      <c r="U7" s="46"/>
      <c r="V7" s="46"/>
      <c r="W7" s="159"/>
    </row>
    <row r="8" spans="1:26" s="160" customFormat="1" ht="95.1" customHeight="1" x14ac:dyDescent="0.2">
      <c r="A8" s="87" t="s">
        <v>245</v>
      </c>
      <c r="B8" s="175" t="s">
        <v>196</v>
      </c>
      <c r="C8" s="177"/>
      <c r="D8" s="157" t="s">
        <v>160</v>
      </c>
      <c r="E8" s="158">
        <f t="shared" si="0"/>
        <v>1</v>
      </c>
      <c r="F8" s="156"/>
      <c r="G8" s="156"/>
      <c r="H8" s="46"/>
      <c r="I8" s="46"/>
      <c r="J8" s="46"/>
      <c r="K8" s="46"/>
      <c r="L8" s="46"/>
      <c r="M8" s="46"/>
      <c r="N8" s="46"/>
      <c r="O8" s="46"/>
      <c r="P8" s="46"/>
      <c r="Q8" s="46"/>
      <c r="R8" s="46"/>
      <c r="S8" s="46"/>
      <c r="T8" s="46"/>
      <c r="U8" s="46"/>
      <c r="V8" s="46"/>
      <c r="W8" s="159"/>
    </row>
    <row r="9" spans="1:26" s="160" customFormat="1" ht="65.099999999999994" customHeight="1" x14ac:dyDescent="0.2">
      <c r="A9" s="87" t="s">
        <v>246</v>
      </c>
      <c r="B9" s="175" t="s">
        <v>173</v>
      </c>
      <c r="C9" s="177"/>
      <c r="D9" s="157" t="s">
        <v>160</v>
      </c>
      <c r="E9" s="158">
        <f t="shared" si="0"/>
        <v>1</v>
      </c>
      <c r="F9" s="156"/>
      <c r="G9" s="156" t="s">
        <v>296</v>
      </c>
      <c r="H9" s="46"/>
      <c r="I9" s="46"/>
      <c r="J9" s="46"/>
      <c r="K9" s="46"/>
      <c r="L9" s="46"/>
      <c r="M9" s="46"/>
      <c r="N9" s="46"/>
      <c r="O9" s="46"/>
      <c r="P9" s="46"/>
      <c r="Q9" s="46"/>
      <c r="R9" s="46"/>
      <c r="S9" s="46"/>
      <c r="T9" s="46"/>
      <c r="U9" s="46"/>
      <c r="V9" s="46"/>
      <c r="W9" s="159"/>
    </row>
    <row r="10" spans="1:26" s="160" customFormat="1" ht="78.95" customHeight="1" x14ac:dyDescent="0.2">
      <c r="A10" s="87" t="s">
        <v>247</v>
      </c>
      <c r="B10" s="169" t="s">
        <v>161</v>
      </c>
      <c r="C10" s="171"/>
      <c r="D10" s="157" t="s">
        <v>160</v>
      </c>
      <c r="E10" s="158">
        <f t="shared" si="0"/>
        <v>1</v>
      </c>
      <c r="F10" s="155"/>
      <c r="G10" s="155"/>
      <c r="H10" s="46"/>
      <c r="I10" s="46"/>
      <c r="J10" s="46"/>
      <c r="K10" s="46"/>
      <c r="L10" s="46"/>
      <c r="M10" s="46"/>
      <c r="N10" s="46"/>
      <c r="O10" s="46"/>
      <c r="P10" s="46"/>
      <c r="Q10" s="46"/>
      <c r="R10" s="46"/>
      <c r="S10" s="46"/>
      <c r="T10" s="46"/>
      <c r="U10" s="46"/>
      <c r="V10" s="46"/>
      <c r="W10" s="159"/>
    </row>
    <row r="11" spans="1:26" s="160" customFormat="1" ht="96.95" customHeight="1" x14ac:dyDescent="0.2">
      <c r="A11" s="87" t="s">
        <v>248</v>
      </c>
      <c r="B11" s="169" t="s">
        <v>174</v>
      </c>
      <c r="C11" s="170"/>
      <c r="D11" s="157" t="s">
        <v>160</v>
      </c>
      <c r="E11" s="158">
        <f t="shared" si="0"/>
        <v>1</v>
      </c>
      <c r="F11" s="155"/>
      <c r="G11" s="155"/>
      <c r="H11" s="46"/>
      <c r="I11" s="46"/>
      <c r="J11" s="46"/>
      <c r="K11" s="46"/>
      <c r="L11" s="46"/>
      <c r="M11" s="46"/>
      <c r="N11" s="46"/>
      <c r="O11" s="46"/>
      <c r="P11" s="46"/>
      <c r="Q11" s="46"/>
      <c r="R11" s="46"/>
      <c r="S11" s="46"/>
      <c r="T11" s="46"/>
      <c r="U11" s="46"/>
      <c r="V11" s="46"/>
      <c r="W11" s="159"/>
    </row>
    <row r="12" spans="1:26" s="160" customFormat="1" ht="110.1" customHeight="1" x14ac:dyDescent="0.2">
      <c r="A12" s="87" t="s">
        <v>249</v>
      </c>
      <c r="B12" s="169" t="s">
        <v>278</v>
      </c>
      <c r="C12" s="170"/>
      <c r="D12" s="157" t="s">
        <v>160</v>
      </c>
      <c r="E12" s="158">
        <f t="shared" si="0"/>
        <v>1</v>
      </c>
      <c r="F12" s="155"/>
      <c r="G12" s="155"/>
      <c r="H12" s="46"/>
      <c r="I12" s="46"/>
      <c r="J12" s="46"/>
      <c r="K12" s="46"/>
      <c r="L12" s="46"/>
      <c r="M12" s="46"/>
      <c r="N12" s="46"/>
      <c r="O12" s="46"/>
      <c r="P12" s="46"/>
      <c r="Q12" s="46"/>
      <c r="R12" s="46"/>
      <c r="S12" s="46"/>
      <c r="T12" s="46"/>
      <c r="U12" s="46"/>
      <c r="V12" s="46"/>
      <c r="W12" s="159"/>
    </row>
    <row r="13" spans="1:26" s="160" customFormat="1" ht="80.099999999999994" customHeight="1" x14ac:dyDescent="0.2">
      <c r="A13" s="87" t="s">
        <v>250</v>
      </c>
      <c r="B13" s="169" t="s">
        <v>197</v>
      </c>
      <c r="C13" s="170"/>
      <c r="D13" s="157" t="s">
        <v>160</v>
      </c>
      <c r="E13" s="158">
        <f t="shared" si="0"/>
        <v>1</v>
      </c>
      <c r="F13" s="155"/>
      <c r="G13" s="155"/>
      <c r="H13" s="46"/>
      <c r="I13" s="46"/>
      <c r="J13" s="46"/>
      <c r="K13" s="46"/>
      <c r="L13" s="46"/>
      <c r="M13" s="46"/>
      <c r="N13" s="46"/>
      <c r="O13" s="46"/>
      <c r="P13" s="46"/>
      <c r="Q13" s="46"/>
      <c r="R13" s="46"/>
      <c r="S13" s="46"/>
      <c r="T13" s="46"/>
      <c r="U13" s="46"/>
      <c r="V13" s="46"/>
      <c r="W13" s="159"/>
    </row>
    <row r="14" spans="1:26" s="160" customFormat="1" ht="96" customHeight="1" x14ac:dyDescent="0.2">
      <c r="A14" s="87" t="s">
        <v>251</v>
      </c>
      <c r="B14" s="169" t="s">
        <v>226</v>
      </c>
      <c r="C14" s="171"/>
      <c r="D14" s="157" t="s">
        <v>160</v>
      </c>
      <c r="E14" s="158">
        <f t="shared" si="0"/>
        <v>1</v>
      </c>
      <c r="F14" s="155"/>
      <c r="G14" s="155"/>
      <c r="H14" s="46"/>
      <c r="I14" s="46"/>
      <c r="J14" s="46"/>
      <c r="K14" s="46"/>
      <c r="L14" s="46"/>
      <c r="M14" s="46"/>
      <c r="N14" s="46"/>
      <c r="O14" s="46"/>
      <c r="P14" s="46"/>
      <c r="Q14" s="46"/>
      <c r="R14" s="46"/>
      <c r="S14" s="46"/>
      <c r="T14" s="46"/>
      <c r="U14" s="46"/>
      <c r="V14" s="46"/>
      <c r="W14" s="159"/>
    </row>
    <row r="15" spans="1:26" ht="17.25" customHeight="1" x14ac:dyDescent="0.2">
      <c r="A15" s="89"/>
      <c r="B15" s="167" t="s">
        <v>165</v>
      </c>
      <c r="C15" s="168"/>
      <c r="D15" s="102">
        <f>SUM(E5:E14)</f>
        <v>10</v>
      </c>
      <c r="E15" s="1"/>
      <c r="H15" s="1"/>
      <c r="I15" s="1"/>
      <c r="J15" s="1"/>
      <c r="K15" s="1"/>
      <c r="L15" s="1"/>
      <c r="M15" s="1"/>
      <c r="N15" s="1"/>
      <c r="O15" s="1"/>
      <c r="P15" s="1"/>
      <c r="Q15" s="1"/>
      <c r="R15" s="1"/>
      <c r="S15" s="1"/>
      <c r="T15" s="1"/>
      <c r="U15" s="1"/>
      <c r="V15" s="1"/>
      <c r="W15" s="4"/>
    </row>
    <row r="16" spans="1:26" ht="19.5" x14ac:dyDescent="0.2">
      <c r="A16" s="90"/>
      <c r="B16" s="91"/>
      <c r="C16" s="92"/>
      <c r="D16" s="103"/>
      <c r="E16" s="1"/>
      <c r="F16" s="99"/>
      <c r="G16" s="99"/>
      <c r="H16" s="1"/>
      <c r="I16" s="1"/>
      <c r="J16" s="1"/>
      <c r="K16" s="1"/>
      <c r="L16" s="1"/>
      <c r="M16" s="1"/>
      <c r="N16" s="1"/>
      <c r="O16" s="1"/>
      <c r="P16" s="1"/>
      <c r="Q16" s="1"/>
      <c r="R16" s="1"/>
      <c r="S16" s="1"/>
      <c r="T16" s="1"/>
      <c r="U16" s="1"/>
      <c r="V16" s="1"/>
      <c r="W16" s="5"/>
      <c r="X16" s="3"/>
      <c r="Y16" s="3"/>
      <c r="Z16" s="3"/>
    </row>
    <row r="17" spans="1:26" ht="15" x14ac:dyDescent="0.2">
      <c r="A17" s="93"/>
      <c r="B17" s="94" t="s">
        <v>22</v>
      </c>
      <c r="C17" s="95"/>
      <c r="D17" s="104" t="str">
        <f>VLOOKUP(D15,Dashboard!AN24:AP27,3,TRUE)</f>
        <v>Rendah</v>
      </c>
      <c r="E17" s="1"/>
      <c r="F17" s="99"/>
      <c r="G17" s="99"/>
      <c r="H17" s="1"/>
      <c r="I17" s="1"/>
      <c r="J17" s="1"/>
      <c r="K17" s="1"/>
      <c r="L17" s="1"/>
      <c r="M17" s="1"/>
      <c r="N17" s="1"/>
      <c r="O17" s="1"/>
      <c r="P17" s="1"/>
      <c r="Q17" s="1"/>
      <c r="R17" s="1"/>
      <c r="S17" s="1"/>
      <c r="T17" s="1"/>
      <c r="U17" s="1"/>
      <c r="V17" s="1"/>
      <c r="W17" s="1"/>
      <c r="X17" s="1"/>
      <c r="Y17" s="1"/>
      <c r="Z17" s="1"/>
    </row>
    <row r="18" spans="1:26" x14ac:dyDescent="0.2">
      <c r="A18" s="93"/>
      <c r="B18" s="96"/>
      <c r="C18" s="96"/>
      <c r="D18" s="105"/>
      <c r="E18" s="1"/>
      <c r="F18" s="99"/>
      <c r="G18" s="99"/>
      <c r="H18" s="1"/>
      <c r="I18" s="1"/>
      <c r="J18" s="1"/>
      <c r="K18" s="1"/>
      <c r="L18" s="1"/>
      <c r="M18" s="1"/>
      <c r="N18" s="1"/>
      <c r="O18" s="1"/>
      <c r="P18" s="1"/>
      <c r="Q18" s="1"/>
      <c r="R18" s="1"/>
      <c r="S18" s="1"/>
      <c r="T18" s="1"/>
      <c r="U18" s="1"/>
      <c r="V18" s="1"/>
      <c r="W18" s="1"/>
      <c r="X18" s="1"/>
      <c r="Y18" s="1"/>
      <c r="Z18" s="1"/>
    </row>
    <row r="19" spans="1:26" x14ac:dyDescent="0.2">
      <c r="A19" s="97"/>
      <c r="B19" s="1"/>
      <c r="C19" s="1"/>
      <c r="D19" s="99"/>
      <c r="E19" s="1"/>
      <c r="F19" s="99"/>
      <c r="G19" s="99"/>
      <c r="H19" s="1"/>
      <c r="I19" s="1"/>
      <c r="J19" s="1"/>
      <c r="K19" s="1"/>
      <c r="L19" s="1"/>
      <c r="M19" s="1"/>
      <c r="N19" s="1"/>
      <c r="O19" s="1"/>
      <c r="P19" s="1"/>
      <c r="Q19" s="1"/>
      <c r="R19" s="1"/>
      <c r="S19" s="1"/>
      <c r="T19" s="1"/>
      <c r="U19" s="1"/>
      <c r="V19" s="1"/>
      <c r="W19" s="1"/>
      <c r="X19" s="1"/>
      <c r="Y19" s="1"/>
      <c r="Z19" s="1"/>
    </row>
    <row r="20" spans="1:26" x14ac:dyDescent="0.2">
      <c r="A20" s="97"/>
      <c r="B20" s="1"/>
      <c r="C20" s="1"/>
      <c r="D20" s="99"/>
      <c r="E20" s="1"/>
      <c r="F20" s="99"/>
      <c r="G20" s="99"/>
      <c r="H20" s="1"/>
      <c r="I20" s="1"/>
      <c r="J20" s="1"/>
      <c r="K20" s="1"/>
      <c r="L20" s="1"/>
      <c r="M20" s="1"/>
      <c r="N20" s="1"/>
      <c r="O20" s="1"/>
      <c r="P20" s="1"/>
      <c r="Q20" s="1"/>
      <c r="R20" s="1"/>
      <c r="S20" s="1"/>
      <c r="T20" s="1"/>
      <c r="U20" s="1"/>
      <c r="V20" s="1"/>
      <c r="W20" s="1"/>
      <c r="X20" s="1"/>
      <c r="Y20" s="1"/>
      <c r="Z20" s="1"/>
    </row>
    <row r="21" spans="1:26" x14ac:dyDescent="0.2">
      <c r="A21" s="97"/>
      <c r="B21" s="1"/>
      <c r="C21" s="1"/>
      <c r="D21" s="99"/>
      <c r="E21" s="1"/>
      <c r="F21" s="99"/>
      <c r="G21" s="99"/>
      <c r="H21" s="1"/>
      <c r="I21" s="1"/>
      <c r="J21" s="1"/>
      <c r="K21" s="1"/>
      <c r="L21" s="1"/>
      <c r="M21" s="1"/>
      <c r="N21" s="1"/>
      <c r="O21" s="1"/>
      <c r="P21" s="1"/>
      <c r="Q21" s="1"/>
      <c r="R21" s="1"/>
      <c r="S21" s="1"/>
      <c r="T21" s="1"/>
      <c r="U21" s="1"/>
      <c r="V21" s="1"/>
      <c r="W21" s="1"/>
      <c r="X21" s="1"/>
      <c r="Y21" s="1"/>
      <c r="Z21" s="1"/>
    </row>
    <row r="22" spans="1:26" x14ac:dyDescent="0.2">
      <c r="A22" s="97"/>
      <c r="B22" s="1"/>
      <c r="C22" s="1"/>
      <c r="D22" s="99"/>
      <c r="E22" s="1"/>
      <c r="F22" s="99"/>
      <c r="G22" s="99"/>
      <c r="H22" s="1"/>
      <c r="I22" s="1"/>
      <c r="J22" s="1"/>
      <c r="K22" s="1"/>
      <c r="L22" s="1"/>
      <c r="M22" s="1"/>
      <c r="N22" s="1"/>
      <c r="O22" s="1"/>
      <c r="P22" s="1"/>
      <c r="Q22" s="1"/>
      <c r="R22" s="1"/>
      <c r="S22" s="1"/>
      <c r="T22" s="1"/>
      <c r="U22" s="1"/>
      <c r="V22" s="1"/>
      <c r="W22" s="1"/>
      <c r="X22" s="1"/>
      <c r="Y22" s="1"/>
      <c r="Z22" s="1"/>
    </row>
    <row r="23" spans="1:26" x14ac:dyDescent="0.2">
      <c r="A23" s="97"/>
      <c r="B23" s="1"/>
      <c r="C23" s="1"/>
      <c r="D23" s="99"/>
      <c r="E23" s="1"/>
      <c r="F23" s="99"/>
      <c r="G23" s="99"/>
      <c r="H23" s="1"/>
      <c r="I23" s="1"/>
      <c r="J23" s="1"/>
      <c r="K23" s="1"/>
      <c r="L23" s="1"/>
      <c r="M23" s="1"/>
      <c r="N23" s="1"/>
      <c r="O23" s="1"/>
      <c r="P23" s="1"/>
      <c r="Q23" s="1"/>
      <c r="R23" s="1"/>
      <c r="S23" s="1"/>
      <c r="T23" s="1"/>
      <c r="U23" s="1"/>
      <c r="V23" s="1"/>
      <c r="W23" s="1"/>
      <c r="X23" s="1"/>
      <c r="Y23" s="1"/>
      <c r="Z23" s="1"/>
    </row>
    <row r="24" spans="1:26" x14ac:dyDescent="0.2">
      <c r="A24" s="97"/>
      <c r="B24" s="1"/>
      <c r="C24" s="1"/>
      <c r="D24" s="99"/>
      <c r="E24" s="1"/>
      <c r="F24" s="99"/>
      <c r="G24" s="99"/>
      <c r="H24" s="1"/>
      <c r="I24" s="1"/>
      <c r="J24" s="1"/>
      <c r="K24" s="1"/>
      <c r="L24" s="1"/>
      <c r="M24" s="1"/>
      <c r="N24" s="1"/>
      <c r="O24" s="1"/>
      <c r="P24" s="1"/>
      <c r="Q24" s="1"/>
      <c r="R24" s="1"/>
      <c r="S24" s="1"/>
      <c r="T24" s="1"/>
      <c r="U24" s="1"/>
      <c r="V24" s="1"/>
      <c r="W24" s="1"/>
      <c r="X24" s="1"/>
      <c r="Y24" s="1"/>
      <c r="Z24" s="1"/>
    </row>
    <row r="25" spans="1:26" x14ac:dyDescent="0.2">
      <c r="A25" s="97"/>
      <c r="B25" s="1"/>
      <c r="C25" s="1"/>
      <c r="D25" s="99"/>
      <c r="E25" s="1"/>
      <c r="F25" s="99"/>
      <c r="G25" s="99"/>
      <c r="H25" s="1"/>
      <c r="I25" s="1"/>
      <c r="J25" s="1"/>
      <c r="K25" s="1"/>
      <c r="L25" s="1"/>
      <c r="M25" s="1"/>
      <c r="N25" s="1"/>
      <c r="O25" s="1"/>
      <c r="P25" s="1"/>
      <c r="Q25" s="1"/>
      <c r="R25" s="1"/>
      <c r="S25" s="1"/>
      <c r="T25" s="1"/>
      <c r="U25" s="1"/>
      <c r="V25" s="1"/>
      <c r="W25" s="1"/>
      <c r="X25" s="1"/>
      <c r="Y25" s="1"/>
      <c r="Z25" s="1"/>
    </row>
    <row r="26" spans="1:26" x14ac:dyDescent="0.2">
      <c r="A26" s="97"/>
      <c r="B26" s="1"/>
      <c r="C26" s="1"/>
      <c r="D26" s="99"/>
      <c r="E26" s="1"/>
      <c r="F26" s="99"/>
      <c r="G26" s="99"/>
      <c r="H26" s="1"/>
      <c r="I26" s="1"/>
      <c r="J26" s="1"/>
      <c r="K26" s="1"/>
      <c r="L26" s="1"/>
      <c r="M26" s="1"/>
      <c r="N26" s="1"/>
      <c r="O26" s="1"/>
      <c r="P26" s="1"/>
      <c r="Q26" s="1"/>
      <c r="R26" s="1"/>
      <c r="S26" s="1"/>
      <c r="T26" s="1"/>
      <c r="U26" s="1"/>
      <c r="V26" s="1"/>
      <c r="W26" s="1"/>
      <c r="X26" s="1"/>
      <c r="Y26" s="1"/>
      <c r="Z26" s="1"/>
    </row>
    <row r="27" spans="1:26" x14ac:dyDescent="0.2">
      <c r="A27" s="97"/>
      <c r="B27" s="1"/>
      <c r="C27" s="1"/>
      <c r="D27" s="99"/>
      <c r="E27" s="1"/>
      <c r="F27" s="99"/>
      <c r="G27" s="99"/>
      <c r="H27" s="1"/>
      <c r="I27" s="1"/>
      <c r="J27" s="1"/>
      <c r="K27" s="1"/>
      <c r="L27" s="1"/>
      <c r="M27" s="1"/>
      <c r="N27" s="1"/>
      <c r="O27" s="1"/>
      <c r="P27" s="1"/>
      <c r="Q27" s="1"/>
      <c r="R27" s="1"/>
      <c r="S27" s="1"/>
      <c r="T27" s="1"/>
      <c r="U27" s="1"/>
      <c r="V27" s="1"/>
      <c r="W27" s="1"/>
      <c r="X27" s="1"/>
      <c r="Y27" s="1"/>
      <c r="Z27" s="1"/>
    </row>
    <row r="28" spans="1:26" x14ac:dyDescent="0.2">
      <c r="A28" s="97"/>
      <c r="B28" s="1"/>
      <c r="C28" s="1"/>
      <c r="D28" s="99"/>
      <c r="E28" s="1"/>
      <c r="F28" s="99"/>
      <c r="G28" s="99"/>
      <c r="H28" s="1"/>
      <c r="I28" s="1"/>
      <c r="J28" s="1"/>
      <c r="K28" s="1"/>
      <c r="L28" s="1"/>
      <c r="M28" s="1"/>
      <c r="N28" s="1"/>
      <c r="O28" s="1"/>
      <c r="P28" s="1"/>
      <c r="Q28" s="1"/>
      <c r="R28" s="1"/>
      <c r="S28" s="1"/>
      <c r="T28" s="1"/>
      <c r="U28" s="1"/>
      <c r="V28" s="1"/>
      <c r="W28" s="1"/>
      <c r="X28" s="1"/>
      <c r="Y28" s="1"/>
      <c r="Z28" s="1"/>
    </row>
    <row r="29" spans="1:26" x14ac:dyDescent="0.2">
      <c r="A29" s="97"/>
      <c r="B29" s="1"/>
      <c r="C29" s="1"/>
      <c r="D29" s="99"/>
      <c r="E29" s="1"/>
      <c r="F29" s="99"/>
      <c r="G29" s="99"/>
      <c r="H29" s="1"/>
      <c r="I29" s="1"/>
      <c r="J29" s="1"/>
      <c r="K29" s="1"/>
      <c r="L29" s="1"/>
      <c r="M29" s="1"/>
      <c r="N29" s="1"/>
      <c r="O29" s="1"/>
      <c r="P29" s="1"/>
      <c r="Q29" s="1"/>
      <c r="R29" s="1"/>
      <c r="S29" s="1"/>
      <c r="T29" s="1"/>
      <c r="U29" s="1"/>
      <c r="V29" s="1"/>
      <c r="W29" s="1"/>
      <c r="X29" s="1"/>
      <c r="Y29" s="1"/>
      <c r="Z29" s="1"/>
    </row>
    <row r="30" spans="1:26" x14ac:dyDescent="0.2">
      <c r="A30" s="97"/>
      <c r="B30" s="1"/>
      <c r="C30" s="1"/>
      <c r="D30" s="99"/>
      <c r="E30" s="1"/>
      <c r="F30" s="99"/>
      <c r="G30" s="99"/>
      <c r="H30" s="1"/>
      <c r="I30" s="1"/>
      <c r="J30" s="1"/>
      <c r="K30" s="1"/>
      <c r="L30" s="1"/>
      <c r="M30" s="1"/>
      <c r="N30" s="1"/>
      <c r="O30" s="1"/>
      <c r="P30" s="1"/>
      <c r="Q30" s="1"/>
      <c r="R30" s="1"/>
      <c r="S30" s="1"/>
      <c r="T30" s="1"/>
      <c r="U30" s="1"/>
      <c r="V30" s="1"/>
      <c r="W30" s="1"/>
      <c r="X30" s="1"/>
      <c r="Y30" s="1"/>
      <c r="Z30" s="1"/>
    </row>
    <row r="31" spans="1:26" x14ac:dyDescent="0.2">
      <c r="A31" s="97"/>
      <c r="B31" s="1"/>
      <c r="C31" s="1"/>
      <c r="D31" s="99"/>
      <c r="E31" s="1"/>
      <c r="F31" s="99"/>
      <c r="G31" s="99"/>
      <c r="H31" s="1"/>
      <c r="I31" s="1"/>
      <c r="J31" s="1"/>
      <c r="K31" s="1"/>
      <c r="L31" s="1"/>
      <c r="M31" s="1"/>
      <c r="N31" s="1"/>
      <c r="O31" s="1"/>
      <c r="P31" s="1"/>
      <c r="Q31" s="1"/>
      <c r="R31" s="1"/>
      <c r="S31" s="1"/>
      <c r="T31" s="1"/>
      <c r="U31" s="1"/>
      <c r="V31" s="1"/>
      <c r="W31" s="1"/>
      <c r="X31" s="1"/>
      <c r="Y31" s="1"/>
      <c r="Z31" s="1"/>
    </row>
    <row r="32" spans="1:26" x14ac:dyDescent="0.2">
      <c r="A32" s="97"/>
      <c r="B32" s="1"/>
      <c r="C32" s="1"/>
      <c r="D32" s="99"/>
      <c r="E32" s="1"/>
      <c r="F32" s="99"/>
      <c r="G32" s="99"/>
      <c r="H32" s="1"/>
      <c r="I32" s="1"/>
      <c r="J32" s="1"/>
      <c r="K32" s="1"/>
      <c r="L32" s="1"/>
      <c r="M32" s="1"/>
      <c r="N32" s="1"/>
      <c r="O32" s="1"/>
      <c r="P32" s="1"/>
      <c r="Q32" s="1"/>
      <c r="R32" s="1"/>
      <c r="S32" s="1"/>
      <c r="T32" s="1"/>
      <c r="U32" s="1"/>
      <c r="V32" s="1"/>
      <c r="W32" s="1"/>
      <c r="X32" s="1"/>
      <c r="Y32" s="1"/>
      <c r="Z32" s="1"/>
    </row>
    <row r="33" spans="1:26" x14ac:dyDescent="0.2">
      <c r="A33" s="97"/>
      <c r="B33" s="1"/>
      <c r="C33" s="1"/>
      <c r="D33" s="99"/>
      <c r="E33" s="1"/>
      <c r="F33" s="99"/>
      <c r="G33" s="99"/>
      <c r="H33" s="1"/>
      <c r="I33" s="1"/>
      <c r="J33" s="1"/>
      <c r="K33" s="1"/>
      <c r="L33" s="1"/>
      <c r="M33" s="1"/>
      <c r="N33" s="1"/>
      <c r="O33" s="1"/>
      <c r="P33" s="1"/>
      <c r="Q33" s="1"/>
      <c r="R33" s="1"/>
      <c r="S33" s="1"/>
      <c r="T33" s="1"/>
      <c r="U33" s="1"/>
      <c r="V33" s="1"/>
      <c r="W33" s="1"/>
      <c r="X33" s="1"/>
      <c r="Y33" s="1"/>
      <c r="Z33" s="1"/>
    </row>
    <row r="34" spans="1:26" x14ac:dyDescent="0.2">
      <c r="A34" s="97"/>
      <c r="B34" s="1"/>
      <c r="C34" s="1"/>
      <c r="D34" s="99"/>
      <c r="E34" s="1"/>
      <c r="F34" s="99"/>
      <c r="G34" s="99"/>
      <c r="H34" s="1"/>
      <c r="I34" s="1"/>
      <c r="J34" s="1"/>
      <c r="K34" s="1"/>
      <c r="L34" s="1"/>
      <c r="M34" s="1"/>
      <c r="N34" s="1"/>
      <c r="O34" s="1"/>
      <c r="P34" s="1"/>
      <c r="Q34" s="1"/>
      <c r="R34" s="1"/>
      <c r="S34" s="1"/>
      <c r="T34" s="1"/>
      <c r="U34" s="1"/>
      <c r="V34" s="1"/>
      <c r="W34" s="1"/>
      <c r="X34" s="1"/>
      <c r="Y34" s="1"/>
      <c r="Z34" s="1"/>
    </row>
    <row r="35" spans="1:26" x14ac:dyDescent="0.2">
      <c r="A35" s="97"/>
      <c r="B35" s="1"/>
      <c r="C35" s="1"/>
      <c r="D35" s="99"/>
      <c r="E35" s="1"/>
      <c r="F35" s="99"/>
      <c r="G35" s="99"/>
      <c r="H35" s="1"/>
      <c r="I35" s="1"/>
      <c r="J35" s="1"/>
      <c r="K35" s="1"/>
      <c r="L35" s="1"/>
      <c r="M35" s="1"/>
      <c r="N35" s="1"/>
      <c r="O35" s="1"/>
      <c r="P35" s="1"/>
      <c r="Q35" s="1"/>
      <c r="R35" s="1"/>
      <c r="S35" s="1"/>
      <c r="T35" s="1"/>
      <c r="U35" s="1"/>
      <c r="V35" s="1"/>
      <c r="W35" s="1"/>
      <c r="X35" s="1"/>
      <c r="Y35" s="1"/>
      <c r="Z35" s="1"/>
    </row>
    <row r="36" spans="1:26" x14ac:dyDescent="0.2">
      <c r="A36" s="97"/>
      <c r="B36" s="1"/>
      <c r="C36" s="1"/>
      <c r="D36" s="99"/>
      <c r="E36" s="1"/>
      <c r="F36" s="99"/>
      <c r="G36" s="99"/>
      <c r="H36" s="1"/>
      <c r="I36" s="1"/>
      <c r="J36" s="1"/>
      <c r="K36" s="1"/>
      <c r="L36" s="1"/>
      <c r="M36" s="1"/>
      <c r="N36" s="1"/>
      <c r="O36" s="1"/>
      <c r="P36" s="1"/>
      <c r="Q36" s="1"/>
      <c r="R36" s="1"/>
      <c r="S36" s="1"/>
      <c r="T36" s="1"/>
      <c r="U36" s="1"/>
      <c r="V36" s="1"/>
      <c r="W36" s="1"/>
      <c r="X36" s="1"/>
      <c r="Y36" s="1"/>
      <c r="Z36" s="1"/>
    </row>
    <row r="37" spans="1:26" x14ac:dyDescent="0.2">
      <c r="A37" s="97"/>
      <c r="B37" s="1"/>
      <c r="C37" s="1"/>
      <c r="D37" s="99"/>
      <c r="E37" s="1"/>
      <c r="F37" s="99"/>
      <c r="G37" s="99"/>
      <c r="H37" s="1"/>
      <c r="I37" s="1"/>
      <c r="J37" s="1"/>
      <c r="K37" s="1"/>
      <c r="L37" s="1"/>
      <c r="M37" s="1"/>
      <c r="N37" s="1"/>
      <c r="O37" s="1"/>
      <c r="P37" s="1"/>
      <c r="Q37" s="1"/>
      <c r="R37" s="1"/>
      <c r="S37" s="1"/>
      <c r="T37" s="1"/>
      <c r="U37" s="1"/>
      <c r="V37" s="1"/>
      <c r="W37" s="1"/>
      <c r="X37" s="1"/>
      <c r="Y37" s="1"/>
      <c r="Z37" s="1"/>
    </row>
    <row r="38" spans="1:26" x14ac:dyDescent="0.2">
      <c r="A38" s="97"/>
      <c r="B38" s="1"/>
      <c r="C38" s="1"/>
      <c r="D38" s="99"/>
      <c r="E38" s="1"/>
      <c r="F38" s="99"/>
      <c r="G38" s="99"/>
      <c r="H38" s="1"/>
      <c r="I38" s="1"/>
      <c r="J38" s="1"/>
      <c r="K38" s="1"/>
      <c r="L38" s="1"/>
      <c r="M38" s="1"/>
      <c r="N38" s="1"/>
      <c r="O38" s="1"/>
      <c r="P38" s="1"/>
      <c r="Q38" s="1"/>
      <c r="R38" s="1"/>
      <c r="S38" s="1"/>
      <c r="T38" s="1"/>
      <c r="U38" s="1"/>
      <c r="V38" s="1"/>
      <c r="W38" s="1"/>
      <c r="X38" s="1"/>
      <c r="Y38" s="1"/>
      <c r="Z38" s="1"/>
    </row>
    <row r="39" spans="1:26" x14ac:dyDescent="0.2">
      <c r="A39" s="97"/>
      <c r="B39" s="1"/>
      <c r="C39" s="1"/>
      <c r="D39" s="99"/>
      <c r="E39" s="1"/>
      <c r="F39" s="99"/>
      <c r="G39" s="99"/>
      <c r="H39" s="1"/>
      <c r="I39" s="1"/>
      <c r="J39" s="1"/>
      <c r="K39" s="1"/>
      <c r="L39" s="1"/>
      <c r="M39" s="1"/>
      <c r="N39" s="1"/>
      <c r="O39" s="1"/>
      <c r="P39" s="1"/>
      <c r="Q39" s="1"/>
      <c r="R39" s="1"/>
      <c r="S39" s="1"/>
      <c r="T39" s="1"/>
      <c r="U39" s="1"/>
      <c r="V39" s="1"/>
      <c r="W39" s="1"/>
      <c r="X39" s="1"/>
      <c r="Y39" s="1"/>
      <c r="Z39" s="1"/>
    </row>
    <row r="40" spans="1:26" x14ac:dyDescent="0.2">
      <c r="A40" s="97"/>
      <c r="B40" s="1"/>
      <c r="C40" s="1"/>
      <c r="D40" s="99"/>
      <c r="E40" s="1"/>
      <c r="F40" s="99"/>
      <c r="G40" s="99"/>
      <c r="H40" s="1"/>
      <c r="I40" s="1"/>
      <c r="J40" s="1"/>
      <c r="K40" s="1"/>
      <c r="L40" s="1"/>
      <c r="M40" s="1"/>
      <c r="N40" s="1"/>
      <c r="O40" s="1"/>
      <c r="P40" s="1"/>
      <c r="Q40" s="1"/>
      <c r="R40" s="1"/>
      <c r="S40" s="1"/>
      <c r="T40" s="1"/>
      <c r="U40" s="1"/>
      <c r="V40" s="1"/>
      <c r="W40" s="1"/>
      <c r="X40" s="1"/>
      <c r="Y40" s="1"/>
      <c r="Z40" s="1"/>
    </row>
    <row r="41" spans="1:26" x14ac:dyDescent="0.2">
      <c r="A41" s="97"/>
      <c r="B41" s="1"/>
      <c r="C41" s="1"/>
      <c r="D41" s="99"/>
      <c r="E41" s="1"/>
      <c r="F41" s="99"/>
      <c r="G41" s="99"/>
      <c r="H41" s="1"/>
      <c r="I41" s="1"/>
      <c r="J41" s="1"/>
      <c r="K41" s="1"/>
      <c r="L41" s="1"/>
      <c r="M41" s="1"/>
      <c r="N41" s="1"/>
      <c r="O41" s="1"/>
      <c r="P41" s="1"/>
      <c r="Q41" s="1"/>
      <c r="R41" s="1"/>
      <c r="S41" s="1"/>
      <c r="T41" s="1"/>
      <c r="U41" s="1"/>
      <c r="V41" s="1"/>
      <c r="W41" s="1"/>
      <c r="X41" s="1"/>
      <c r="Y41" s="1"/>
      <c r="Z41" s="1"/>
    </row>
    <row r="42" spans="1:26" x14ac:dyDescent="0.2">
      <c r="A42" s="97"/>
      <c r="B42" s="1"/>
      <c r="C42" s="1"/>
      <c r="D42" s="99"/>
      <c r="E42" s="1"/>
      <c r="F42" s="99"/>
      <c r="G42" s="99"/>
      <c r="H42" s="1"/>
      <c r="I42" s="1"/>
      <c r="J42" s="1"/>
      <c r="K42" s="1"/>
      <c r="L42" s="1"/>
      <c r="M42" s="1"/>
      <c r="N42" s="1"/>
      <c r="O42" s="1"/>
      <c r="P42" s="1"/>
      <c r="Q42" s="1"/>
      <c r="R42" s="1"/>
      <c r="S42" s="1"/>
      <c r="T42" s="1"/>
      <c r="U42" s="1"/>
      <c r="V42" s="1"/>
      <c r="W42" s="1"/>
      <c r="X42" s="1"/>
      <c r="Y42" s="1"/>
      <c r="Z42" s="1"/>
    </row>
    <row r="43" spans="1:26" x14ac:dyDescent="0.2">
      <c r="A43" s="97"/>
      <c r="B43" s="1"/>
      <c r="C43" s="1"/>
      <c r="D43" s="99"/>
      <c r="E43" s="1"/>
      <c r="F43" s="99"/>
      <c r="G43" s="99"/>
      <c r="H43" s="1"/>
      <c r="I43" s="1"/>
      <c r="J43" s="1"/>
      <c r="K43" s="1"/>
      <c r="L43" s="1"/>
      <c r="M43" s="1"/>
      <c r="N43" s="1"/>
      <c r="O43" s="1"/>
      <c r="P43" s="1"/>
      <c r="Q43" s="1"/>
      <c r="R43" s="1"/>
      <c r="S43" s="1"/>
      <c r="T43" s="1"/>
      <c r="U43" s="1"/>
      <c r="V43" s="1"/>
      <c r="W43" s="1"/>
      <c r="X43" s="1"/>
      <c r="Y43" s="1"/>
      <c r="Z43" s="1"/>
    </row>
    <row r="44" spans="1:26" x14ac:dyDescent="0.2">
      <c r="A44" s="97"/>
      <c r="B44" s="1"/>
      <c r="C44" s="1"/>
      <c r="D44" s="99"/>
      <c r="E44" s="1"/>
      <c r="F44" s="99"/>
      <c r="G44" s="99"/>
      <c r="H44" s="1"/>
      <c r="I44" s="1"/>
      <c r="J44" s="1"/>
      <c r="K44" s="1"/>
      <c r="L44" s="1"/>
      <c r="M44" s="1"/>
      <c r="N44" s="1"/>
      <c r="O44" s="1"/>
      <c r="P44" s="1"/>
      <c r="Q44" s="1"/>
      <c r="R44" s="1"/>
      <c r="S44" s="1"/>
      <c r="T44" s="1"/>
      <c r="U44" s="1"/>
      <c r="V44" s="1"/>
      <c r="W44" s="1"/>
      <c r="X44" s="1"/>
      <c r="Y44" s="1"/>
      <c r="Z44" s="1"/>
    </row>
    <row r="45" spans="1:26" x14ac:dyDescent="0.2">
      <c r="A45" s="97"/>
      <c r="B45" s="1"/>
      <c r="C45" s="1"/>
      <c r="D45" s="99"/>
      <c r="E45" s="1"/>
      <c r="F45" s="99"/>
      <c r="G45" s="99"/>
      <c r="H45" s="1"/>
      <c r="I45" s="1"/>
      <c r="J45" s="1"/>
      <c r="K45" s="1"/>
      <c r="L45" s="1"/>
      <c r="M45" s="1"/>
      <c r="N45" s="1"/>
      <c r="O45" s="1"/>
      <c r="P45" s="1"/>
      <c r="Q45" s="1"/>
      <c r="R45" s="1"/>
      <c r="S45" s="1"/>
      <c r="T45" s="1"/>
      <c r="U45" s="1"/>
      <c r="V45" s="1"/>
      <c r="W45" s="1"/>
      <c r="X45" s="1"/>
      <c r="Y45" s="1"/>
      <c r="Z45" s="1"/>
    </row>
    <row r="46" spans="1:26" x14ac:dyDescent="0.2">
      <c r="A46" s="97"/>
      <c r="B46" s="1"/>
      <c r="C46" s="1"/>
      <c r="D46" s="99"/>
      <c r="E46" s="1"/>
      <c r="F46" s="99"/>
      <c r="G46" s="99"/>
      <c r="H46" s="1"/>
      <c r="I46" s="1"/>
      <c r="J46" s="1"/>
      <c r="K46" s="1"/>
      <c r="L46" s="1"/>
      <c r="M46" s="1"/>
      <c r="N46" s="1"/>
      <c r="O46" s="1"/>
      <c r="P46" s="1"/>
      <c r="Q46" s="1"/>
      <c r="R46" s="1"/>
      <c r="S46" s="1"/>
      <c r="T46" s="1"/>
      <c r="U46" s="1"/>
      <c r="V46" s="1"/>
      <c r="W46" s="1"/>
      <c r="X46" s="1"/>
      <c r="Y46" s="1"/>
      <c r="Z46" s="1"/>
    </row>
    <row r="47" spans="1:26" x14ac:dyDescent="0.2">
      <c r="A47" s="97"/>
      <c r="B47" s="1"/>
      <c r="C47" s="1"/>
      <c r="D47" s="99"/>
      <c r="E47" s="1"/>
      <c r="F47" s="99"/>
      <c r="G47" s="99"/>
      <c r="H47" s="1"/>
      <c r="I47" s="1"/>
      <c r="J47" s="1"/>
      <c r="K47" s="1"/>
      <c r="L47" s="1"/>
      <c r="M47" s="1"/>
      <c r="N47" s="1"/>
      <c r="O47" s="1"/>
      <c r="P47" s="1"/>
      <c r="Q47" s="1"/>
      <c r="R47" s="1"/>
      <c r="S47" s="1"/>
      <c r="T47" s="1"/>
      <c r="U47" s="1"/>
      <c r="V47" s="1"/>
      <c r="W47" s="1"/>
      <c r="X47" s="1"/>
      <c r="Y47" s="1"/>
      <c r="Z47" s="1"/>
    </row>
    <row r="48" spans="1:26" x14ac:dyDescent="0.2">
      <c r="A48" s="97"/>
      <c r="B48" s="1"/>
      <c r="C48" s="1"/>
      <c r="D48" s="99"/>
      <c r="E48" s="1"/>
      <c r="F48" s="99"/>
      <c r="G48" s="99"/>
      <c r="H48" s="1"/>
      <c r="I48" s="1"/>
      <c r="J48" s="1"/>
      <c r="K48" s="1"/>
      <c r="L48" s="1"/>
      <c r="M48" s="1"/>
      <c r="N48" s="1"/>
      <c r="O48" s="1"/>
      <c r="P48" s="1"/>
      <c r="Q48" s="1"/>
      <c r="R48" s="1"/>
      <c r="S48" s="1"/>
      <c r="T48" s="1"/>
      <c r="U48" s="1"/>
      <c r="V48" s="1"/>
      <c r="W48" s="1"/>
      <c r="X48" s="1"/>
      <c r="Y48" s="1"/>
      <c r="Z48" s="1"/>
    </row>
    <row r="49" spans="1:26" x14ac:dyDescent="0.2">
      <c r="A49" s="97"/>
      <c r="B49" s="1"/>
      <c r="C49" s="1"/>
      <c r="D49" s="99"/>
      <c r="E49" s="1"/>
      <c r="F49" s="99"/>
      <c r="G49" s="99"/>
      <c r="H49" s="1"/>
      <c r="I49" s="1"/>
      <c r="J49" s="1"/>
      <c r="K49" s="1"/>
      <c r="L49" s="1"/>
      <c r="M49" s="1"/>
      <c r="N49" s="1"/>
      <c r="O49" s="1"/>
      <c r="P49" s="1"/>
      <c r="Q49" s="1"/>
      <c r="R49" s="1"/>
      <c r="S49" s="1"/>
      <c r="T49" s="1"/>
      <c r="U49" s="1"/>
      <c r="V49" s="1"/>
      <c r="W49" s="1"/>
      <c r="X49" s="1"/>
      <c r="Y49" s="1"/>
      <c r="Z49" s="1"/>
    </row>
    <row r="50" spans="1:26" x14ac:dyDescent="0.2">
      <c r="A50" s="97"/>
      <c r="B50" s="1"/>
      <c r="C50" s="1"/>
      <c r="D50" s="99"/>
      <c r="E50" s="1"/>
      <c r="F50" s="99"/>
      <c r="G50" s="99"/>
      <c r="H50" s="1"/>
      <c r="I50" s="1"/>
      <c r="J50" s="1"/>
      <c r="K50" s="1"/>
      <c r="L50" s="1"/>
      <c r="M50" s="1"/>
      <c r="N50" s="1"/>
      <c r="O50" s="1"/>
      <c r="P50" s="1"/>
      <c r="Q50" s="1"/>
      <c r="R50" s="1"/>
      <c r="S50" s="1"/>
      <c r="T50" s="1"/>
      <c r="U50" s="1"/>
      <c r="V50" s="1"/>
      <c r="W50" s="1"/>
      <c r="X50" s="1"/>
      <c r="Y50" s="1"/>
      <c r="Z50" s="1"/>
    </row>
    <row r="51" spans="1:26" x14ac:dyDescent="0.2">
      <c r="A51" s="97"/>
      <c r="B51" s="1"/>
      <c r="C51" s="1"/>
      <c r="D51" s="99"/>
      <c r="E51" s="1"/>
      <c r="F51" s="99"/>
      <c r="G51" s="99"/>
      <c r="H51" s="1"/>
      <c r="I51" s="1"/>
      <c r="J51" s="1"/>
      <c r="K51" s="1"/>
      <c r="L51" s="1"/>
      <c r="M51" s="1"/>
      <c r="N51" s="1"/>
      <c r="O51" s="1"/>
      <c r="P51" s="1"/>
      <c r="Q51" s="1"/>
      <c r="R51" s="1"/>
      <c r="S51" s="1"/>
      <c r="T51" s="1"/>
      <c r="U51" s="1"/>
      <c r="V51" s="1"/>
      <c r="W51" s="1"/>
      <c r="X51" s="1"/>
      <c r="Y51" s="1"/>
      <c r="Z51" s="1"/>
    </row>
    <row r="52" spans="1:26" x14ac:dyDescent="0.2">
      <c r="A52" s="97"/>
      <c r="B52" s="1"/>
      <c r="C52" s="1"/>
      <c r="D52" s="99"/>
      <c r="E52" s="1"/>
      <c r="F52" s="99"/>
      <c r="G52" s="99"/>
      <c r="H52" s="1"/>
      <c r="I52" s="1"/>
      <c r="J52" s="1"/>
      <c r="K52" s="1"/>
      <c r="L52" s="1"/>
      <c r="M52" s="1"/>
      <c r="N52" s="1"/>
      <c r="O52" s="1"/>
      <c r="P52" s="1"/>
      <c r="Q52" s="1"/>
      <c r="R52" s="1"/>
      <c r="S52" s="1"/>
      <c r="T52" s="1"/>
      <c r="U52" s="1"/>
      <c r="V52" s="1"/>
      <c r="W52" s="1"/>
      <c r="X52" s="1"/>
      <c r="Y52" s="1"/>
      <c r="Z52" s="1"/>
    </row>
    <row r="53" spans="1:26" x14ac:dyDescent="0.2">
      <c r="A53" s="97"/>
      <c r="B53" s="1"/>
      <c r="C53" s="1"/>
      <c r="D53" s="99"/>
      <c r="E53" s="1"/>
      <c r="F53" s="99"/>
      <c r="G53" s="99"/>
      <c r="H53" s="1"/>
      <c r="I53" s="1"/>
      <c r="J53" s="1"/>
      <c r="K53" s="1"/>
      <c r="L53" s="1"/>
      <c r="M53" s="1"/>
      <c r="N53" s="1"/>
      <c r="O53" s="1"/>
      <c r="P53" s="1"/>
      <c r="Q53" s="1"/>
      <c r="R53" s="1"/>
      <c r="S53" s="1"/>
      <c r="T53" s="1"/>
      <c r="U53" s="1"/>
      <c r="V53" s="1"/>
      <c r="W53" s="1"/>
      <c r="X53" s="1"/>
      <c r="Y53" s="1"/>
      <c r="Z53" s="1"/>
    </row>
    <row r="54" spans="1:26" x14ac:dyDescent="0.2">
      <c r="A54" s="97"/>
      <c r="B54" s="1"/>
      <c r="C54" s="1"/>
      <c r="D54" s="99"/>
      <c r="E54" s="1"/>
      <c r="F54" s="99"/>
      <c r="G54" s="99"/>
      <c r="H54" s="1"/>
      <c r="I54" s="1"/>
      <c r="J54" s="1"/>
      <c r="K54" s="1"/>
      <c r="L54" s="1"/>
      <c r="M54" s="1"/>
      <c r="N54" s="1"/>
      <c r="O54" s="1"/>
      <c r="P54" s="1"/>
      <c r="Q54" s="1"/>
      <c r="R54" s="1"/>
      <c r="S54" s="1"/>
      <c r="T54" s="1"/>
      <c r="U54" s="1"/>
      <c r="V54" s="1"/>
      <c r="W54" s="1"/>
      <c r="X54" s="1"/>
      <c r="Y54" s="1"/>
      <c r="Z54" s="1"/>
    </row>
    <row r="55" spans="1:26" x14ac:dyDescent="0.2">
      <c r="A55" s="97"/>
      <c r="B55" s="1"/>
      <c r="C55" s="1"/>
      <c r="D55" s="99"/>
      <c r="E55" s="1"/>
      <c r="F55" s="99"/>
      <c r="G55" s="99"/>
      <c r="H55" s="1"/>
      <c r="I55" s="1"/>
      <c r="J55" s="1"/>
      <c r="K55" s="1"/>
      <c r="L55" s="1"/>
      <c r="M55" s="1"/>
      <c r="N55" s="1"/>
      <c r="O55" s="1"/>
      <c r="P55" s="1"/>
      <c r="Q55" s="1"/>
      <c r="R55" s="1"/>
      <c r="S55" s="1"/>
      <c r="T55" s="1"/>
      <c r="U55" s="1"/>
      <c r="V55" s="1"/>
      <c r="W55" s="1"/>
      <c r="X55" s="1"/>
      <c r="Y55" s="1"/>
      <c r="Z55" s="1"/>
    </row>
    <row r="56" spans="1:26" x14ac:dyDescent="0.2">
      <c r="A56" s="97"/>
      <c r="B56" s="1"/>
      <c r="C56" s="1"/>
      <c r="D56" s="99"/>
      <c r="E56" s="1"/>
      <c r="F56" s="99"/>
      <c r="G56" s="99"/>
      <c r="H56" s="1"/>
      <c r="I56" s="1"/>
      <c r="J56" s="1"/>
      <c r="K56" s="1"/>
      <c r="L56" s="1"/>
      <c r="M56" s="1"/>
      <c r="N56" s="1"/>
      <c r="O56" s="1"/>
      <c r="P56" s="1"/>
      <c r="Q56" s="1"/>
      <c r="R56" s="1"/>
      <c r="S56" s="1"/>
      <c r="T56" s="1"/>
      <c r="U56" s="1"/>
      <c r="V56" s="1"/>
      <c r="W56" s="1"/>
      <c r="X56" s="1"/>
      <c r="Y56" s="1"/>
      <c r="Z56" s="1"/>
    </row>
    <row r="57" spans="1:26" x14ac:dyDescent="0.2">
      <c r="A57" s="97"/>
      <c r="B57" s="1"/>
      <c r="C57" s="1"/>
      <c r="D57" s="99"/>
      <c r="E57" s="1"/>
      <c r="F57" s="99"/>
      <c r="G57" s="99"/>
      <c r="H57" s="1"/>
      <c r="I57" s="1"/>
      <c r="J57" s="1"/>
      <c r="K57" s="1"/>
      <c r="L57" s="1"/>
      <c r="M57" s="1"/>
      <c r="N57" s="1"/>
      <c r="O57" s="1"/>
      <c r="P57" s="1"/>
      <c r="Q57" s="1"/>
      <c r="R57" s="1"/>
      <c r="S57" s="1"/>
      <c r="T57" s="1"/>
      <c r="U57" s="1"/>
      <c r="V57" s="1"/>
      <c r="W57" s="1"/>
      <c r="X57" s="1"/>
      <c r="Y57" s="1"/>
      <c r="Z57" s="1"/>
    </row>
    <row r="58" spans="1:26" x14ac:dyDescent="0.2">
      <c r="A58" s="97"/>
      <c r="B58" s="1"/>
      <c r="C58" s="1"/>
      <c r="D58" s="99"/>
      <c r="E58" s="1"/>
      <c r="F58" s="99"/>
      <c r="G58" s="99"/>
      <c r="H58" s="1"/>
      <c r="I58" s="1"/>
      <c r="J58" s="1"/>
      <c r="K58" s="1"/>
      <c r="L58" s="1"/>
      <c r="M58" s="1"/>
      <c r="N58" s="1"/>
      <c r="O58" s="1"/>
      <c r="P58" s="1"/>
      <c r="Q58" s="1"/>
      <c r="R58" s="1"/>
      <c r="S58" s="1"/>
      <c r="T58" s="1"/>
      <c r="U58" s="1"/>
      <c r="V58" s="1"/>
      <c r="W58" s="1"/>
      <c r="X58" s="1"/>
      <c r="Y58" s="1"/>
      <c r="Z58" s="1"/>
    </row>
    <row r="59" spans="1:26" x14ac:dyDescent="0.2">
      <c r="A59" s="97"/>
      <c r="B59" s="1"/>
      <c r="C59" s="1"/>
      <c r="D59" s="99"/>
      <c r="E59" s="1"/>
      <c r="F59" s="99"/>
      <c r="G59" s="99"/>
      <c r="H59" s="1"/>
      <c r="I59" s="1"/>
      <c r="J59" s="1"/>
      <c r="K59" s="1"/>
      <c r="L59" s="1"/>
      <c r="M59" s="1"/>
      <c r="N59" s="1"/>
      <c r="O59" s="1"/>
      <c r="P59" s="1"/>
      <c r="Q59" s="1"/>
      <c r="R59" s="1"/>
      <c r="S59" s="1"/>
      <c r="T59" s="1"/>
      <c r="U59" s="1"/>
      <c r="V59" s="1"/>
      <c r="W59" s="1"/>
      <c r="X59" s="1"/>
      <c r="Y59" s="1"/>
      <c r="Z59" s="1"/>
    </row>
    <row r="60" spans="1:26" x14ac:dyDescent="0.2">
      <c r="A60" s="97"/>
      <c r="B60" s="1"/>
      <c r="C60" s="1"/>
      <c r="D60" s="99"/>
      <c r="E60" s="1"/>
      <c r="F60" s="99"/>
      <c r="G60" s="99"/>
      <c r="H60" s="1"/>
      <c r="I60" s="1"/>
      <c r="J60" s="1"/>
      <c r="K60" s="1"/>
      <c r="L60" s="1"/>
      <c r="M60" s="1"/>
      <c r="N60" s="1"/>
      <c r="O60" s="1"/>
      <c r="P60" s="1"/>
      <c r="Q60" s="1"/>
      <c r="R60" s="1"/>
      <c r="S60" s="1"/>
      <c r="T60" s="1"/>
      <c r="U60" s="1"/>
      <c r="V60" s="1"/>
      <c r="W60" s="1"/>
      <c r="X60" s="1"/>
      <c r="Y60" s="1"/>
      <c r="Z60" s="1"/>
    </row>
    <row r="61" spans="1:26" x14ac:dyDescent="0.2">
      <c r="A61" s="97"/>
      <c r="B61" s="1"/>
      <c r="C61" s="1"/>
      <c r="D61" s="99"/>
      <c r="E61" s="1"/>
      <c r="F61" s="99"/>
      <c r="G61" s="99"/>
      <c r="H61" s="1"/>
      <c r="I61" s="1"/>
      <c r="J61" s="1"/>
      <c r="K61" s="1"/>
      <c r="L61" s="1"/>
      <c r="M61" s="1"/>
      <c r="N61" s="1"/>
      <c r="O61" s="1"/>
      <c r="P61" s="1"/>
      <c r="Q61" s="1"/>
      <c r="R61" s="1"/>
      <c r="S61" s="1"/>
      <c r="T61" s="1"/>
      <c r="U61" s="1"/>
      <c r="V61" s="1"/>
      <c r="W61" s="1"/>
      <c r="X61" s="1"/>
      <c r="Y61" s="1"/>
      <c r="Z61" s="1"/>
    </row>
    <row r="62" spans="1:26" x14ac:dyDescent="0.2">
      <c r="A62" s="97"/>
      <c r="B62" s="1"/>
      <c r="C62" s="1"/>
      <c r="D62" s="99"/>
      <c r="E62" s="1"/>
      <c r="F62" s="99"/>
      <c r="G62" s="99"/>
      <c r="H62" s="1"/>
      <c r="I62" s="1"/>
      <c r="J62" s="1"/>
      <c r="K62" s="1"/>
      <c r="L62" s="1"/>
      <c r="M62" s="1"/>
      <c r="N62" s="1"/>
      <c r="O62" s="1"/>
      <c r="P62" s="1"/>
      <c r="Q62" s="1"/>
      <c r="R62" s="1"/>
      <c r="S62" s="1"/>
      <c r="T62" s="1"/>
      <c r="U62" s="1"/>
      <c r="V62" s="1"/>
      <c r="W62" s="1"/>
      <c r="X62" s="1"/>
      <c r="Y62" s="1"/>
      <c r="Z62" s="1"/>
    </row>
    <row r="63" spans="1:26" x14ac:dyDescent="0.2">
      <c r="A63" s="97"/>
      <c r="B63" s="1"/>
      <c r="C63" s="1"/>
      <c r="D63" s="99"/>
      <c r="E63" s="1"/>
      <c r="F63" s="99"/>
      <c r="G63" s="99"/>
      <c r="H63" s="1"/>
      <c r="I63" s="1"/>
      <c r="J63" s="1"/>
      <c r="K63" s="1"/>
      <c r="L63" s="1"/>
      <c r="M63" s="1"/>
      <c r="N63" s="1"/>
      <c r="O63" s="1"/>
      <c r="P63" s="1"/>
      <c r="Q63" s="1"/>
      <c r="R63" s="1"/>
      <c r="S63" s="1"/>
      <c r="T63" s="1"/>
      <c r="U63" s="1"/>
      <c r="V63" s="1"/>
      <c r="W63" s="1"/>
      <c r="X63" s="1"/>
      <c r="Y63" s="1"/>
      <c r="Z63" s="1"/>
    </row>
    <row r="64" spans="1:26" x14ac:dyDescent="0.2">
      <c r="A64" s="97"/>
      <c r="B64" s="1"/>
      <c r="C64" s="1"/>
      <c r="D64" s="99"/>
      <c r="E64" s="1"/>
      <c r="F64" s="99"/>
      <c r="G64" s="99"/>
      <c r="H64" s="1"/>
      <c r="I64" s="1"/>
      <c r="J64" s="1"/>
      <c r="K64" s="1"/>
      <c r="L64" s="1"/>
      <c r="M64" s="1"/>
      <c r="N64" s="1"/>
      <c r="O64" s="1"/>
      <c r="P64" s="1"/>
      <c r="Q64" s="1"/>
      <c r="R64" s="1"/>
      <c r="S64" s="1"/>
      <c r="T64" s="1"/>
      <c r="U64" s="1"/>
      <c r="V64" s="1"/>
      <c r="W64" s="1"/>
      <c r="X64" s="1"/>
      <c r="Y64" s="1"/>
      <c r="Z64" s="1"/>
    </row>
    <row r="65" spans="1:26" x14ac:dyDescent="0.2">
      <c r="A65" s="97"/>
      <c r="B65" s="1"/>
      <c r="C65" s="1"/>
      <c r="D65" s="99"/>
      <c r="E65" s="1"/>
      <c r="F65" s="99"/>
      <c r="G65" s="99"/>
      <c r="H65" s="1"/>
      <c r="I65" s="1"/>
      <c r="J65" s="1"/>
      <c r="K65" s="1"/>
      <c r="L65" s="1"/>
      <c r="M65" s="1"/>
      <c r="N65" s="1"/>
      <c r="O65" s="1"/>
      <c r="P65" s="1"/>
      <c r="Q65" s="1"/>
      <c r="R65" s="1"/>
      <c r="S65" s="1"/>
      <c r="T65" s="1"/>
      <c r="U65" s="1"/>
      <c r="V65" s="1"/>
      <c r="W65" s="1"/>
      <c r="X65" s="1"/>
      <c r="Y65" s="1"/>
      <c r="Z65" s="1"/>
    </row>
    <row r="66" spans="1:26" x14ac:dyDescent="0.2">
      <c r="A66" s="97"/>
      <c r="B66" s="1"/>
      <c r="C66" s="1"/>
      <c r="D66" s="99"/>
      <c r="E66" s="1"/>
      <c r="F66" s="99"/>
      <c r="G66" s="99"/>
      <c r="H66" s="1"/>
      <c r="I66" s="1"/>
      <c r="J66" s="1"/>
      <c r="K66" s="1"/>
      <c r="L66" s="1"/>
      <c r="M66" s="1"/>
      <c r="N66" s="1"/>
      <c r="O66" s="1"/>
      <c r="P66" s="1"/>
      <c r="Q66" s="1"/>
      <c r="R66" s="1"/>
      <c r="S66" s="1"/>
      <c r="T66" s="1"/>
      <c r="U66" s="1"/>
      <c r="V66" s="1"/>
      <c r="W66" s="1"/>
      <c r="X66" s="1"/>
      <c r="Y66" s="1"/>
      <c r="Z66" s="1"/>
    </row>
    <row r="67" spans="1:26" x14ac:dyDescent="0.2">
      <c r="A67" s="97"/>
      <c r="B67" s="1"/>
      <c r="C67" s="1"/>
      <c r="D67" s="99"/>
      <c r="E67" s="1"/>
      <c r="F67" s="99"/>
      <c r="G67" s="99"/>
      <c r="H67" s="1"/>
      <c r="I67" s="1"/>
      <c r="J67" s="1"/>
      <c r="K67" s="1"/>
      <c r="L67" s="1"/>
      <c r="M67" s="1"/>
      <c r="N67" s="1"/>
      <c r="O67" s="1"/>
      <c r="P67" s="1"/>
      <c r="Q67" s="1"/>
      <c r="R67" s="1"/>
      <c r="S67" s="1"/>
      <c r="T67" s="1"/>
      <c r="U67" s="1"/>
      <c r="V67" s="1"/>
      <c r="W67" s="1"/>
      <c r="X67" s="1"/>
      <c r="Y67" s="1"/>
      <c r="Z67" s="1"/>
    </row>
    <row r="68" spans="1:26" x14ac:dyDescent="0.2">
      <c r="A68" s="97"/>
      <c r="B68" s="1"/>
      <c r="C68" s="1"/>
      <c r="D68" s="99"/>
      <c r="E68" s="1"/>
      <c r="F68" s="99"/>
      <c r="G68" s="99"/>
      <c r="H68" s="1"/>
      <c r="I68" s="1"/>
      <c r="J68" s="1"/>
      <c r="K68" s="1"/>
      <c r="L68" s="1"/>
      <c r="M68" s="1"/>
      <c r="N68" s="1"/>
      <c r="O68" s="1"/>
      <c r="P68" s="1"/>
      <c r="Q68" s="1"/>
      <c r="R68" s="1"/>
      <c r="S68" s="1"/>
      <c r="T68" s="1"/>
      <c r="U68" s="1"/>
      <c r="V68" s="1"/>
      <c r="W68" s="1"/>
      <c r="X68" s="1"/>
      <c r="Y68" s="1"/>
      <c r="Z68" s="1"/>
    </row>
    <row r="69" spans="1:26" x14ac:dyDescent="0.2">
      <c r="A69" s="97"/>
      <c r="B69" s="1"/>
      <c r="C69" s="1"/>
      <c r="D69" s="99"/>
      <c r="E69" s="1"/>
      <c r="F69" s="99"/>
      <c r="G69" s="99"/>
      <c r="H69" s="1"/>
      <c r="I69" s="1"/>
      <c r="J69" s="1"/>
      <c r="K69" s="1"/>
      <c r="L69" s="1"/>
      <c r="M69" s="1"/>
      <c r="N69" s="1"/>
      <c r="O69" s="1"/>
      <c r="P69" s="1"/>
      <c r="Q69" s="1"/>
      <c r="R69" s="1"/>
      <c r="S69" s="1"/>
      <c r="T69" s="1"/>
      <c r="U69" s="1"/>
      <c r="V69" s="1"/>
      <c r="W69" s="1"/>
      <c r="X69" s="1"/>
      <c r="Y69" s="1"/>
      <c r="Z69" s="1"/>
    </row>
    <row r="70" spans="1:26" x14ac:dyDescent="0.2">
      <c r="A70" s="97"/>
      <c r="B70" s="1"/>
      <c r="C70" s="1"/>
      <c r="D70" s="99"/>
      <c r="E70" s="1"/>
      <c r="F70" s="99"/>
      <c r="G70" s="99"/>
      <c r="H70" s="1"/>
      <c r="I70" s="1"/>
      <c r="J70" s="1"/>
      <c r="K70" s="1"/>
      <c r="L70" s="1"/>
      <c r="M70" s="1"/>
      <c r="N70" s="1"/>
      <c r="O70" s="1"/>
      <c r="P70" s="1"/>
      <c r="Q70" s="1"/>
      <c r="R70" s="1"/>
      <c r="S70" s="1"/>
      <c r="T70" s="1"/>
      <c r="U70" s="1"/>
      <c r="V70" s="1"/>
      <c r="W70" s="1"/>
      <c r="X70" s="1"/>
      <c r="Y70" s="1"/>
      <c r="Z70" s="1"/>
    </row>
    <row r="71" spans="1:26" x14ac:dyDescent="0.2">
      <c r="A71" s="97"/>
      <c r="B71" s="1"/>
      <c r="C71" s="1"/>
      <c r="D71" s="99"/>
      <c r="E71" s="1"/>
      <c r="F71" s="99"/>
      <c r="G71" s="99"/>
      <c r="H71" s="1"/>
      <c r="I71" s="1"/>
      <c r="J71" s="1"/>
      <c r="K71" s="1"/>
      <c r="L71" s="1"/>
      <c r="M71" s="1"/>
      <c r="N71" s="1"/>
      <c r="O71" s="1"/>
      <c r="P71" s="1"/>
      <c r="Q71" s="1"/>
      <c r="R71" s="1"/>
      <c r="S71" s="1"/>
      <c r="T71" s="1"/>
      <c r="U71" s="1"/>
      <c r="V71" s="1"/>
      <c r="W71" s="1"/>
      <c r="X71" s="1"/>
      <c r="Y71" s="1"/>
      <c r="Z71" s="1"/>
    </row>
    <row r="72" spans="1:26" x14ac:dyDescent="0.2">
      <c r="A72" s="97"/>
      <c r="B72" s="1"/>
      <c r="C72" s="1"/>
      <c r="D72" s="99"/>
      <c r="E72" s="1"/>
      <c r="F72" s="99"/>
      <c r="G72" s="99"/>
      <c r="H72" s="1"/>
      <c r="I72" s="1"/>
      <c r="J72" s="1"/>
      <c r="K72" s="1"/>
      <c r="L72" s="1"/>
      <c r="M72" s="1"/>
      <c r="N72" s="1"/>
      <c r="O72" s="1"/>
      <c r="P72" s="1"/>
      <c r="Q72" s="1"/>
      <c r="R72" s="1"/>
      <c r="S72" s="1"/>
      <c r="T72" s="1"/>
      <c r="U72" s="1"/>
      <c r="V72" s="1"/>
      <c r="W72" s="1"/>
      <c r="X72" s="1"/>
      <c r="Y72" s="1"/>
      <c r="Z72" s="1"/>
    </row>
    <row r="73" spans="1:26" x14ac:dyDescent="0.2">
      <c r="A73" s="97"/>
      <c r="B73" s="1"/>
      <c r="C73" s="1"/>
      <c r="D73" s="99"/>
      <c r="E73" s="1"/>
      <c r="F73" s="99"/>
      <c r="G73" s="99"/>
      <c r="H73" s="1"/>
      <c r="I73" s="1"/>
      <c r="J73" s="1"/>
      <c r="K73" s="1"/>
      <c r="L73" s="1"/>
      <c r="M73" s="1"/>
      <c r="N73" s="1"/>
      <c r="O73" s="1"/>
      <c r="P73" s="1"/>
      <c r="Q73" s="1"/>
      <c r="R73" s="1"/>
      <c r="S73" s="1"/>
      <c r="T73" s="1"/>
      <c r="U73" s="1"/>
      <c r="V73" s="1"/>
      <c r="W73" s="1"/>
      <c r="X73" s="1"/>
      <c r="Y73" s="1"/>
      <c r="Z73" s="1"/>
    </row>
    <row r="74" spans="1:26" x14ac:dyDescent="0.2">
      <c r="A74" s="97"/>
      <c r="B74" s="1"/>
      <c r="C74" s="1"/>
      <c r="D74" s="99"/>
      <c r="E74" s="1"/>
      <c r="F74" s="99"/>
      <c r="G74" s="99"/>
      <c r="H74" s="1"/>
      <c r="I74" s="1"/>
      <c r="J74" s="1"/>
      <c r="K74" s="1"/>
      <c r="L74" s="1"/>
      <c r="M74" s="1"/>
      <c r="N74" s="1"/>
      <c r="O74" s="1"/>
      <c r="P74" s="1"/>
      <c r="Q74" s="1"/>
      <c r="R74" s="1"/>
      <c r="S74" s="1"/>
      <c r="T74" s="1"/>
      <c r="U74" s="1"/>
      <c r="V74" s="1"/>
      <c r="W74" s="1"/>
      <c r="X74" s="1"/>
      <c r="Y74" s="1"/>
      <c r="Z74" s="1"/>
    </row>
    <row r="75" spans="1:26" x14ac:dyDescent="0.2">
      <c r="A75" s="97"/>
      <c r="B75" s="1"/>
      <c r="C75" s="1"/>
      <c r="D75" s="99"/>
      <c r="E75" s="1"/>
      <c r="F75" s="99"/>
      <c r="G75" s="99"/>
      <c r="H75" s="1"/>
      <c r="I75" s="1"/>
      <c r="J75" s="1"/>
      <c r="K75" s="1"/>
      <c r="L75" s="1"/>
      <c r="M75" s="1"/>
      <c r="N75" s="1"/>
      <c r="O75" s="1"/>
      <c r="P75" s="1"/>
      <c r="Q75" s="1"/>
      <c r="R75" s="1"/>
      <c r="S75" s="1"/>
      <c r="T75" s="1"/>
      <c r="U75" s="1"/>
      <c r="V75" s="1"/>
      <c r="W75" s="1"/>
      <c r="X75" s="1"/>
      <c r="Y75" s="1"/>
      <c r="Z75" s="1"/>
    </row>
    <row r="76" spans="1:26" x14ac:dyDescent="0.2">
      <c r="A76" s="97"/>
      <c r="B76" s="1"/>
      <c r="C76" s="1"/>
      <c r="D76" s="99"/>
      <c r="E76" s="1"/>
      <c r="F76" s="99"/>
      <c r="G76" s="99"/>
      <c r="H76" s="1"/>
      <c r="I76" s="1"/>
      <c r="J76" s="1"/>
      <c r="K76" s="1"/>
      <c r="L76" s="1"/>
      <c r="M76" s="1"/>
      <c r="N76" s="1"/>
      <c r="O76" s="1"/>
      <c r="P76" s="1"/>
      <c r="Q76" s="1"/>
      <c r="R76" s="1"/>
      <c r="S76" s="1"/>
      <c r="T76" s="1"/>
      <c r="U76" s="1"/>
      <c r="V76" s="1"/>
      <c r="W76" s="1"/>
      <c r="X76" s="1"/>
      <c r="Y76" s="1"/>
      <c r="Z76" s="1"/>
    </row>
    <row r="77" spans="1:26" x14ac:dyDescent="0.2">
      <c r="A77" s="97"/>
      <c r="B77" s="1"/>
      <c r="C77" s="1"/>
      <c r="D77" s="99"/>
      <c r="E77" s="1"/>
      <c r="F77" s="99"/>
      <c r="G77" s="99"/>
      <c r="H77" s="1"/>
      <c r="I77" s="1"/>
      <c r="J77" s="1"/>
      <c r="K77" s="1"/>
      <c r="L77" s="1"/>
      <c r="M77" s="1"/>
      <c r="N77" s="1"/>
      <c r="O77" s="1"/>
      <c r="P77" s="1"/>
      <c r="Q77" s="1"/>
      <c r="R77" s="1"/>
      <c r="S77" s="1"/>
      <c r="T77" s="1"/>
      <c r="U77" s="1"/>
      <c r="V77" s="1"/>
      <c r="W77" s="1"/>
      <c r="X77" s="1"/>
      <c r="Y77" s="1"/>
      <c r="Z77" s="1"/>
    </row>
    <row r="78" spans="1:26" x14ac:dyDescent="0.2">
      <c r="A78" s="97"/>
      <c r="B78" s="1"/>
      <c r="C78" s="1"/>
      <c r="D78" s="99"/>
      <c r="E78" s="1"/>
      <c r="F78" s="99"/>
      <c r="G78" s="99"/>
      <c r="H78" s="1"/>
      <c r="I78" s="1"/>
      <c r="J78" s="1"/>
      <c r="K78" s="1"/>
      <c r="L78" s="1"/>
      <c r="M78" s="1"/>
      <c r="N78" s="1"/>
      <c r="O78" s="1"/>
      <c r="P78" s="1"/>
      <c r="Q78" s="1"/>
      <c r="R78" s="1"/>
      <c r="S78" s="1"/>
      <c r="T78" s="1"/>
      <c r="U78" s="1"/>
      <c r="V78" s="1"/>
      <c r="W78" s="1"/>
      <c r="X78" s="1"/>
      <c r="Y78" s="1"/>
      <c r="Z78" s="1"/>
    </row>
    <row r="79" spans="1:26" x14ac:dyDescent="0.2">
      <c r="A79" s="97"/>
      <c r="B79" s="1"/>
      <c r="C79" s="1"/>
      <c r="D79" s="99"/>
      <c r="E79" s="1"/>
      <c r="F79" s="99"/>
      <c r="G79" s="99"/>
      <c r="H79" s="1"/>
      <c r="I79" s="1"/>
      <c r="J79" s="1"/>
      <c r="K79" s="1"/>
      <c r="L79" s="1"/>
      <c r="M79" s="1"/>
      <c r="N79" s="1"/>
      <c r="O79" s="1"/>
      <c r="P79" s="1"/>
      <c r="Q79" s="1"/>
      <c r="R79" s="1"/>
      <c r="S79" s="1"/>
      <c r="T79" s="1"/>
      <c r="U79" s="1"/>
      <c r="V79" s="1"/>
      <c r="W79" s="1"/>
      <c r="X79" s="1"/>
      <c r="Y79" s="1"/>
      <c r="Z79" s="1"/>
    </row>
    <row r="80" spans="1:26" x14ac:dyDescent="0.2">
      <c r="A80" s="97"/>
      <c r="B80" s="1"/>
      <c r="C80" s="1"/>
      <c r="D80" s="99"/>
      <c r="E80" s="1"/>
      <c r="F80" s="99"/>
      <c r="G80" s="99"/>
      <c r="H80" s="1"/>
      <c r="I80" s="1"/>
      <c r="J80" s="1"/>
      <c r="K80" s="1"/>
      <c r="L80" s="1"/>
      <c r="M80" s="1"/>
      <c r="N80" s="1"/>
      <c r="O80" s="1"/>
      <c r="P80" s="1"/>
      <c r="Q80" s="1"/>
      <c r="R80" s="1"/>
      <c r="S80" s="1"/>
      <c r="T80" s="1"/>
      <c r="U80" s="1"/>
      <c r="V80" s="1"/>
      <c r="W80" s="1"/>
      <c r="X80" s="1"/>
      <c r="Y80" s="1"/>
      <c r="Z80" s="1"/>
    </row>
    <row r="81" spans="1:26" x14ac:dyDescent="0.2">
      <c r="A81" s="97"/>
      <c r="B81" s="1"/>
      <c r="C81" s="1"/>
      <c r="D81" s="99"/>
      <c r="E81" s="1"/>
      <c r="F81" s="99"/>
      <c r="G81" s="99"/>
      <c r="H81" s="1"/>
      <c r="I81" s="1"/>
      <c r="J81" s="1"/>
      <c r="K81" s="1"/>
      <c r="L81" s="1"/>
      <c r="M81" s="1"/>
      <c r="N81" s="1"/>
      <c r="O81" s="1"/>
      <c r="P81" s="1"/>
      <c r="Q81" s="1"/>
      <c r="R81" s="1"/>
      <c r="S81" s="1"/>
      <c r="T81" s="1"/>
      <c r="U81" s="1"/>
      <c r="V81" s="1"/>
      <c r="W81" s="1"/>
      <c r="X81" s="1"/>
      <c r="Y81" s="1"/>
      <c r="Z81" s="1"/>
    </row>
    <row r="82" spans="1:26" x14ac:dyDescent="0.2">
      <c r="A82" s="97"/>
      <c r="B82" s="1"/>
      <c r="C82" s="1"/>
      <c r="D82" s="99"/>
      <c r="E82" s="1"/>
      <c r="F82" s="99"/>
      <c r="G82" s="99"/>
      <c r="H82" s="1"/>
      <c r="I82" s="1"/>
      <c r="J82" s="1"/>
      <c r="K82" s="1"/>
      <c r="L82" s="1"/>
      <c r="M82" s="1"/>
      <c r="N82" s="1"/>
      <c r="O82" s="1"/>
      <c r="P82" s="1"/>
      <c r="Q82" s="1"/>
      <c r="R82" s="1"/>
      <c r="S82" s="1"/>
      <c r="T82" s="1"/>
      <c r="U82" s="1"/>
      <c r="V82" s="1"/>
      <c r="W82" s="1"/>
      <c r="X82" s="1"/>
      <c r="Y82" s="1"/>
      <c r="Z82" s="1"/>
    </row>
    <row r="83" spans="1:26" x14ac:dyDescent="0.2">
      <c r="A83" s="97"/>
      <c r="B83" s="1"/>
      <c r="C83" s="1"/>
      <c r="D83" s="99"/>
      <c r="E83" s="1"/>
      <c r="F83" s="99"/>
      <c r="G83" s="99"/>
      <c r="H83" s="1"/>
      <c r="I83" s="1"/>
      <c r="J83" s="1"/>
      <c r="K83" s="1"/>
      <c r="L83" s="1"/>
      <c r="M83" s="1"/>
      <c r="N83" s="1"/>
      <c r="O83" s="1"/>
      <c r="P83" s="1"/>
      <c r="Q83" s="1"/>
      <c r="R83" s="1"/>
      <c r="S83" s="1"/>
      <c r="T83" s="1"/>
      <c r="U83" s="1"/>
      <c r="V83" s="1"/>
      <c r="W83" s="1"/>
      <c r="X83" s="1"/>
      <c r="Y83" s="1"/>
      <c r="Z83" s="1"/>
    </row>
    <row r="84" spans="1:26" x14ac:dyDescent="0.2">
      <c r="A84" s="97"/>
      <c r="B84" s="1"/>
      <c r="C84" s="1"/>
      <c r="D84" s="99"/>
      <c r="E84" s="1"/>
      <c r="F84" s="99"/>
      <c r="G84" s="99"/>
      <c r="H84" s="1"/>
      <c r="I84" s="1"/>
      <c r="J84" s="1"/>
      <c r="K84" s="1"/>
      <c r="L84" s="1"/>
      <c r="M84" s="1"/>
      <c r="N84" s="1"/>
      <c r="O84" s="1"/>
      <c r="P84" s="1"/>
      <c r="Q84" s="1"/>
      <c r="R84" s="1"/>
      <c r="S84" s="1"/>
      <c r="T84" s="1"/>
      <c r="U84" s="1"/>
      <c r="V84" s="1"/>
      <c r="W84" s="1"/>
      <c r="X84" s="1"/>
      <c r="Y84" s="1"/>
      <c r="Z84" s="1"/>
    </row>
    <row r="85" spans="1:26" x14ac:dyDescent="0.2">
      <c r="A85" s="97"/>
      <c r="B85" s="1"/>
      <c r="C85" s="1"/>
      <c r="D85" s="99"/>
      <c r="E85" s="1"/>
      <c r="F85" s="99"/>
      <c r="G85" s="99"/>
      <c r="H85" s="1"/>
      <c r="I85" s="1"/>
      <c r="J85" s="1"/>
      <c r="K85" s="1"/>
      <c r="L85" s="1"/>
      <c r="M85" s="1"/>
      <c r="N85" s="1"/>
      <c r="O85" s="1"/>
      <c r="P85" s="1"/>
      <c r="Q85" s="1"/>
      <c r="R85" s="1"/>
      <c r="S85" s="1"/>
      <c r="T85" s="1"/>
      <c r="U85" s="1"/>
      <c r="V85" s="1"/>
      <c r="W85" s="1"/>
      <c r="X85" s="1"/>
      <c r="Y85" s="1"/>
      <c r="Z85" s="1"/>
    </row>
    <row r="86" spans="1:26" x14ac:dyDescent="0.2">
      <c r="A86" s="97"/>
      <c r="B86" s="1"/>
      <c r="C86" s="1"/>
      <c r="D86" s="99"/>
      <c r="E86" s="1"/>
      <c r="F86" s="99"/>
      <c r="G86" s="99"/>
      <c r="H86" s="1"/>
      <c r="I86" s="1"/>
      <c r="J86" s="1"/>
      <c r="K86" s="1"/>
      <c r="L86" s="1"/>
      <c r="M86" s="1"/>
      <c r="N86" s="1"/>
      <c r="O86" s="1"/>
      <c r="P86" s="1"/>
      <c r="Q86" s="1"/>
      <c r="R86" s="1"/>
      <c r="S86" s="1"/>
      <c r="T86" s="1"/>
      <c r="U86" s="1"/>
      <c r="V86" s="1"/>
      <c r="W86" s="1"/>
      <c r="X86" s="1"/>
      <c r="Y86" s="1"/>
      <c r="Z86" s="1"/>
    </row>
    <row r="87" spans="1:26" x14ac:dyDescent="0.2">
      <c r="A87" s="97"/>
      <c r="B87" s="1"/>
      <c r="C87" s="1"/>
      <c r="D87" s="99"/>
      <c r="E87" s="1"/>
      <c r="F87" s="99"/>
      <c r="G87" s="99"/>
      <c r="H87" s="1"/>
      <c r="I87" s="1"/>
      <c r="J87" s="1"/>
      <c r="K87" s="1"/>
      <c r="L87" s="1"/>
      <c r="M87" s="1"/>
      <c r="N87" s="1"/>
      <c r="O87" s="1"/>
      <c r="P87" s="1"/>
      <c r="Q87" s="1"/>
      <c r="R87" s="1"/>
      <c r="S87" s="1"/>
      <c r="T87" s="1"/>
      <c r="U87" s="1"/>
      <c r="V87" s="1"/>
      <c r="W87" s="1"/>
      <c r="X87" s="1"/>
      <c r="Y87" s="1"/>
      <c r="Z87" s="1"/>
    </row>
    <row r="88" spans="1:26" x14ac:dyDescent="0.2">
      <c r="A88" s="97"/>
      <c r="B88" s="1"/>
      <c r="C88" s="1"/>
      <c r="D88" s="99"/>
      <c r="E88" s="1"/>
      <c r="F88" s="99"/>
      <c r="G88" s="99"/>
      <c r="H88" s="1"/>
      <c r="I88" s="1"/>
      <c r="J88" s="1"/>
      <c r="K88" s="1"/>
      <c r="L88" s="1"/>
      <c r="M88" s="1"/>
      <c r="N88" s="1"/>
      <c r="O88" s="1"/>
      <c r="P88" s="1"/>
      <c r="Q88" s="1"/>
      <c r="R88" s="1"/>
      <c r="S88" s="1"/>
      <c r="T88" s="1"/>
      <c r="U88" s="1"/>
      <c r="V88" s="1"/>
      <c r="W88" s="1"/>
      <c r="X88" s="1"/>
      <c r="Y88" s="1"/>
      <c r="Z88" s="1"/>
    </row>
    <row r="89" spans="1:26" x14ac:dyDescent="0.2">
      <c r="A89" s="97"/>
      <c r="B89" s="1"/>
      <c r="C89" s="1"/>
      <c r="D89" s="99"/>
      <c r="E89" s="1"/>
      <c r="F89" s="99"/>
      <c r="G89" s="99"/>
      <c r="H89" s="1"/>
      <c r="I89" s="1"/>
      <c r="J89" s="1"/>
      <c r="K89" s="1"/>
      <c r="L89" s="1"/>
      <c r="M89" s="1"/>
      <c r="N89" s="1"/>
      <c r="O89" s="1"/>
      <c r="P89" s="1"/>
      <c r="Q89" s="1"/>
      <c r="R89" s="1"/>
      <c r="S89" s="1"/>
      <c r="T89" s="1"/>
      <c r="U89" s="1"/>
      <c r="V89" s="1"/>
      <c r="W89" s="1"/>
      <c r="X89" s="1"/>
      <c r="Y89" s="1"/>
      <c r="Z89" s="1"/>
    </row>
    <row r="90" spans="1:26" x14ac:dyDescent="0.2">
      <c r="A90" s="97"/>
      <c r="B90" s="1"/>
      <c r="C90" s="1"/>
      <c r="D90" s="99"/>
      <c r="E90" s="1"/>
      <c r="F90" s="99"/>
      <c r="G90" s="99"/>
      <c r="H90" s="1"/>
      <c r="I90" s="1"/>
      <c r="J90" s="1"/>
      <c r="K90" s="1"/>
      <c r="L90" s="1"/>
      <c r="M90" s="1"/>
      <c r="N90" s="1"/>
      <c r="O90" s="1"/>
      <c r="P90" s="1"/>
      <c r="Q90" s="1"/>
      <c r="R90" s="1"/>
      <c r="S90" s="1"/>
      <c r="T90" s="1"/>
      <c r="U90" s="1"/>
      <c r="V90" s="1"/>
      <c r="W90" s="1"/>
      <c r="X90" s="1"/>
      <c r="Y90" s="1"/>
      <c r="Z90" s="1"/>
    </row>
    <row r="91" spans="1:26" x14ac:dyDescent="0.2">
      <c r="A91" s="97"/>
      <c r="B91" s="1"/>
      <c r="C91" s="1"/>
      <c r="D91" s="99"/>
      <c r="E91" s="1"/>
      <c r="F91" s="99"/>
      <c r="G91" s="99"/>
      <c r="H91" s="1"/>
      <c r="I91" s="1"/>
      <c r="J91" s="1"/>
      <c r="K91" s="1"/>
      <c r="L91" s="1"/>
      <c r="M91" s="1"/>
      <c r="N91" s="1"/>
      <c r="O91" s="1"/>
      <c r="P91" s="1"/>
      <c r="Q91" s="1"/>
      <c r="R91" s="1"/>
      <c r="S91" s="1"/>
      <c r="T91" s="1"/>
      <c r="U91" s="1"/>
      <c r="V91" s="1"/>
      <c r="W91" s="1"/>
      <c r="X91" s="1"/>
      <c r="Y91" s="1"/>
      <c r="Z91" s="1"/>
    </row>
    <row r="92" spans="1:26" x14ac:dyDescent="0.2">
      <c r="A92" s="97"/>
      <c r="B92" s="1"/>
      <c r="C92" s="1"/>
      <c r="D92" s="99"/>
      <c r="E92" s="1"/>
      <c r="F92" s="99"/>
      <c r="G92" s="99"/>
      <c r="H92" s="1"/>
      <c r="I92" s="1"/>
      <c r="J92" s="1"/>
      <c r="K92" s="1"/>
      <c r="L92" s="1"/>
      <c r="M92" s="1"/>
      <c r="N92" s="1"/>
      <c r="O92" s="1"/>
      <c r="P92" s="1"/>
      <c r="Q92" s="1"/>
      <c r="R92" s="1"/>
      <c r="S92" s="1"/>
      <c r="T92" s="1"/>
      <c r="U92" s="1"/>
      <c r="V92" s="1"/>
      <c r="W92" s="1"/>
      <c r="X92" s="1"/>
      <c r="Y92" s="1"/>
      <c r="Z92" s="1"/>
    </row>
    <row r="93" spans="1:26" x14ac:dyDescent="0.2">
      <c r="A93" s="97"/>
      <c r="B93" s="1"/>
      <c r="C93" s="1"/>
      <c r="D93" s="99"/>
      <c r="E93" s="1"/>
      <c r="F93" s="99"/>
      <c r="G93" s="99"/>
      <c r="H93" s="1"/>
      <c r="I93" s="1"/>
      <c r="J93" s="1"/>
      <c r="K93" s="1"/>
      <c r="L93" s="1"/>
      <c r="M93" s="1"/>
      <c r="N93" s="1"/>
      <c r="O93" s="1"/>
      <c r="P93" s="1"/>
      <c r="Q93" s="1"/>
      <c r="R93" s="1"/>
      <c r="S93" s="1"/>
      <c r="T93" s="1"/>
      <c r="U93" s="1"/>
      <c r="V93" s="1"/>
      <c r="W93" s="1"/>
      <c r="X93" s="1"/>
      <c r="Y93" s="1"/>
      <c r="Z93" s="1"/>
    </row>
    <row r="94" spans="1:26" x14ac:dyDescent="0.2">
      <c r="A94" s="97"/>
      <c r="B94" s="1"/>
      <c r="C94" s="1"/>
      <c r="D94" s="99"/>
      <c r="E94" s="1"/>
      <c r="F94" s="99"/>
      <c r="G94" s="99"/>
      <c r="H94" s="1"/>
      <c r="I94" s="1"/>
      <c r="J94" s="1"/>
      <c r="K94" s="1"/>
      <c r="L94" s="1"/>
      <c r="M94" s="1"/>
      <c r="N94" s="1"/>
      <c r="O94" s="1"/>
      <c r="P94" s="1"/>
      <c r="Q94" s="1"/>
      <c r="R94" s="1"/>
      <c r="S94" s="1"/>
      <c r="T94" s="1"/>
      <c r="U94" s="1"/>
      <c r="V94" s="1"/>
      <c r="W94" s="1"/>
      <c r="X94" s="1"/>
      <c r="Y94" s="1"/>
      <c r="Z94" s="1"/>
    </row>
    <row r="95" spans="1:26" x14ac:dyDescent="0.2">
      <c r="A95" s="97"/>
      <c r="B95" s="1"/>
      <c r="C95" s="1"/>
      <c r="D95" s="99"/>
      <c r="E95" s="1"/>
      <c r="F95" s="99"/>
      <c r="G95" s="99"/>
      <c r="H95" s="1"/>
      <c r="I95" s="1"/>
      <c r="J95" s="1"/>
      <c r="K95" s="1"/>
      <c r="L95" s="1"/>
      <c r="M95" s="1"/>
      <c r="N95" s="1"/>
      <c r="O95" s="1"/>
      <c r="P95" s="1"/>
      <c r="Q95" s="1"/>
      <c r="R95" s="1"/>
      <c r="S95" s="1"/>
      <c r="T95" s="1"/>
      <c r="U95" s="1"/>
      <c r="V95" s="1"/>
      <c r="W95" s="1"/>
      <c r="X95" s="1"/>
      <c r="Y95" s="1"/>
      <c r="Z95" s="1"/>
    </row>
    <row r="96" spans="1:26" x14ac:dyDescent="0.2">
      <c r="A96" s="97"/>
      <c r="B96" s="1"/>
      <c r="C96" s="1"/>
      <c r="D96" s="99"/>
      <c r="E96" s="1"/>
      <c r="F96" s="99"/>
      <c r="G96" s="99"/>
      <c r="H96" s="1"/>
      <c r="I96" s="1"/>
      <c r="J96" s="1"/>
      <c r="K96" s="1"/>
      <c r="L96" s="1"/>
      <c r="M96" s="1"/>
      <c r="N96" s="1"/>
      <c r="O96" s="1"/>
      <c r="P96" s="1"/>
      <c r="Q96" s="1"/>
      <c r="R96" s="1"/>
      <c r="S96" s="1"/>
      <c r="T96" s="1"/>
      <c r="U96" s="1"/>
      <c r="V96" s="1"/>
      <c r="W96" s="1"/>
      <c r="X96" s="1"/>
      <c r="Y96" s="1"/>
      <c r="Z96" s="1"/>
    </row>
  </sheetData>
  <sheetProtection algorithmName="SHA-512" hashValue="mUJKj3K3WRUfOCeUngFbA89i3FzS67FJEZEbuEwimw6se6nquygoowuXAz0P7HIJ0Qpu4qhX7cd3XfA4GF9A3w==" saltValue="n16GJuioImgEp0uTV0k7LQ==" spinCount="100000" sheet="1" objects="1" scenarios="1"/>
  <mergeCells count="12">
    <mergeCell ref="B15:C15"/>
    <mergeCell ref="A3:C3"/>
    <mergeCell ref="B5:C5"/>
    <mergeCell ref="B6:C6"/>
    <mergeCell ref="B7:C7"/>
    <mergeCell ref="B8:C8"/>
    <mergeCell ref="B9:C9"/>
    <mergeCell ref="B10:C10"/>
    <mergeCell ref="B11:C11"/>
    <mergeCell ref="B12:C12"/>
    <mergeCell ref="B13:C13"/>
    <mergeCell ref="B14:C14"/>
  </mergeCells>
  <pageMargins left="0.75" right="0.75" top="1" bottom="1" header="0.5" footer="0.5"/>
  <pageSetup paperSize="9" scale="27" orientation="portrait" horizontalDpi="4294967292" verticalDpi="4294967292" r:id="rId1"/>
  <headerFooter>
    <oddFooter>&amp;L&amp;"Arial,Regular"&amp;K000000Direktorat Keamanan Informasi&amp;C&amp;"Arial,Regular"&amp;K000000Badan Siber dan Sandi Negara&amp;R&amp;"Arial,Regular"&amp;K000000Indeks KAMI, Versi  4.0,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39B2696-6948-44F3-B247-E78F200B1403}">
          <x14:formula1>
            <xm:f>Dashboard!$AM$24:$AM$26</xm:f>
          </x14:formula1>
          <xm:sqref>D5:D14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A05F-AF30-4EB1-B36D-2B8E8452D1EB}">
  <sheetPr>
    <pageSetUpPr fitToPage="1"/>
  </sheetPr>
  <dimension ref="A1:Z96"/>
  <sheetViews>
    <sheetView showWhiteSpace="0" view="pageLayout" topLeftCell="A7" zoomScale="70" zoomScaleNormal="125" zoomScalePageLayoutView="70" workbookViewId="0">
      <selection sqref="A1:XFD1048576"/>
    </sheetView>
  </sheetViews>
  <sheetFormatPr defaultColWidth="7.875" defaultRowHeight="12.75" x14ac:dyDescent="0.2"/>
  <cols>
    <col min="1" max="1" width="4.875" style="98" customWidth="1"/>
    <col min="2" max="2" width="60.75" style="2" customWidth="1"/>
    <col min="3" max="3" width="6.25" style="2" customWidth="1"/>
    <col min="4" max="4" width="10" style="106" bestFit="1" customWidth="1"/>
    <col min="5" max="5" width="7.25" style="2" bestFit="1" customWidth="1"/>
    <col min="6" max="7" width="19.25" style="106" customWidth="1"/>
    <col min="8" max="16384" width="7.875" style="2"/>
  </cols>
  <sheetData>
    <row r="1" spans="1:26" ht="30.95" customHeight="1" x14ac:dyDescent="0.2">
      <c r="A1" s="109" t="s">
        <v>163</v>
      </c>
      <c r="B1" s="110"/>
      <c r="C1" s="110"/>
      <c r="D1" s="115"/>
      <c r="E1" s="1"/>
      <c r="F1" s="99"/>
      <c r="G1" s="99"/>
      <c r="H1" s="1"/>
      <c r="I1" s="1"/>
      <c r="J1" s="1"/>
      <c r="K1" s="1"/>
      <c r="L1" s="1"/>
      <c r="M1" s="1"/>
      <c r="N1" s="1"/>
      <c r="O1" s="1"/>
      <c r="P1" s="1"/>
      <c r="Q1" s="1"/>
      <c r="R1" s="1"/>
      <c r="S1" s="1"/>
      <c r="T1" s="1"/>
      <c r="U1" s="1"/>
      <c r="V1" s="1"/>
      <c r="W1" s="4"/>
    </row>
    <row r="2" spans="1:26" customFormat="1" ht="30.95" customHeight="1" x14ac:dyDescent="0.2">
      <c r="A2" s="111" t="s">
        <v>164</v>
      </c>
      <c r="B2" s="112"/>
      <c r="C2" s="112"/>
      <c r="D2" s="116"/>
      <c r="F2" s="100"/>
      <c r="G2" s="100"/>
    </row>
    <row r="3" spans="1:26" customFormat="1" ht="30.95" customHeight="1" x14ac:dyDescent="0.2">
      <c r="A3" s="172" t="s">
        <v>175</v>
      </c>
      <c r="B3" s="173"/>
      <c r="C3" s="174"/>
      <c r="D3" s="101" t="s">
        <v>3</v>
      </c>
      <c r="E3" s="85" t="s">
        <v>33</v>
      </c>
      <c r="F3" s="107" t="s">
        <v>280</v>
      </c>
      <c r="G3" s="107" t="s">
        <v>281</v>
      </c>
    </row>
    <row r="4" spans="1:26" ht="15" x14ac:dyDescent="0.2">
      <c r="A4" s="86" t="s">
        <v>36</v>
      </c>
      <c r="B4" s="113" t="s">
        <v>233</v>
      </c>
      <c r="C4" s="114"/>
      <c r="D4" s="117"/>
      <c r="E4" s="1"/>
      <c r="F4" s="108"/>
      <c r="G4" s="108"/>
      <c r="H4" s="1"/>
      <c r="I4" s="1"/>
      <c r="J4" s="1"/>
      <c r="K4" s="1"/>
      <c r="L4" s="1"/>
      <c r="M4" s="1"/>
      <c r="N4" s="1"/>
      <c r="O4" s="1"/>
      <c r="P4" s="1"/>
      <c r="Q4" s="1"/>
      <c r="R4" s="1"/>
      <c r="S4" s="1"/>
      <c r="T4" s="1"/>
      <c r="U4" s="1"/>
      <c r="V4" s="1"/>
      <c r="W4" s="4"/>
    </row>
    <row r="5" spans="1:26" s="160" customFormat="1" ht="66.95" customHeight="1" x14ac:dyDescent="0.2">
      <c r="A5" s="87" t="s">
        <v>232</v>
      </c>
      <c r="B5" s="175" t="s">
        <v>170</v>
      </c>
      <c r="C5" s="176"/>
      <c r="D5" s="157" t="s">
        <v>160</v>
      </c>
      <c r="E5" s="158">
        <f t="shared" ref="E5:E14" si="0">IF(D5="C",1,VLOOKUP(D5,KategoriSE,2,TRUE))</f>
        <v>1</v>
      </c>
      <c r="F5" s="156"/>
      <c r="G5" s="156"/>
      <c r="H5" s="46"/>
      <c r="I5" s="46"/>
      <c r="J5" s="46"/>
      <c r="K5" s="46"/>
      <c r="L5" s="46"/>
      <c r="M5" s="46"/>
      <c r="N5" s="46"/>
      <c r="O5" s="46"/>
      <c r="P5" s="46"/>
      <c r="Q5" s="46"/>
      <c r="R5" s="46"/>
      <c r="S5" s="46"/>
      <c r="T5" s="46"/>
      <c r="U5" s="46"/>
      <c r="V5" s="46"/>
      <c r="W5" s="159"/>
    </row>
    <row r="6" spans="1:26" s="160" customFormat="1" ht="78" customHeight="1" x14ac:dyDescent="0.2">
      <c r="A6" s="87" t="s">
        <v>243</v>
      </c>
      <c r="B6" s="175" t="s">
        <v>171</v>
      </c>
      <c r="C6" s="176"/>
      <c r="D6" s="157" t="s">
        <v>160</v>
      </c>
      <c r="E6" s="158">
        <f t="shared" si="0"/>
        <v>1</v>
      </c>
      <c r="F6" s="156"/>
      <c r="G6" s="156"/>
      <c r="H6" s="46"/>
      <c r="I6" s="46"/>
      <c r="J6" s="46"/>
      <c r="K6" s="46"/>
      <c r="L6" s="46"/>
      <c r="M6" s="46"/>
      <c r="N6" s="46"/>
      <c r="O6" s="46"/>
      <c r="P6" s="46"/>
      <c r="Q6" s="46"/>
      <c r="R6" s="46"/>
      <c r="S6" s="46"/>
      <c r="T6" s="46"/>
      <c r="U6" s="46"/>
      <c r="V6" s="46"/>
      <c r="W6" s="159"/>
    </row>
    <row r="7" spans="1:26" s="160" customFormat="1" ht="63" customHeight="1" x14ac:dyDescent="0.2">
      <c r="A7" s="87" t="s">
        <v>244</v>
      </c>
      <c r="B7" s="169" t="s">
        <v>172</v>
      </c>
      <c r="C7" s="171"/>
      <c r="D7" s="157" t="s">
        <v>160</v>
      </c>
      <c r="E7" s="158">
        <f t="shared" si="0"/>
        <v>1</v>
      </c>
      <c r="F7" s="156"/>
      <c r="G7" s="156"/>
      <c r="H7" s="46"/>
      <c r="I7" s="46"/>
      <c r="J7" s="46"/>
      <c r="K7" s="46"/>
      <c r="L7" s="46"/>
      <c r="M7" s="46"/>
      <c r="N7" s="46"/>
      <c r="O7" s="46"/>
      <c r="P7" s="46"/>
      <c r="Q7" s="46"/>
      <c r="R7" s="46"/>
      <c r="S7" s="46"/>
      <c r="T7" s="46"/>
      <c r="U7" s="46"/>
      <c r="V7" s="46"/>
      <c r="W7" s="159"/>
    </row>
    <row r="8" spans="1:26" s="160" customFormat="1" ht="95.1" customHeight="1" x14ac:dyDescent="0.2">
      <c r="A8" s="87" t="s">
        <v>245</v>
      </c>
      <c r="B8" s="175" t="s">
        <v>196</v>
      </c>
      <c r="C8" s="177"/>
      <c r="D8" s="157" t="s">
        <v>160</v>
      </c>
      <c r="E8" s="158">
        <f t="shared" si="0"/>
        <v>1</v>
      </c>
      <c r="F8" s="156"/>
      <c r="G8" s="156"/>
      <c r="H8" s="46"/>
      <c r="I8" s="46"/>
      <c r="J8" s="46"/>
      <c r="K8" s="46"/>
      <c r="L8" s="46"/>
      <c r="M8" s="46"/>
      <c r="N8" s="46"/>
      <c r="O8" s="46"/>
      <c r="P8" s="46"/>
      <c r="Q8" s="46"/>
      <c r="R8" s="46"/>
      <c r="S8" s="46"/>
      <c r="T8" s="46"/>
      <c r="U8" s="46"/>
      <c r="V8" s="46"/>
      <c r="W8" s="159"/>
    </row>
    <row r="9" spans="1:26" s="160" customFormat="1" ht="65.099999999999994" customHeight="1" x14ac:dyDescent="0.2">
      <c r="A9" s="87" t="s">
        <v>246</v>
      </c>
      <c r="B9" s="175" t="s">
        <v>173</v>
      </c>
      <c r="C9" s="177"/>
      <c r="D9" s="157" t="s">
        <v>160</v>
      </c>
      <c r="E9" s="158">
        <f t="shared" si="0"/>
        <v>1</v>
      </c>
      <c r="F9" s="156"/>
      <c r="G9" s="156" t="s">
        <v>296</v>
      </c>
      <c r="H9" s="46"/>
      <c r="I9" s="46"/>
      <c r="J9" s="46"/>
      <c r="K9" s="46"/>
      <c r="L9" s="46"/>
      <c r="M9" s="46"/>
      <c r="N9" s="46"/>
      <c r="O9" s="46"/>
      <c r="P9" s="46"/>
      <c r="Q9" s="46"/>
      <c r="R9" s="46"/>
      <c r="S9" s="46"/>
      <c r="T9" s="46"/>
      <c r="U9" s="46"/>
      <c r="V9" s="46"/>
      <c r="W9" s="159"/>
    </row>
    <row r="10" spans="1:26" s="160" customFormat="1" ht="78.95" customHeight="1" x14ac:dyDescent="0.2">
      <c r="A10" s="87" t="s">
        <v>247</v>
      </c>
      <c r="B10" s="169" t="s">
        <v>161</v>
      </c>
      <c r="C10" s="171"/>
      <c r="D10" s="157" t="s">
        <v>160</v>
      </c>
      <c r="E10" s="158">
        <f t="shared" si="0"/>
        <v>1</v>
      </c>
      <c r="F10" s="155"/>
      <c r="G10" s="155"/>
      <c r="H10" s="46"/>
      <c r="I10" s="46"/>
      <c r="J10" s="46"/>
      <c r="K10" s="46"/>
      <c r="L10" s="46"/>
      <c r="M10" s="46"/>
      <c r="N10" s="46"/>
      <c r="O10" s="46"/>
      <c r="P10" s="46"/>
      <c r="Q10" s="46"/>
      <c r="R10" s="46"/>
      <c r="S10" s="46"/>
      <c r="T10" s="46"/>
      <c r="U10" s="46"/>
      <c r="V10" s="46"/>
      <c r="W10" s="159"/>
    </row>
    <row r="11" spans="1:26" s="160" customFormat="1" ht="96.95" customHeight="1" x14ac:dyDescent="0.2">
      <c r="A11" s="87" t="s">
        <v>248</v>
      </c>
      <c r="B11" s="169" t="s">
        <v>174</v>
      </c>
      <c r="C11" s="170"/>
      <c r="D11" s="157" t="s">
        <v>160</v>
      </c>
      <c r="E11" s="158">
        <f t="shared" si="0"/>
        <v>1</v>
      </c>
      <c r="F11" s="155"/>
      <c r="G11" s="155"/>
      <c r="H11" s="46"/>
      <c r="I11" s="46"/>
      <c r="J11" s="46"/>
      <c r="K11" s="46"/>
      <c r="L11" s="46"/>
      <c r="M11" s="46"/>
      <c r="N11" s="46"/>
      <c r="O11" s="46"/>
      <c r="P11" s="46"/>
      <c r="Q11" s="46"/>
      <c r="R11" s="46"/>
      <c r="S11" s="46"/>
      <c r="T11" s="46"/>
      <c r="U11" s="46"/>
      <c r="V11" s="46"/>
      <c r="W11" s="159"/>
    </row>
    <row r="12" spans="1:26" s="160" customFormat="1" ht="110.1" customHeight="1" x14ac:dyDescent="0.2">
      <c r="A12" s="87" t="s">
        <v>249</v>
      </c>
      <c r="B12" s="169" t="s">
        <v>278</v>
      </c>
      <c r="C12" s="170"/>
      <c r="D12" s="157" t="s">
        <v>160</v>
      </c>
      <c r="E12" s="158">
        <f t="shared" si="0"/>
        <v>1</v>
      </c>
      <c r="F12" s="155"/>
      <c r="G12" s="155"/>
      <c r="H12" s="46"/>
      <c r="I12" s="46"/>
      <c r="J12" s="46"/>
      <c r="K12" s="46"/>
      <c r="L12" s="46"/>
      <c r="M12" s="46"/>
      <c r="N12" s="46"/>
      <c r="O12" s="46"/>
      <c r="P12" s="46"/>
      <c r="Q12" s="46"/>
      <c r="R12" s="46"/>
      <c r="S12" s="46"/>
      <c r="T12" s="46"/>
      <c r="U12" s="46"/>
      <c r="V12" s="46"/>
      <c r="W12" s="159"/>
    </row>
    <row r="13" spans="1:26" s="160" customFormat="1" ht="80.099999999999994" customHeight="1" x14ac:dyDescent="0.2">
      <c r="A13" s="87" t="s">
        <v>250</v>
      </c>
      <c r="B13" s="169" t="s">
        <v>197</v>
      </c>
      <c r="C13" s="170"/>
      <c r="D13" s="157" t="s">
        <v>160</v>
      </c>
      <c r="E13" s="158">
        <f t="shared" si="0"/>
        <v>1</v>
      </c>
      <c r="F13" s="155"/>
      <c r="G13" s="155"/>
      <c r="H13" s="46"/>
      <c r="I13" s="46"/>
      <c r="J13" s="46"/>
      <c r="K13" s="46"/>
      <c r="L13" s="46"/>
      <c r="M13" s="46"/>
      <c r="N13" s="46"/>
      <c r="O13" s="46"/>
      <c r="P13" s="46"/>
      <c r="Q13" s="46"/>
      <c r="R13" s="46"/>
      <c r="S13" s="46"/>
      <c r="T13" s="46"/>
      <c r="U13" s="46"/>
      <c r="V13" s="46"/>
      <c r="W13" s="159"/>
    </row>
    <row r="14" spans="1:26" s="160" customFormat="1" ht="96" customHeight="1" x14ac:dyDescent="0.2">
      <c r="A14" s="87" t="s">
        <v>251</v>
      </c>
      <c r="B14" s="169" t="s">
        <v>226</v>
      </c>
      <c r="C14" s="171"/>
      <c r="D14" s="157" t="s">
        <v>160</v>
      </c>
      <c r="E14" s="158">
        <f t="shared" si="0"/>
        <v>1</v>
      </c>
      <c r="F14" s="155"/>
      <c r="G14" s="155"/>
      <c r="H14" s="46"/>
      <c r="I14" s="46"/>
      <c r="J14" s="46"/>
      <c r="K14" s="46"/>
      <c r="L14" s="46"/>
      <c r="M14" s="46"/>
      <c r="N14" s="46"/>
      <c r="O14" s="46"/>
      <c r="P14" s="46"/>
      <c r="Q14" s="46"/>
      <c r="R14" s="46"/>
      <c r="S14" s="46"/>
      <c r="T14" s="46"/>
      <c r="U14" s="46"/>
      <c r="V14" s="46"/>
      <c r="W14" s="159"/>
    </row>
    <row r="15" spans="1:26" ht="17.25" customHeight="1" x14ac:dyDescent="0.2">
      <c r="A15" s="89"/>
      <c r="B15" s="167" t="s">
        <v>165</v>
      </c>
      <c r="C15" s="168"/>
      <c r="D15" s="102">
        <f>SUM(E5:E14)</f>
        <v>10</v>
      </c>
      <c r="E15" s="1"/>
      <c r="H15" s="1"/>
      <c r="I15" s="1"/>
      <c r="J15" s="1"/>
      <c r="K15" s="1"/>
      <c r="L15" s="1"/>
      <c r="M15" s="1"/>
      <c r="N15" s="1"/>
      <c r="O15" s="1"/>
      <c r="P15" s="1"/>
      <c r="Q15" s="1"/>
      <c r="R15" s="1"/>
      <c r="S15" s="1"/>
      <c r="T15" s="1"/>
      <c r="U15" s="1"/>
      <c r="V15" s="1"/>
      <c r="W15" s="4"/>
    </row>
    <row r="16" spans="1:26" ht="19.5" x14ac:dyDescent="0.2">
      <c r="A16" s="90"/>
      <c r="B16" s="91"/>
      <c r="C16" s="92"/>
      <c r="D16" s="103"/>
      <c r="E16" s="1"/>
      <c r="F16" s="99"/>
      <c r="G16" s="99"/>
      <c r="H16" s="1"/>
      <c r="I16" s="1"/>
      <c r="J16" s="1"/>
      <c r="K16" s="1"/>
      <c r="L16" s="1"/>
      <c r="M16" s="1"/>
      <c r="N16" s="1"/>
      <c r="O16" s="1"/>
      <c r="P16" s="1"/>
      <c r="Q16" s="1"/>
      <c r="R16" s="1"/>
      <c r="S16" s="1"/>
      <c r="T16" s="1"/>
      <c r="U16" s="1"/>
      <c r="V16" s="1"/>
      <c r="W16" s="5"/>
      <c r="X16" s="3"/>
      <c r="Y16" s="3"/>
      <c r="Z16" s="3"/>
    </row>
    <row r="17" spans="1:26" ht="15" x14ac:dyDescent="0.2">
      <c r="A17" s="93"/>
      <c r="B17" s="94" t="s">
        <v>22</v>
      </c>
      <c r="C17" s="95"/>
      <c r="D17" s="104" t="str">
        <f>VLOOKUP(D15,Dashboard!AN24:AP27,3,TRUE)</f>
        <v>Rendah</v>
      </c>
      <c r="E17" s="1"/>
      <c r="F17" s="99"/>
      <c r="G17" s="99"/>
      <c r="H17" s="1"/>
      <c r="I17" s="1"/>
      <c r="J17" s="1"/>
      <c r="K17" s="1"/>
      <c r="L17" s="1"/>
      <c r="M17" s="1"/>
      <c r="N17" s="1"/>
      <c r="O17" s="1"/>
      <c r="P17" s="1"/>
      <c r="Q17" s="1"/>
      <c r="R17" s="1"/>
      <c r="S17" s="1"/>
      <c r="T17" s="1"/>
      <c r="U17" s="1"/>
      <c r="V17" s="1"/>
      <c r="W17" s="1"/>
      <c r="X17" s="1"/>
      <c r="Y17" s="1"/>
      <c r="Z17" s="1"/>
    </row>
    <row r="18" spans="1:26" x14ac:dyDescent="0.2">
      <c r="A18" s="93"/>
      <c r="B18" s="96"/>
      <c r="C18" s="96"/>
      <c r="D18" s="105"/>
      <c r="E18" s="1"/>
      <c r="F18" s="99"/>
      <c r="G18" s="99"/>
      <c r="H18" s="1"/>
      <c r="I18" s="1"/>
      <c r="J18" s="1"/>
      <c r="K18" s="1"/>
      <c r="L18" s="1"/>
      <c r="M18" s="1"/>
      <c r="N18" s="1"/>
      <c r="O18" s="1"/>
      <c r="P18" s="1"/>
      <c r="Q18" s="1"/>
      <c r="R18" s="1"/>
      <c r="S18" s="1"/>
      <c r="T18" s="1"/>
      <c r="U18" s="1"/>
      <c r="V18" s="1"/>
      <c r="W18" s="1"/>
      <c r="X18" s="1"/>
      <c r="Y18" s="1"/>
      <c r="Z18" s="1"/>
    </row>
    <row r="19" spans="1:26" x14ac:dyDescent="0.2">
      <c r="A19" s="97"/>
      <c r="B19" s="1"/>
      <c r="C19" s="1"/>
      <c r="D19" s="99"/>
      <c r="E19" s="1"/>
      <c r="F19" s="99"/>
      <c r="G19" s="99"/>
      <c r="H19" s="1"/>
      <c r="I19" s="1"/>
      <c r="J19" s="1"/>
      <c r="K19" s="1"/>
      <c r="L19" s="1"/>
      <c r="M19" s="1"/>
      <c r="N19" s="1"/>
      <c r="O19" s="1"/>
      <c r="P19" s="1"/>
      <c r="Q19" s="1"/>
      <c r="R19" s="1"/>
      <c r="S19" s="1"/>
      <c r="T19" s="1"/>
      <c r="U19" s="1"/>
      <c r="V19" s="1"/>
      <c r="W19" s="1"/>
      <c r="X19" s="1"/>
      <c r="Y19" s="1"/>
      <c r="Z19" s="1"/>
    </row>
    <row r="20" spans="1:26" x14ac:dyDescent="0.2">
      <c r="A20" s="97"/>
      <c r="B20" s="1"/>
      <c r="C20" s="1"/>
      <c r="D20" s="99"/>
      <c r="E20" s="1"/>
      <c r="F20" s="99"/>
      <c r="G20" s="99"/>
      <c r="H20" s="1"/>
      <c r="I20" s="1"/>
      <c r="J20" s="1"/>
      <c r="K20" s="1"/>
      <c r="L20" s="1"/>
      <c r="M20" s="1"/>
      <c r="N20" s="1"/>
      <c r="O20" s="1"/>
      <c r="P20" s="1"/>
      <c r="Q20" s="1"/>
      <c r="R20" s="1"/>
      <c r="S20" s="1"/>
      <c r="T20" s="1"/>
      <c r="U20" s="1"/>
      <c r="V20" s="1"/>
      <c r="W20" s="1"/>
      <c r="X20" s="1"/>
      <c r="Y20" s="1"/>
      <c r="Z20" s="1"/>
    </row>
    <row r="21" spans="1:26" x14ac:dyDescent="0.2">
      <c r="A21" s="97"/>
      <c r="B21" s="1"/>
      <c r="C21" s="1"/>
      <c r="D21" s="99"/>
      <c r="E21" s="1"/>
      <c r="F21" s="99"/>
      <c r="G21" s="99"/>
      <c r="H21" s="1"/>
      <c r="I21" s="1"/>
      <c r="J21" s="1"/>
      <c r="K21" s="1"/>
      <c r="L21" s="1"/>
      <c r="M21" s="1"/>
      <c r="N21" s="1"/>
      <c r="O21" s="1"/>
      <c r="P21" s="1"/>
      <c r="Q21" s="1"/>
      <c r="R21" s="1"/>
      <c r="S21" s="1"/>
      <c r="T21" s="1"/>
      <c r="U21" s="1"/>
      <c r="V21" s="1"/>
      <c r="W21" s="1"/>
      <c r="X21" s="1"/>
      <c r="Y21" s="1"/>
      <c r="Z21" s="1"/>
    </row>
    <row r="22" spans="1:26" x14ac:dyDescent="0.2">
      <c r="A22" s="97"/>
      <c r="B22" s="1"/>
      <c r="C22" s="1"/>
      <c r="D22" s="99"/>
      <c r="E22" s="1"/>
      <c r="F22" s="99"/>
      <c r="G22" s="99"/>
      <c r="H22" s="1"/>
      <c r="I22" s="1"/>
      <c r="J22" s="1"/>
      <c r="K22" s="1"/>
      <c r="L22" s="1"/>
      <c r="M22" s="1"/>
      <c r="N22" s="1"/>
      <c r="O22" s="1"/>
      <c r="P22" s="1"/>
      <c r="Q22" s="1"/>
      <c r="R22" s="1"/>
      <c r="S22" s="1"/>
      <c r="T22" s="1"/>
      <c r="U22" s="1"/>
      <c r="V22" s="1"/>
      <c r="W22" s="1"/>
      <c r="X22" s="1"/>
      <c r="Y22" s="1"/>
      <c r="Z22" s="1"/>
    </row>
    <row r="23" spans="1:26" x14ac:dyDescent="0.2">
      <c r="A23" s="97"/>
      <c r="B23" s="1"/>
      <c r="C23" s="1"/>
      <c r="D23" s="99"/>
      <c r="E23" s="1"/>
      <c r="F23" s="99"/>
      <c r="G23" s="99"/>
      <c r="H23" s="1"/>
      <c r="I23" s="1"/>
      <c r="J23" s="1"/>
      <c r="K23" s="1"/>
      <c r="L23" s="1"/>
      <c r="M23" s="1"/>
      <c r="N23" s="1"/>
      <c r="O23" s="1"/>
      <c r="P23" s="1"/>
      <c r="Q23" s="1"/>
      <c r="R23" s="1"/>
      <c r="S23" s="1"/>
      <c r="T23" s="1"/>
      <c r="U23" s="1"/>
      <c r="V23" s="1"/>
      <c r="W23" s="1"/>
      <c r="X23" s="1"/>
      <c r="Y23" s="1"/>
      <c r="Z23" s="1"/>
    </row>
    <row r="24" spans="1:26" x14ac:dyDescent="0.2">
      <c r="A24" s="97"/>
      <c r="B24" s="1"/>
      <c r="C24" s="1"/>
      <c r="D24" s="99"/>
      <c r="E24" s="1"/>
      <c r="F24" s="99"/>
      <c r="G24" s="99"/>
      <c r="H24" s="1"/>
      <c r="I24" s="1"/>
      <c r="J24" s="1"/>
      <c r="K24" s="1"/>
      <c r="L24" s="1"/>
      <c r="M24" s="1"/>
      <c r="N24" s="1"/>
      <c r="O24" s="1"/>
      <c r="P24" s="1"/>
      <c r="Q24" s="1"/>
      <c r="R24" s="1"/>
      <c r="S24" s="1"/>
      <c r="T24" s="1"/>
      <c r="U24" s="1"/>
      <c r="V24" s="1"/>
      <c r="W24" s="1"/>
      <c r="X24" s="1"/>
      <c r="Y24" s="1"/>
      <c r="Z24" s="1"/>
    </row>
    <row r="25" spans="1:26" x14ac:dyDescent="0.2">
      <c r="A25" s="97"/>
      <c r="B25" s="1"/>
      <c r="C25" s="1"/>
      <c r="D25" s="99"/>
      <c r="E25" s="1"/>
      <c r="F25" s="99"/>
      <c r="G25" s="99"/>
      <c r="H25" s="1"/>
      <c r="I25" s="1"/>
      <c r="J25" s="1"/>
      <c r="K25" s="1"/>
      <c r="L25" s="1"/>
      <c r="M25" s="1"/>
      <c r="N25" s="1"/>
      <c r="O25" s="1"/>
      <c r="P25" s="1"/>
      <c r="Q25" s="1"/>
      <c r="R25" s="1"/>
      <c r="S25" s="1"/>
      <c r="T25" s="1"/>
      <c r="U25" s="1"/>
      <c r="V25" s="1"/>
      <c r="W25" s="1"/>
      <c r="X25" s="1"/>
      <c r="Y25" s="1"/>
      <c r="Z25" s="1"/>
    </row>
    <row r="26" spans="1:26" x14ac:dyDescent="0.2">
      <c r="A26" s="97"/>
      <c r="B26" s="1"/>
      <c r="C26" s="1"/>
      <c r="D26" s="99"/>
      <c r="E26" s="1"/>
      <c r="F26" s="99"/>
      <c r="G26" s="99"/>
      <c r="H26" s="1"/>
      <c r="I26" s="1"/>
      <c r="J26" s="1"/>
      <c r="K26" s="1"/>
      <c r="L26" s="1"/>
      <c r="M26" s="1"/>
      <c r="N26" s="1"/>
      <c r="O26" s="1"/>
      <c r="P26" s="1"/>
      <c r="Q26" s="1"/>
      <c r="R26" s="1"/>
      <c r="S26" s="1"/>
      <c r="T26" s="1"/>
      <c r="U26" s="1"/>
      <c r="V26" s="1"/>
      <c r="W26" s="1"/>
      <c r="X26" s="1"/>
      <c r="Y26" s="1"/>
      <c r="Z26" s="1"/>
    </row>
    <row r="27" spans="1:26" x14ac:dyDescent="0.2">
      <c r="A27" s="97"/>
      <c r="B27" s="1"/>
      <c r="C27" s="1"/>
      <c r="D27" s="99"/>
      <c r="E27" s="1"/>
      <c r="F27" s="99"/>
      <c r="G27" s="99"/>
      <c r="H27" s="1"/>
      <c r="I27" s="1"/>
      <c r="J27" s="1"/>
      <c r="K27" s="1"/>
      <c r="L27" s="1"/>
      <c r="M27" s="1"/>
      <c r="N27" s="1"/>
      <c r="O27" s="1"/>
      <c r="P27" s="1"/>
      <c r="Q27" s="1"/>
      <c r="R27" s="1"/>
      <c r="S27" s="1"/>
      <c r="T27" s="1"/>
      <c r="U27" s="1"/>
      <c r="V27" s="1"/>
      <c r="W27" s="1"/>
      <c r="X27" s="1"/>
      <c r="Y27" s="1"/>
      <c r="Z27" s="1"/>
    </row>
    <row r="28" spans="1:26" x14ac:dyDescent="0.2">
      <c r="A28" s="97"/>
      <c r="B28" s="1"/>
      <c r="C28" s="1"/>
      <c r="D28" s="99"/>
      <c r="E28" s="1"/>
      <c r="F28" s="99"/>
      <c r="G28" s="99"/>
      <c r="H28" s="1"/>
      <c r="I28" s="1"/>
      <c r="J28" s="1"/>
      <c r="K28" s="1"/>
      <c r="L28" s="1"/>
      <c r="M28" s="1"/>
      <c r="N28" s="1"/>
      <c r="O28" s="1"/>
      <c r="P28" s="1"/>
      <c r="Q28" s="1"/>
      <c r="R28" s="1"/>
      <c r="S28" s="1"/>
      <c r="T28" s="1"/>
      <c r="U28" s="1"/>
      <c r="V28" s="1"/>
      <c r="W28" s="1"/>
      <c r="X28" s="1"/>
      <c r="Y28" s="1"/>
      <c r="Z28" s="1"/>
    </row>
    <row r="29" spans="1:26" x14ac:dyDescent="0.2">
      <c r="A29" s="97"/>
      <c r="B29" s="1"/>
      <c r="C29" s="1"/>
      <c r="D29" s="99"/>
      <c r="E29" s="1"/>
      <c r="F29" s="99"/>
      <c r="G29" s="99"/>
      <c r="H29" s="1"/>
      <c r="I29" s="1"/>
      <c r="J29" s="1"/>
      <c r="K29" s="1"/>
      <c r="L29" s="1"/>
      <c r="M29" s="1"/>
      <c r="N29" s="1"/>
      <c r="O29" s="1"/>
      <c r="P29" s="1"/>
      <c r="Q29" s="1"/>
      <c r="R29" s="1"/>
      <c r="S29" s="1"/>
      <c r="T29" s="1"/>
      <c r="U29" s="1"/>
      <c r="V29" s="1"/>
      <c r="W29" s="1"/>
      <c r="X29" s="1"/>
      <c r="Y29" s="1"/>
      <c r="Z29" s="1"/>
    </row>
    <row r="30" spans="1:26" x14ac:dyDescent="0.2">
      <c r="A30" s="97"/>
      <c r="B30" s="1"/>
      <c r="C30" s="1"/>
      <c r="D30" s="99"/>
      <c r="E30" s="1"/>
      <c r="F30" s="99"/>
      <c r="G30" s="99"/>
      <c r="H30" s="1"/>
      <c r="I30" s="1"/>
      <c r="J30" s="1"/>
      <c r="K30" s="1"/>
      <c r="L30" s="1"/>
      <c r="M30" s="1"/>
      <c r="N30" s="1"/>
      <c r="O30" s="1"/>
      <c r="P30" s="1"/>
      <c r="Q30" s="1"/>
      <c r="R30" s="1"/>
      <c r="S30" s="1"/>
      <c r="T30" s="1"/>
      <c r="U30" s="1"/>
      <c r="V30" s="1"/>
      <c r="W30" s="1"/>
      <c r="X30" s="1"/>
      <c r="Y30" s="1"/>
      <c r="Z30" s="1"/>
    </row>
    <row r="31" spans="1:26" x14ac:dyDescent="0.2">
      <c r="A31" s="97"/>
      <c r="B31" s="1"/>
      <c r="C31" s="1"/>
      <c r="D31" s="99"/>
      <c r="E31" s="1"/>
      <c r="F31" s="99"/>
      <c r="G31" s="99"/>
      <c r="H31" s="1"/>
      <c r="I31" s="1"/>
      <c r="J31" s="1"/>
      <c r="K31" s="1"/>
      <c r="L31" s="1"/>
      <c r="M31" s="1"/>
      <c r="N31" s="1"/>
      <c r="O31" s="1"/>
      <c r="P31" s="1"/>
      <c r="Q31" s="1"/>
      <c r="R31" s="1"/>
      <c r="S31" s="1"/>
      <c r="T31" s="1"/>
      <c r="U31" s="1"/>
      <c r="V31" s="1"/>
      <c r="W31" s="1"/>
      <c r="X31" s="1"/>
      <c r="Y31" s="1"/>
      <c r="Z31" s="1"/>
    </row>
    <row r="32" spans="1:26" x14ac:dyDescent="0.2">
      <c r="A32" s="97"/>
      <c r="B32" s="1"/>
      <c r="C32" s="1"/>
      <c r="D32" s="99"/>
      <c r="E32" s="1"/>
      <c r="F32" s="99"/>
      <c r="G32" s="99"/>
      <c r="H32" s="1"/>
      <c r="I32" s="1"/>
      <c r="J32" s="1"/>
      <c r="K32" s="1"/>
      <c r="L32" s="1"/>
      <c r="M32" s="1"/>
      <c r="N32" s="1"/>
      <c r="O32" s="1"/>
      <c r="P32" s="1"/>
      <c r="Q32" s="1"/>
      <c r="R32" s="1"/>
      <c r="S32" s="1"/>
      <c r="T32" s="1"/>
      <c r="U32" s="1"/>
      <c r="V32" s="1"/>
      <c r="W32" s="1"/>
      <c r="X32" s="1"/>
      <c r="Y32" s="1"/>
      <c r="Z32" s="1"/>
    </row>
    <row r="33" spans="1:26" x14ac:dyDescent="0.2">
      <c r="A33" s="97"/>
      <c r="B33" s="1"/>
      <c r="C33" s="1"/>
      <c r="D33" s="99"/>
      <c r="E33" s="1"/>
      <c r="F33" s="99"/>
      <c r="G33" s="99"/>
      <c r="H33" s="1"/>
      <c r="I33" s="1"/>
      <c r="J33" s="1"/>
      <c r="K33" s="1"/>
      <c r="L33" s="1"/>
      <c r="M33" s="1"/>
      <c r="N33" s="1"/>
      <c r="O33" s="1"/>
      <c r="P33" s="1"/>
      <c r="Q33" s="1"/>
      <c r="R33" s="1"/>
      <c r="S33" s="1"/>
      <c r="T33" s="1"/>
      <c r="U33" s="1"/>
      <c r="V33" s="1"/>
      <c r="W33" s="1"/>
      <c r="X33" s="1"/>
      <c r="Y33" s="1"/>
      <c r="Z33" s="1"/>
    </row>
    <row r="34" spans="1:26" x14ac:dyDescent="0.2">
      <c r="A34" s="97"/>
      <c r="B34" s="1"/>
      <c r="C34" s="1"/>
      <c r="D34" s="99"/>
      <c r="E34" s="1"/>
      <c r="F34" s="99"/>
      <c r="G34" s="99"/>
      <c r="H34" s="1"/>
      <c r="I34" s="1"/>
      <c r="J34" s="1"/>
      <c r="K34" s="1"/>
      <c r="L34" s="1"/>
      <c r="M34" s="1"/>
      <c r="N34" s="1"/>
      <c r="O34" s="1"/>
      <c r="P34" s="1"/>
      <c r="Q34" s="1"/>
      <c r="R34" s="1"/>
      <c r="S34" s="1"/>
      <c r="T34" s="1"/>
      <c r="U34" s="1"/>
      <c r="V34" s="1"/>
      <c r="W34" s="1"/>
      <c r="X34" s="1"/>
      <c r="Y34" s="1"/>
      <c r="Z34" s="1"/>
    </row>
    <row r="35" spans="1:26" x14ac:dyDescent="0.2">
      <c r="A35" s="97"/>
      <c r="B35" s="1"/>
      <c r="C35" s="1"/>
      <c r="D35" s="99"/>
      <c r="E35" s="1"/>
      <c r="F35" s="99"/>
      <c r="G35" s="99"/>
      <c r="H35" s="1"/>
      <c r="I35" s="1"/>
      <c r="J35" s="1"/>
      <c r="K35" s="1"/>
      <c r="L35" s="1"/>
      <c r="M35" s="1"/>
      <c r="N35" s="1"/>
      <c r="O35" s="1"/>
      <c r="P35" s="1"/>
      <c r="Q35" s="1"/>
      <c r="R35" s="1"/>
      <c r="S35" s="1"/>
      <c r="T35" s="1"/>
      <c r="U35" s="1"/>
      <c r="V35" s="1"/>
      <c r="W35" s="1"/>
      <c r="X35" s="1"/>
      <c r="Y35" s="1"/>
      <c r="Z35" s="1"/>
    </row>
    <row r="36" spans="1:26" x14ac:dyDescent="0.2">
      <c r="A36" s="97"/>
      <c r="B36" s="1"/>
      <c r="C36" s="1"/>
      <c r="D36" s="99"/>
      <c r="E36" s="1"/>
      <c r="F36" s="99"/>
      <c r="G36" s="99"/>
      <c r="H36" s="1"/>
      <c r="I36" s="1"/>
      <c r="J36" s="1"/>
      <c r="K36" s="1"/>
      <c r="L36" s="1"/>
      <c r="M36" s="1"/>
      <c r="N36" s="1"/>
      <c r="O36" s="1"/>
      <c r="P36" s="1"/>
      <c r="Q36" s="1"/>
      <c r="R36" s="1"/>
      <c r="S36" s="1"/>
      <c r="T36" s="1"/>
      <c r="U36" s="1"/>
      <c r="V36" s="1"/>
      <c r="W36" s="1"/>
      <c r="X36" s="1"/>
      <c r="Y36" s="1"/>
      <c r="Z36" s="1"/>
    </row>
    <row r="37" spans="1:26" x14ac:dyDescent="0.2">
      <c r="A37" s="97"/>
      <c r="B37" s="1"/>
      <c r="C37" s="1"/>
      <c r="D37" s="99"/>
      <c r="E37" s="1"/>
      <c r="F37" s="99"/>
      <c r="G37" s="99"/>
      <c r="H37" s="1"/>
      <c r="I37" s="1"/>
      <c r="J37" s="1"/>
      <c r="K37" s="1"/>
      <c r="L37" s="1"/>
      <c r="M37" s="1"/>
      <c r="N37" s="1"/>
      <c r="O37" s="1"/>
      <c r="P37" s="1"/>
      <c r="Q37" s="1"/>
      <c r="R37" s="1"/>
      <c r="S37" s="1"/>
      <c r="T37" s="1"/>
      <c r="U37" s="1"/>
      <c r="V37" s="1"/>
      <c r="W37" s="1"/>
      <c r="X37" s="1"/>
      <c r="Y37" s="1"/>
      <c r="Z37" s="1"/>
    </row>
    <row r="38" spans="1:26" x14ac:dyDescent="0.2">
      <c r="A38" s="97"/>
      <c r="B38" s="1"/>
      <c r="C38" s="1"/>
      <c r="D38" s="99"/>
      <c r="E38" s="1"/>
      <c r="F38" s="99"/>
      <c r="G38" s="99"/>
      <c r="H38" s="1"/>
      <c r="I38" s="1"/>
      <c r="J38" s="1"/>
      <c r="K38" s="1"/>
      <c r="L38" s="1"/>
      <c r="M38" s="1"/>
      <c r="N38" s="1"/>
      <c r="O38" s="1"/>
      <c r="P38" s="1"/>
      <c r="Q38" s="1"/>
      <c r="R38" s="1"/>
      <c r="S38" s="1"/>
      <c r="T38" s="1"/>
      <c r="U38" s="1"/>
      <c r="V38" s="1"/>
      <c r="W38" s="1"/>
      <c r="X38" s="1"/>
      <c r="Y38" s="1"/>
      <c r="Z38" s="1"/>
    </row>
    <row r="39" spans="1:26" x14ac:dyDescent="0.2">
      <c r="A39" s="97"/>
      <c r="B39" s="1"/>
      <c r="C39" s="1"/>
      <c r="D39" s="99"/>
      <c r="E39" s="1"/>
      <c r="F39" s="99"/>
      <c r="G39" s="99"/>
      <c r="H39" s="1"/>
      <c r="I39" s="1"/>
      <c r="J39" s="1"/>
      <c r="K39" s="1"/>
      <c r="L39" s="1"/>
      <c r="M39" s="1"/>
      <c r="N39" s="1"/>
      <c r="O39" s="1"/>
      <c r="P39" s="1"/>
      <c r="Q39" s="1"/>
      <c r="R39" s="1"/>
      <c r="S39" s="1"/>
      <c r="T39" s="1"/>
      <c r="U39" s="1"/>
      <c r="V39" s="1"/>
      <c r="W39" s="1"/>
      <c r="X39" s="1"/>
      <c r="Y39" s="1"/>
      <c r="Z39" s="1"/>
    </row>
    <row r="40" spans="1:26" x14ac:dyDescent="0.2">
      <c r="A40" s="97"/>
      <c r="B40" s="1"/>
      <c r="C40" s="1"/>
      <c r="D40" s="99"/>
      <c r="E40" s="1"/>
      <c r="F40" s="99"/>
      <c r="G40" s="99"/>
      <c r="H40" s="1"/>
      <c r="I40" s="1"/>
      <c r="J40" s="1"/>
      <c r="K40" s="1"/>
      <c r="L40" s="1"/>
      <c r="M40" s="1"/>
      <c r="N40" s="1"/>
      <c r="O40" s="1"/>
      <c r="P40" s="1"/>
      <c r="Q40" s="1"/>
      <c r="R40" s="1"/>
      <c r="S40" s="1"/>
      <c r="T40" s="1"/>
      <c r="U40" s="1"/>
      <c r="V40" s="1"/>
      <c r="W40" s="1"/>
      <c r="X40" s="1"/>
      <c r="Y40" s="1"/>
      <c r="Z40" s="1"/>
    </row>
    <row r="41" spans="1:26" x14ac:dyDescent="0.2">
      <c r="A41" s="97"/>
      <c r="B41" s="1"/>
      <c r="C41" s="1"/>
      <c r="D41" s="99"/>
      <c r="E41" s="1"/>
      <c r="F41" s="99"/>
      <c r="G41" s="99"/>
      <c r="H41" s="1"/>
      <c r="I41" s="1"/>
      <c r="J41" s="1"/>
      <c r="K41" s="1"/>
      <c r="L41" s="1"/>
      <c r="M41" s="1"/>
      <c r="N41" s="1"/>
      <c r="O41" s="1"/>
      <c r="P41" s="1"/>
      <c r="Q41" s="1"/>
      <c r="R41" s="1"/>
      <c r="S41" s="1"/>
      <c r="T41" s="1"/>
      <c r="U41" s="1"/>
      <c r="V41" s="1"/>
      <c r="W41" s="1"/>
      <c r="X41" s="1"/>
      <c r="Y41" s="1"/>
      <c r="Z41" s="1"/>
    </row>
    <row r="42" spans="1:26" x14ac:dyDescent="0.2">
      <c r="A42" s="97"/>
      <c r="B42" s="1"/>
      <c r="C42" s="1"/>
      <c r="D42" s="99"/>
      <c r="E42" s="1"/>
      <c r="F42" s="99"/>
      <c r="G42" s="99"/>
      <c r="H42" s="1"/>
      <c r="I42" s="1"/>
      <c r="J42" s="1"/>
      <c r="K42" s="1"/>
      <c r="L42" s="1"/>
      <c r="M42" s="1"/>
      <c r="N42" s="1"/>
      <c r="O42" s="1"/>
      <c r="P42" s="1"/>
      <c r="Q42" s="1"/>
      <c r="R42" s="1"/>
      <c r="S42" s="1"/>
      <c r="T42" s="1"/>
      <c r="U42" s="1"/>
      <c r="V42" s="1"/>
      <c r="W42" s="1"/>
      <c r="X42" s="1"/>
      <c r="Y42" s="1"/>
      <c r="Z42" s="1"/>
    </row>
    <row r="43" spans="1:26" x14ac:dyDescent="0.2">
      <c r="A43" s="97"/>
      <c r="B43" s="1"/>
      <c r="C43" s="1"/>
      <c r="D43" s="99"/>
      <c r="E43" s="1"/>
      <c r="F43" s="99"/>
      <c r="G43" s="99"/>
      <c r="H43" s="1"/>
      <c r="I43" s="1"/>
      <c r="J43" s="1"/>
      <c r="K43" s="1"/>
      <c r="L43" s="1"/>
      <c r="M43" s="1"/>
      <c r="N43" s="1"/>
      <c r="O43" s="1"/>
      <c r="P43" s="1"/>
      <c r="Q43" s="1"/>
      <c r="R43" s="1"/>
      <c r="S43" s="1"/>
      <c r="T43" s="1"/>
      <c r="U43" s="1"/>
      <c r="V43" s="1"/>
      <c r="W43" s="1"/>
      <c r="X43" s="1"/>
      <c r="Y43" s="1"/>
      <c r="Z43" s="1"/>
    </row>
    <row r="44" spans="1:26" x14ac:dyDescent="0.2">
      <c r="A44" s="97"/>
      <c r="B44" s="1"/>
      <c r="C44" s="1"/>
      <c r="D44" s="99"/>
      <c r="E44" s="1"/>
      <c r="F44" s="99"/>
      <c r="G44" s="99"/>
      <c r="H44" s="1"/>
      <c r="I44" s="1"/>
      <c r="J44" s="1"/>
      <c r="K44" s="1"/>
      <c r="L44" s="1"/>
      <c r="M44" s="1"/>
      <c r="N44" s="1"/>
      <c r="O44" s="1"/>
      <c r="P44" s="1"/>
      <c r="Q44" s="1"/>
      <c r="R44" s="1"/>
      <c r="S44" s="1"/>
      <c r="T44" s="1"/>
      <c r="U44" s="1"/>
      <c r="V44" s="1"/>
      <c r="W44" s="1"/>
      <c r="X44" s="1"/>
      <c r="Y44" s="1"/>
      <c r="Z44" s="1"/>
    </row>
    <row r="45" spans="1:26" x14ac:dyDescent="0.2">
      <c r="A45" s="97"/>
      <c r="B45" s="1"/>
      <c r="C45" s="1"/>
      <c r="D45" s="99"/>
      <c r="E45" s="1"/>
      <c r="F45" s="99"/>
      <c r="G45" s="99"/>
      <c r="H45" s="1"/>
      <c r="I45" s="1"/>
      <c r="J45" s="1"/>
      <c r="K45" s="1"/>
      <c r="L45" s="1"/>
      <c r="M45" s="1"/>
      <c r="N45" s="1"/>
      <c r="O45" s="1"/>
      <c r="P45" s="1"/>
      <c r="Q45" s="1"/>
      <c r="R45" s="1"/>
      <c r="S45" s="1"/>
      <c r="T45" s="1"/>
      <c r="U45" s="1"/>
      <c r="V45" s="1"/>
      <c r="W45" s="1"/>
      <c r="X45" s="1"/>
      <c r="Y45" s="1"/>
      <c r="Z45" s="1"/>
    </row>
    <row r="46" spans="1:26" x14ac:dyDescent="0.2">
      <c r="A46" s="97"/>
      <c r="B46" s="1"/>
      <c r="C46" s="1"/>
      <c r="D46" s="99"/>
      <c r="E46" s="1"/>
      <c r="F46" s="99"/>
      <c r="G46" s="99"/>
      <c r="H46" s="1"/>
      <c r="I46" s="1"/>
      <c r="J46" s="1"/>
      <c r="K46" s="1"/>
      <c r="L46" s="1"/>
      <c r="M46" s="1"/>
      <c r="N46" s="1"/>
      <c r="O46" s="1"/>
      <c r="P46" s="1"/>
      <c r="Q46" s="1"/>
      <c r="R46" s="1"/>
      <c r="S46" s="1"/>
      <c r="T46" s="1"/>
      <c r="U46" s="1"/>
      <c r="V46" s="1"/>
      <c r="W46" s="1"/>
      <c r="X46" s="1"/>
      <c r="Y46" s="1"/>
      <c r="Z46" s="1"/>
    </row>
    <row r="47" spans="1:26" x14ac:dyDescent="0.2">
      <c r="A47" s="97"/>
      <c r="B47" s="1"/>
      <c r="C47" s="1"/>
      <c r="D47" s="99"/>
      <c r="E47" s="1"/>
      <c r="F47" s="99"/>
      <c r="G47" s="99"/>
      <c r="H47" s="1"/>
      <c r="I47" s="1"/>
      <c r="J47" s="1"/>
      <c r="K47" s="1"/>
      <c r="L47" s="1"/>
      <c r="M47" s="1"/>
      <c r="N47" s="1"/>
      <c r="O47" s="1"/>
      <c r="P47" s="1"/>
      <c r="Q47" s="1"/>
      <c r="R47" s="1"/>
      <c r="S47" s="1"/>
      <c r="T47" s="1"/>
      <c r="U47" s="1"/>
      <c r="V47" s="1"/>
      <c r="W47" s="1"/>
      <c r="X47" s="1"/>
      <c r="Y47" s="1"/>
      <c r="Z47" s="1"/>
    </row>
    <row r="48" spans="1:26" x14ac:dyDescent="0.2">
      <c r="A48" s="97"/>
      <c r="B48" s="1"/>
      <c r="C48" s="1"/>
      <c r="D48" s="99"/>
      <c r="E48" s="1"/>
      <c r="F48" s="99"/>
      <c r="G48" s="99"/>
      <c r="H48" s="1"/>
      <c r="I48" s="1"/>
      <c r="J48" s="1"/>
      <c r="K48" s="1"/>
      <c r="L48" s="1"/>
      <c r="M48" s="1"/>
      <c r="N48" s="1"/>
      <c r="O48" s="1"/>
      <c r="P48" s="1"/>
      <c r="Q48" s="1"/>
      <c r="R48" s="1"/>
      <c r="S48" s="1"/>
      <c r="T48" s="1"/>
      <c r="U48" s="1"/>
      <c r="V48" s="1"/>
      <c r="W48" s="1"/>
      <c r="X48" s="1"/>
      <c r="Y48" s="1"/>
      <c r="Z48" s="1"/>
    </row>
    <row r="49" spans="1:26" x14ac:dyDescent="0.2">
      <c r="A49" s="97"/>
      <c r="B49" s="1"/>
      <c r="C49" s="1"/>
      <c r="D49" s="99"/>
      <c r="E49" s="1"/>
      <c r="F49" s="99"/>
      <c r="G49" s="99"/>
      <c r="H49" s="1"/>
      <c r="I49" s="1"/>
      <c r="J49" s="1"/>
      <c r="K49" s="1"/>
      <c r="L49" s="1"/>
      <c r="M49" s="1"/>
      <c r="N49" s="1"/>
      <c r="O49" s="1"/>
      <c r="P49" s="1"/>
      <c r="Q49" s="1"/>
      <c r="R49" s="1"/>
      <c r="S49" s="1"/>
      <c r="T49" s="1"/>
      <c r="U49" s="1"/>
      <c r="V49" s="1"/>
      <c r="W49" s="1"/>
      <c r="X49" s="1"/>
      <c r="Y49" s="1"/>
      <c r="Z49" s="1"/>
    </row>
    <row r="50" spans="1:26" x14ac:dyDescent="0.2">
      <c r="A50" s="97"/>
      <c r="B50" s="1"/>
      <c r="C50" s="1"/>
      <c r="D50" s="99"/>
      <c r="E50" s="1"/>
      <c r="F50" s="99"/>
      <c r="G50" s="99"/>
      <c r="H50" s="1"/>
      <c r="I50" s="1"/>
      <c r="J50" s="1"/>
      <c r="K50" s="1"/>
      <c r="L50" s="1"/>
      <c r="M50" s="1"/>
      <c r="N50" s="1"/>
      <c r="O50" s="1"/>
      <c r="P50" s="1"/>
      <c r="Q50" s="1"/>
      <c r="R50" s="1"/>
      <c r="S50" s="1"/>
      <c r="T50" s="1"/>
      <c r="U50" s="1"/>
      <c r="V50" s="1"/>
      <c r="W50" s="1"/>
      <c r="X50" s="1"/>
      <c r="Y50" s="1"/>
      <c r="Z50" s="1"/>
    </row>
    <row r="51" spans="1:26" x14ac:dyDescent="0.2">
      <c r="A51" s="97"/>
      <c r="B51" s="1"/>
      <c r="C51" s="1"/>
      <c r="D51" s="99"/>
      <c r="E51" s="1"/>
      <c r="F51" s="99"/>
      <c r="G51" s="99"/>
      <c r="H51" s="1"/>
      <c r="I51" s="1"/>
      <c r="J51" s="1"/>
      <c r="K51" s="1"/>
      <c r="L51" s="1"/>
      <c r="M51" s="1"/>
      <c r="N51" s="1"/>
      <c r="O51" s="1"/>
      <c r="P51" s="1"/>
      <c r="Q51" s="1"/>
      <c r="R51" s="1"/>
      <c r="S51" s="1"/>
      <c r="T51" s="1"/>
      <c r="U51" s="1"/>
      <c r="V51" s="1"/>
      <c r="W51" s="1"/>
      <c r="X51" s="1"/>
      <c r="Y51" s="1"/>
      <c r="Z51" s="1"/>
    </row>
    <row r="52" spans="1:26" x14ac:dyDescent="0.2">
      <c r="A52" s="97"/>
      <c r="B52" s="1"/>
      <c r="C52" s="1"/>
      <c r="D52" s="99"/>
      <c r="E52" s="1"/>
      <c r="F52" s="99"/>
      <c r="G52" s="99"/>
      <c r="H52" s="1"/>
      <c r="I52" s="1"/>
      <c r="J52" s="1"/>
      <c r="K52" s="1"/>
      <c r="L52" s="1"/>
      <c r="M52" s="1"/>
      <c r="N52" s="1"/>
      <c r="O52" s="1"/>
      <c r="P52" s="1"/>
      <c r="Q52" s="1"/>
      <c r="R52" s="1"/>
      <c r="S52" s="1"/>
      <c r="T52" s="1"/>
      <c r="U52" s="1"/>
      <c r="V52" s="1"/>
      <c r="W52" s="1"/>
      <c r="X52" s="1"/>
      <c r="Y52" s="1"/>
      <c r="Z52" s="1"/>
    </row>
    <row r="53" spans="1:26" x14ac:dyDescent="0.2">
      <c r="A53" s="97"/>
      <c r="B53" s="1"/>
      <c r="C53" s="1"/>
      <c r="D53" s="99"/>
      <c r="E53" s="1"/>
      <c r="F53" s="99"/>
      <c r="G53" s="99"/>
      <c r="H53" s="1"/>
      <c r="I53" s="1"/>
      <c r="J53" s="1"/>
      <c r="K53" s="1"/>
      <c r="L53" s="1"/>
      <c r="M53" s="1"/>
      <c r="N53" s="1"/>
      <c r="O53" s="1"/>
      <c r="P53" s="1"/>
      <c r="Q53" s="1"/>
      <c r="R53" s="1"/>
      <c r="S53" s="1"/>
      <c r="T53" s="1"/>
      <c r="U53" s="1"/>
      <c r="V53" s="1"/>
      <c r="W53" s="1"/>
      <c r="X53" s="1"/>
      <c r="Y53" s="1"/>
      <c r="Z53" s="1"/>
    </row>
    <row r="54" spans="1:26" x14ac:dyDescent="0.2">
      <c r="A54" s="97"/>
      <c r="B54" s="1"/>
      <c r="C54" s="1"/>
      <c r="D54" s="99"/>
      <c r="E54" s="1"/>
      <c r="F54" s="99"/>
      <c r="G54" s="99"/>
      <c r="H54" s="1"/>
      <c r="I54" s="1"/>
      <c r="J54" s="1"/>
      <c r="K54" s="1"/>
      <c r="L54" s="1"/>
      <c r="M54" s="1"/>
      <c r="N54" s="1"/>
      <c r="O54" s="1"/>
      <c r="P54" s="1"/>
      <c r="Q54" s="1"/>
      <c r="R54" s="1"/>
      <c r="S54" s="1"/>
      <c r="T54" s="1"/>
      <c r="U54" s="1"/>
      <c r="V54" s="1"/>
      <c r="W54" s="1"/>
      <c r="X54" s="1"/>
      <c r="Y54" s="1"/>
      <c r="Z54" s="1"/>
    </row>
    <row r="55" spans="1:26" x14ac:dyDescent="0.2">
      <c r="A55" s="97"/>
      <c r="B55" s="1"/>
      <c r="C55" s="1"/>
      <c r="D55" s="99"/>
      <c r="E55" s="1"/>
      <c r="F55" s="99"/>
      <c r="G55" s="99"/>
      <c r="H55" s="1"/>
      <c r="I55" s="1"/>
      <c r="J55" s="1"/>
      <c r="K55" s="1"/>
      <c r="L55" s="1"/>
      <c r="M55" s="1"/>
      <c r="N55" s="1"/>
      <c r="O55" s="1"/>
      <c r="P55" s="1"/>
      <c r="Q55" s="1"/>
      <c r="R55" s="1"/>
      <c r="S55" s="1"/>
      <c r="T55" s="1"/>
      <c r="U55" s="1"/>
      <c r="V55" s="1"/>
      <c r="W55" s="1"/>
      <c r="X55" s="1"/>
      <c r="Y55" s="1"/>
      <c r="Z55" s="1"/>
    </row>
    <row r="56" spans="1:26" x14ac:dyDescent="0.2">
      <c r="A56" s="97"/>
      <c r="B56" s="1"/>
      <c r="C56" s="1"/>
      <c r="D56" s="99"/>
      <c r="E56" s="1"/>
      <c r="F56" s="99"/>
      <c r="G56" s="99"/>
      <c r="H56" s="1"/>
      <c r="I56" s="1"/>
      <c r="J56" s="1"/>
      <c r="K56" s="1"/>
      <c r="L56" s="1"/>
      <c r="M56" s="1"/>
      <c r="N56" s="1"/>
      <c r="O56" s="1"/>
      <c r="P56" s="1"/>
      <c r="Q56" s="1"/>
      <c r="R56" s="1"/>
      <c r="S56" s="1"/>
      <c r="T56" s="1"/>
      <c r="U56" s="1"/>
      <c r="V56" s="1"/>
      <c r="W56" s="1"/>
      <c r="X56" s="1"/>
      <c r="Y56" s="1"/>
      <c r="Z56" s="1"/>
    </row>
    <row r="57" spans="1:26" x14ac:dyDescent="0.2">
      <c r="A57" s="97"/>
      <c r="B57" s="1"/>
      <c r="C57" s="1"/>
      <c r="D57" s="99"/>
      <c r="E57" s="1"/>
      <c r="F57" s="99"/>
      <c r="G57" s="99"/>
      <c r="H57" s="1"/>
      <c r="I57" s="1"/>
      <c r="J57" s="1"/>
      <c r="K57" s="1"/>
      <c r="L57" s="1"/>
      <c r="M57" s="1"/>
      <c r="N57" s="1"/>
      <c r="O57" s="1"/>
      <c r="P57" s="1"/>
      <c r="Q57" s="1"/>
      <c r="R57" s="1"/>
      <c r="S57" s="1"/>
      <c r="T57" s="1"/>
      <c r="U57" s="1"/>
      <c r="V57" s="1"/>
      <c r="W57" s="1"/>
      <c r="X57" s="1"/>
      <c r="Y57" s="1"/>
      <c r="Z57" s="1"/>
    </row>
    <row r="58" spans="1:26" x14ac:dyDescent="0.2">
      <c r="A58" s="97"/>
      <c r="B58" s="1"/>
      <c r="C58" s="1"/>
      <c r="D58" s="99"/>
      <c r="E58" s="1"/>
      <c r="F58" s="99"/>
      <c r="G58" s="99"/>
      <c r="H58" s="1"/>
      <c r="I58" s="1"/>
      <c r="J58" s="1"/>
      <c r="K58" s="1"/>
      <c r="L58" s="1"/>
      <c r="M58" s="1"/>
      <c r="N58" s="1"/>
      <c r="O58" s="1"/>
      <c r="P58" s="1"/>
      <c r="Q58" s="1"/>
      <c r="R58" s="1"/>
      <c r="S58" s="1"/>
      <c r="T58" s="1"/>
      <c r="U58" s="1"/>
      <c r="V58" s="1"/>
      <c r="W58" s="1"/>
      <c r="X58" s="1"/>
      <c r="Y58" s="1"/>
      <c r="Z58" s="1"/>
    </row>
    <row r="59" spans="1:26" x14ac:dyDescent="0.2">
      <c r="A59" s="97"/>
      <c r="B59" s="1"/>
      <c r="C59" s="1"/>
      <c r="D59" s="99"/>
      <c r="E59" s="1"/>
      <c r="F59" s="99"/>
      <c r="G59" s="99"/>
      <c r="H59" s="1"/>
      <c r="I59" s="1"/>
      <c r="J59" s="1"/>
      <c r="K59" s="1"/>
      <c r="L59" s="1"/>
      <c r="M59" s="1"/>
      <c r="N59" s="1"/>
      <c r="O59" s="1"/>
      <c r="P59" s="1"/>
      <c r="Q59" s="1"/>
      <c r="R59" s="1"/>
      <c r="S59" s="1"/>
      <c r="T59" s="1"/>
      <c r="U59" s="1"/>
      <c r="V59" s="1"/>
      <c r="W59" s="1"/>
      <c r="X59" s="1"/>
      <c r="Y59" s="1"/>
      <c r="Z59" s="1"/>
    </row>
    <row r="60" spans="1:26" x14ac:dyDescent="0.2">
      <c r="A60" s="97"/>
      <c r="B60" s="1"/>
      <c r="C60" s="1"/>
      <c r="D60" s="99"/>
      <c r="E60" s="1"/>
      <c r="F60" s="99"/>
      <c r="G60" s="99"/>
      <c r="H60" s="1"/>
      <c r="I60" s="1"/>
      <c r="J60" s="1"/>
      <c r="K60" s="1"/>
      <c r="L60" s="1"/>
      <c r="M60" s="1"/>
      <c r="N60" s="1"/>
      <c r="O60" s="1"/>
      <c r="P60" s="1"/>
      <c r="Q60" s="1"/>
      <c r="R60" s="1"/>
      <c r="S60" s="1"/>
      <c r="T60" s="1"/>
      <c r="U60" s="1"/>
      <c r="V60" s="1"/>
      <c r="W60" s="1"/>
      <c r="X60" s="1"/>
      <c r="Y60" s="1"/>
      <c r="Z60" s="1"/>
    </row>
    <row r="61" spans="1:26" x14ac:dyDescent="0.2">
      <c r="A61" s="97"/>
      <c r="B61" s="1"/>
      <c r="C61" s="1"/>
      <c r="D61" s="99"/>
      <c r="E61" s="1"/>
      <c r="F61" s="99"/>
      <c r="G61" s="99"/>
      <c r="H61" s="1"/>
      <c r="I61" s="1"/>
      <c r="J61" s="1"/>
      <c r="K61" s="1"/>
      <c r="L61" s="1"/>
      <c r="M61" s="1"/>
      <c r="N61" s="1"/>
      <c r="O61" s="1"/>
      <c r="P61" s="1"/>
      <c r="Q61" s="1"/>
      <c r="R61" s="1"/>
      <c r="S61" s="1"/>
      <c r="T61" s="1"/>
      <c r="U61" s="1"/>
      <c r="V61" s="1"/>
      <c r="W61" s="1"/>
      <c r="X61" s="1"/>
      <c r="Y61" s="1"/>
      <c r="Z61" s="1"/>
    </row>
    <row r="62" spans="1:26" x14ac:dyDescent="0.2">
      <c r="A62" s="97"/>
      <c r="B62" s="1"/>
      <c r="C62" s="1"/>
      <c r="D62" s="99"/>
      <c r="E62" s="1"/>
      <c r="F62" s="99"/>
      <c r="G62" s="99"/>
      <c r="H62" s="1"/>
      <c r="I62" s="1"/>
      <c r="J62" s="1"/>
      <c r="K62" s="1"/>
      <c r="L62" s="1"/>
      <c r="M62" s="1"/>
      <c r="N62" s="1"/>
      <c r="O62" s="1"/>
      <c r="P62" s="1"/>
      <c r="Q62" s="1"/>
      <c r="R62" s="1"/>
      <c r="S62" s="1"/>
      <c r="T62" s="1"/>
      <c r="U62" s="1"/>
      <c r="V62" s="1"/>
      <c r="W62" s="1"/>
      <c r="X62" s="1"/>
      <c r="Y62" s="1"/>
      <c r="Z62" s="1"/>
    </row>
    <row r="63" spans="1:26" x14ac:dyDescent="0.2">
      <c r="A63" s="97"/>
      <c r="B63" s="1"/>
      <c r="C63" s="1"/>
      <c r="D63" s="99"/>
      <c r="E63" s="1"/>
      <c r="F63" s="99"/>
      <c r="G63" s="99"/>
      <c r="H63" s="1"/>
      <c r="I63" s="1"/>
      <c r="J63" s="1"/>
      <c r="K63" s="1"/>
      <c r="L63" s="1"/>
      <c r="M63" s="1"/>
      <c r="N63" s="1"/>
      <c r="O63" s="1"/>
      <c r="P63" s="1"/>
      <c r="Q63" s="1"/>
      <c r="R63" s="1"/>
      <c r="S63" s="1"/>
      <c r="T63" s="1"/>
      <c r="U63" s="1"/>
      <c r="V63" s="1"/>
      <c r="W63" s="1"/>
      <c r="X63" s="1"/>
      <c r="Y63" s="1"/>
      <c r="Z63" s="1"/>
    </row>
    <row r="64" spans="1:26" x14ac:dyDescent="0.2">
      <c r="A64" s="97"/>
      <c r="B64" s="1"/>
      <c r="C64" s="1"/>
      <c r="D64" s="99"/>
      <c r="E64" s="1"/>
      <c r="F64" s="99"/>
      <c r="G64" s="99"/>
      <c r="H64" s="1"/>
      <c r="I64" s="1"/>
      <c r="J64" s="1"/>
      <c r="K64" s="1"/>
      <c r="L64" s="1"/>
      <c r="M64" s="1"/>
      <c r="N64" s="1"/>
      <c r="O64" s="1"/>
      <c r="P64" s="1"/>
      <c r="Q64" s="1"/>
      <c r="R64" s="1"/>
      <c r="S64" s="1"/>
      <c r="T64" s="1"/>
      <c r="U64" s="1"/>
      <c r="V64" s="1"/>
      <c r="W64" s="1"/>
      <c r="X64" s="1"/>
      <c r="Y64" s="1"/>
      <c r="Z64" s="1"/>
    </row>
    <row r="65" spans="1:26" x14ac:dyDescent="0.2">
      <c r="A65" s="97"/>
      <c r="B65" s="1"/>
      <c r="C65" s="1"/>
      <c r="D65" s="99"/>
      <c r="E65" s="1"/>
      <c r="F65" s="99"/>
      <c r="G65" s="99"/>
      <c r="H65" s="1"/>
      <c r="I65" s="1"/>
      <c r="J65" s="1"/>
      <c r="K65" s="1"/>
      <c r="L65" s="1"/>
      <c r="M65" s="1"/>
      <c r="N65" s="1"/>
      <c r="O65" s="1"/>
      <c r="P65" s="1"/>
      <c r="Q65" s="1"/>
      <c r="R65" s="1"/>
      <c r="S65" s="1"/>
      <c r="T65" s="1"/>
      <c r="U65" s="1"/>
      <c r="V65" s="1"/>
      <c r="W65" s="1"/>
      <c r="X65" s="1"/>
      <c r="Y65" s="1"/>
      <c r="Z65" s="1"/>
    </row>
    <row r="66" spans="1:26" x14ac:dyDescent="0.2">
      <c r="A66" s="97"/>
      <c r="B66" s="1"/>
      <c r="C66" s="1"/>
      <c r="D66" s="99"/>
      <c r="E66" s="1"/>
      <c r="F66" s="99"/>
      <c r="G66" s="99"/>
      <c r="H66" s="1"/>
      <c r="I66" s="1"/>
      <c r="J66" s="1"/>
      <c r="K66" s="1"/>
      <c r="L66" s="1"/>
      <c r="M66" s="1"/>
      <c r="N66" s="1"/>
      <c r="O66" s="1"/>
      <c r="P66" s="1"/>
      <c r="Q66" s="1"/>
      <c r="R66" s="1"/>
      <c r="S66" s="1"/>
      <c r="T66" s="1"/>
      <c r="U66" s="1"/>
      <c r="V66" s="1"/>
      <c r="W66" s="1"/>
      <c r="X66" s="1"/>
      <c r="Y66" s="1"/>
      <c r="Z66" s="1"/>
    </row>
    <row r="67" spans="1:26" x14ac:dyDescent="0.2">
      <c r="A67" s="97"/>
      <c r="B67" s="1"/>
      <c r="C67" s="1"/>
      <c r="D67" s="99"/>
      <c r="E67" s="1"/>
      <c r="F67" s="99"/>
      <c r="G67" s="99"/>
      <c r="H67" s="1"/>
      <c r="I67" s="1"/>
      <c r="J67" s="1"/>
      <c r="K67" s="1"/>
      <c r="L67" s="1"/>
      <c r="M67" s="1"/>
      <c r="N67" s="1"/>
      <c r="O67" s="1"/>
      <c r="P67" s="1"/>
      <c r="Q67" s="1"/>
      <c r="R67" s="1"/>
      <c r="S67" s="1"/>
      <c r="T67" s="1"/>
      <c r="U67" s="1"/>
      <c r="V67" s="1"/>
      <c r="W67" s="1"/>
      <c r="X67" s="1"/>
      <c r="Y67" s="1"/>
      <c r="Z67" s="1"/>
    </row>
    <row r="68" spans="1:26" x14ac:dyDescent="0.2">
      <c r="A68" s="97"/>
      <c r="B68" s="1"/>
      <c r="C68" s="1"/>
      <c r="D68" s="99"/>
      <c r="E68" s="1"/>
      <c r="F68" s="99"/>
      <c r="G68" s="99"/>
      <c r="H68" s="1"/>
      <c r="I68" s="1"/>
      <c r="J68" s="1"/>
      <c r="K68" s="1"/>
      <c r="L68" s="1"/>
      <c r="M68" s="1"/>
      <c r="N68" s="1"/>
      <c r="O68" s="1"/>
      <c r="P68" s="1"/>
      <c r="Q68" s="1"/>
      <c r="R68" s="1"/>
      <c r="S68" s="1"/>
      <c r="T68" s="1"/>
      <c r="U68" s="1"/>
      <c r="V68" s="1"/>
      <c r="W68" s="1"/>
      <c r="X68" s="1"/>
      <c r="Y68" s="1"/>
      <c r="Z68" s="1"/>
    </row>
    <row r="69" spans="1:26" x14ac:dyDescent="0.2">
      <c r="A69" s="97"/>
      <c r="B69" s="1"/>
      <c r="C69" s="1"/>
      <c r="D69" s="99"/>
      <c r="E69" s="1"/>
      <c r="F69" s="99"/>
      <c r="G69" s="99"/>
      <c r="H69" s="1"/>
      <c r="I69" s="1"/>
      <c r="J69" s="1"/>
      <c r="K69" s="1"/>
      <c r="L69" s="1"/>
      <c r="M69" s="1"/>
      <c r="N69" s="1"/>
      <c r="O69" s="1"/>
      <c r="P69" s="1"/>
      <c r="Q69" s="1"/>
      <c r="R69" s="1"/>
      <c r="S69" s="1"/>
      <c r="T69" s="1"/>
      <c r="U69" s="1"/>
      <c r="V69" s="1"/>
      <c r="W69" s="1"/>
      <c r="X69" s="1"/>
      <c r="Y69" s="1"/>
      <c r="Z69" s="1"/>
    </row>
    <row r="70" spans="1:26" x14ac:dyDescent="0.2">
      <c r="A70" s="97"/>
      <c r="B70" s="1"/>
      <c r="C70" s="1"/>
      <c r="D70" s="99"/>
      <c r="E70" s="1"/>
      <c r="F70" s="99"/>
      <c r="G70" s="99"/>
      <c r="H70" s="1"/>
      <c r="I70" s="1"/>
      <c r="J70" s="1"/>
      <c r="K70" s="1"/>
      <c r="L70" s="1"/>
      <c r="M70" s="1"/>
      <c r="N70" s="1"/>
      <c r="O70" s="1"/>
      <c r="P70" s="1"/>
      <c r="Q70" s="1"/>
      <c r="R70" s="1"/>
      <c r="S70" s="1"/>
      <c r="T70" s="1"/>
      <c r="U70" s="1"/>
      <c r="V70" s="1"/>
      <c r="W70" s="1"/>
      <c r="X70" s="1"/>
      <c r="Y70" s="1"/>
      <c r="Z70" s="1"/>
    </row>
    <row r="71" spans="1:26" x14ac:dyDescent="0.2">
      <c r="A71" s="97"/>
      <c r="B71" s="1"/>
      <c r="C71" s="1"/>
      <c r="D71" s="99"/>
      <c r="E71" s="1"/>
      <c r="F71" s="99"/>
      <c r="G71" s="99"/>
      <c r="H71" s="1"/>
      <c r="I71" s="1"/>
      <c r="J71" s="1"/>
      <c r="K71" s="1"/>
      <c r="L71" s="1"/>
      <c r="M71" s="1"/>
      <c r="N71" s="1"/>
      <c r="O71" s="1"/>
      <c r="P71" s="1"/>
      <c r="Q71" s="1"/>
      <c r="R71" s="1"/>
      <c r="S71" s="1"/>
      <c r="T71" s="1"/>
      <c r="U71" s="1"/>
      <c r="V71" s="1"/>
      <c r="W71" s="1"/>
      <c r="X71" s="1"/>
      <c r="Y71" s="1"/>
      <c r="Z71" s="1"/>
    </row>
    <row r="72" spans="1:26" x14ac:dyDescent="0.2">
      <c r="A72" s="97"/>
      <c r="B72" s="1"/>
      <c r="C72" s="1"/>
      <c r="D72" s="99"/>
      <c r="E72" s="1"/>
      <c r="F72" s="99"/>
      <c r="G72" s="99"/>
      <c r="H72" s="1"/>
      <c r="I72" s="1"/>
      <c r="J72" s="1"/>
      <c r="K72" s="1"/>
      <c r="L72" s="1"/>
      <c r="M72" s="1"/>
      <c r="N72" s="1"/>
      <c r="O72" s="1"/>
      <c r="P72" s="1"/>
      <c r="Q72" s="1"/>
      <c r="R72" s="1"/>
      <c r="S72" s="1"/>
      <c r="T72" s="1"/>
      <c r="U72" s="1"/>
      <c r="V72" s="1"/>
      <c r="W72" s="1"/>
      <c r="X72" s="1"/>
      <c r="Y72" s="1"/>
      <c r="Z72" s="1"/>
    </row>
    <row r="73" spans="1:26" x14ac:dyDescent="0.2">
      <c r="A73" s="97"/>
      <c r="B73" s="1"/>
      <c r="C73" s="1"/>
      <c r="D73" s="99"/>
      <c r="E73" s="1"/>
      <c r="F73" s="99"/>
      <c r="G73" s="99"/>
      <c r="H73" s="1"/>
      <c r="I73" s="1"/>
      <c r="J73" s="1"/>
      <c r="K73" s="1"/>
      <c r="L73" s="1"/>
      <c r="M73" s="1"/>
      <c r="N73" s="1"/>
      <c r="O73" s="1"/>
      <c r="P73" s="1"/>
      <c r="Q73" s="1"/>
      <c r="R73" s="1"/>
      <c r="S73" s="1"/>
      <c r="T73" s="1"/>
      <c r="U73" s="1"/>
      <c r="V73" s="1"/>
      <c r="W73" s="1"/>
      <c r="X73" s="1"/>
      <c r="Y73" s="1"/>
      <c r="Z73" s="1"/>
    </row>
    <row r="74" spans="1:26" x14ac:dyDescent="0.2">
      <c r="A74" s="97"/>
      <c r="B74" s="1"/>
      <c r="C74" s="1"/>
      <c r="D74" s="99"/>
      <c r="E74" s="1"/>
      <c r="F74" s="99"/>
      <c r="G74" s="99"/>
      <c r="H74" s="1"/>
      <c r="I74" s="1"/>
      <c r="J74" s="1"/>
      <c r="K74" s="1"/>
      <c r="L74" s="1"/>
      <c r="M74" s="1"/>
      <c r="N74" s="1"/>
      <c r="O74" s="1"/>
      <c r="P74" s="1"/>
      <c r="Q74" s="1"/>
      <c r="R74" s="1"/>
      <c r="S74" s="1"/>
      <c r="T74" s="1"/>
      <c r="U74" s="1"/>
      <c r="V74" s="1"/>
      <c r="W74" s="1"/>
      <c r="X74" s="1"/>
      <c r="Y74" s="1"/>
      <c r="Z74" s="1"/>
    </row>
    <row r="75" spans="1:26" x14ac:dyDescent="0.2">
      <c r="A75" s="97"/>
      <c r="B75" s="1"/>
      <c r="C75" s="1"/>
      <c r="D75" s="99"/>
      <c r="E75" s="1"/>
      <c r="F75" s="99"/>
      <c r="G75" s="99"/>
      <c r="H75" s="1"/>
      <c r="I75" s="1"/>
      <c r="J75" s="1"/>
      <c r="K75" s="1"/>
      <c r="L75" s="1"/>
      <c r="M75" s="1"/>
      <c r="N75" s="1"/>
      <c r="O75" s="1"/>
      <c r="P75" s="1"/>
      <c r="Q75" s="1"/>
      <c r="R75" s="1"/>
      <c r="S75" s="1"/>
      <c r="T75" s="1"/>
      <c r="U75" s="1"/>
      <c r="V75" s="1"/>
      <c r="W75" s="1"/>
      <c r="X75" s="1"/>
      <c r="Y75" s="1"/>
      <c r="Z75" s="1"/>
    </row>
    <row r="76" spans="1:26" x14ac:dyDescent="0.2">
      <c r="A76" s="97"/>
      <c r="B76" s="1"/>
      <c r="C76" s="1"/>
      <c r="D76" s="99"/>
      <c r="E76" s="1"/>
      <c r="F76" s="99"/>
      <c r="G76" s="99"/>
      <c r="H76" s="1"/>
      <c r="I76" s="1"/>
      <c r="J76" s="1"/>
      <c r="K76" s="1"/>
      <c r="L76" s="1"/>
      <c r="M76" s="1"/>
      <c r="N76" s="1"/>
      <c r="O76" s="1"/>
      <c r="P76" s="1"/>
      <c r="Q76" s="1"/>
      <c r="R76" s="1"/>
      <c r="S76" s="1"/>
      <c r="T76" s="1"/>
      <c r="U76" s="1"/>
      <c r="V76" s="1"/>
      <c r="W76" s="1"/>
      <c r="X76" s="1"/>
      <c r="Y76" s="1"/>
      <c r="Z76" s="1"/>
    </row>
    <row r="77" spans="1:26" x14ac:dyDescent="0.2">
      <c r="A77" s="97"/>
      <c r="B77" s="1"/>
      <c r="C77" s="1"/>
      <c r="D77" s="99"/>
      <c r="E77" s="1"/>
      <c r="F77" s="99"/>
      <c r="G77" s="99"/>
      <c r="H77" s="1"/>
      <c r="I77" s="1"/>
      <c r="J77" s="1"/>
      <c r="K77" s="1"/>
      <c r="L77" s="1"/>
      <c r="M77" s="1"/>
      <c r="N77" s="1"/>
      <c r="O77" s="1"/>
      <c r="P77" s="1"/>
      <c r="Q77" s="1"/>
      <c r="R77" s="1"/>
      <c r="S77" s="1"/>
      <c r="T77" s="1"/>
      <c r="U77" s="1"/>
      <c r="V77" s="1"/>
      <c r="W77" s="1"/>
      <c r="X77" s="1"/>
      <c r="Y77" s="1"/>
      <c r="Z77" s="1"/>
    </row>
    <row r="78" spans="1:26" x14ac:dyDescent="0.2">
      <c r="A78" s="97"/>
      <c r="B78" s="1"/>
      <c r="C78" s="1"/>
      <c r="D78" s="99"/>
      <c r="E78" s="1"/>
      <c r="F78" s="99"/>
      <c r="G78" s="99"/>
      <c r="H78" s="1"/>
      <c r="I78" s="1"/>
      <c r="J78" s="1"/>
      <c r="K78" s="1"/>
      <c r="L78" s="1"/>
      <c r="M78" s="1"/>
      <c r="N78" s="1"/>
      <c r="O78" s="1"/>
      <c r="P78" s="1"/>
      <c r="Q78" s="1"/>
      <c r="R78" s="1"/>
      <c r="S78" s="1"/>
      <c r="T78" s="1"/>
      <c r="U78" s="1"/>
      <c r="V78" s="1"/>
      <c r="W78" s="1"/>
      <c r="X78" s="1"/>
      <c r="Y78" s="1"/>
      <c r="Z78" s="1"/>
    </row>
    <row r="79" spans="1:26" x14ac:dyDescent="0.2">
      <c r="A79" s="97"/>
      <c r="B79" s="1"/>
      <c r="C79" s="1"/>
      <c r="D79" s="99"/>
      <c r="E79" s="1"/>
      <c r="F79" s="99"/>
      <c r="G79" s="99"/>
      <c r="H79" s="1"/>
      <c r="I79" s="1"/>
      <c r="J79" s="1"/>
      <c r="K79" s="1"/>
      <c r="L79" s="1"/>
      <c r="M79" s="1"/>
      <c r="N79" s="1"/>
      <c r="O79" s="1"/>
      <c r="P79" s="1"/>
      <c r="Q79" s="1"/>
      <c r="R79" s="1"/>
      <c r="S79" s="1"/>
      <c r="T79" s="1"/>
      <c r="U79" s="1"/>
      <c r="V79" s="1"/>
      <c r="W79" s="1"/>
      <c r="X79" s="1"/>
      <c r="Y79" s="1"/>
      <c r="Z79" s="1"/>
    </row>
    <row r="80" spans="1:26" x14ac:dyDescent="0.2">
      <c r="A80" s="97"/>
      <c r="B80" s="1"/>
      <c r="C80" s="1"/>
      <c r="D80" s="99"/>
      <c r="E80" s="1"/>
      <c r="F80" s="99"/>
      <c r="G80" s="99"/>
      <c r="H80" s="1"/>
      <c r="I80" s="1"/>
      <c r="J80" s="1"/>
      <c r="K80" s="1"/>
      <c r="L80" s="1"/>
      <c r="M80" s="1"/>
      <c r="N80" s="1"/>
      <c r="O80" s="1"/>
      <c r="P80" s="1"/>
      <c r="Q80" s="1"/>
      <c r="R80" s="1"/>
      <c r="S80" s="1"/>
      <c r="T80" s="1"/>
      <c r="U80" s="1"/>
      <c r="V80" s="1"/>
      <c r="W80" s="1"/>
      <c r="X80" s="1"/>
      <c r="Y80" s="1"/>
      <c r="Z80" s="1"/>
    </row>
    <row r="81" spans="1:26" x14ac:dyDescent="0.2">
      <c r="A81" s="97"/>
      <c r="B81" s="1"/>
      <c r="C81" s="1"/>
      <c r="D81" s="99"/>
      <c r="E81" s="1"/>
      <c r="F81" s="99"/>
      <c r="G81" s="99"/>
      <c r="H81" s="1"/>
      <c r="I81" s="1"/>
      <c r="J81" s="1"/>
      <c r="K81" s="1"/>
      <c r="L81" s="1"/>
      <c r="M81" s="1"/>
      <c r="N81" s="1"/>
      <c r="O81" s="1"/>
      <c r="P81" s="1"/>
      <c r="Q81" s="1"/>
      <c r="R81" s="1"/>
      <c r="S81" s="1"/>
      <c r="T81" s="1"/>
      <c r="U81" s="1"/>
      <c r="V81" s="1"/>
      <c r="W81" s="1"/>
      <c r="X81" s="1"/>
      <c r="Y81" s="1"/>
      <c r="Z81" s="1"/>
    </row>
    <row r="82" spans="1:26" x14ac:dyDescent="0.2">
      <c r="A82" s="97"/>
      <c r="B82" s="1"/>
      <c r="C82" s="1"/>
      <c r="D82" s="99"/>
      <c r="E82" s="1"/>
      <c r="F82" s="99"/>
      <c r="G82" s="99"/>
      <c r="H82" s="1"/>
      <c r="I82" s="1"/>
      <c r="J82" s="1"/>
      <c r="K82" s="1"/>
      <c r="L82" s="1"/>
      <c r="M82" s="1"/>
      <c r="N82" s="1"/>
      <c r="O82" s="1"/>
      <c r="P82" s="1"/>
      <c r="Q82" s="1"/>
      <c r="R82" s="1"/>
      <c r="S82" s="1"/>
      <c r="T82" s="1"/>
      <c r="U82" s="1"/>
      <c r="V82" s="1"/>
      <c r="W82" s="1"/>
      <c r="X82" s="1"/>
      <c r="Y82" s="1"/>
      <c r="Z82" s="1"/>
    </row>
    <row r="83" spans="1:26" x14ac:dyDescent="0.2">
      <c r="A83" s="97"/>
      <c r="B83" s="1"/>
      <c r="C83" s="1"/>
      <c r="D83" s="99"/>
      <c r="E83" s="1"/>
      <c r="F83" s="99"/>
      <c r="G83" s="99"/>
      <c r="H83" s="1"/>
      <c r="I83" s="1"/>
      <c r="J83" s="1"/>
      <c r="K83" s="1"/>
      <c r="L83" s="1"/>
      <c r="M83" s="1"/>
      <c r="N83" s="1"/>
      <c r="O83" s="1"/>
      <c r="P83" s="1"/>
      <c r="Q83" s="1"/>
      <c r="R83" s="1"/>
      <c r="S83" s="1"/>
      <c r="T83" s="1"/>
      <c r="U83" s="1"/>
      <c r="V83" s="1"/>
      <c r="W83" s="1"/>
      <c r="X83" s="1"/>
      <c r="Y83" s="1"/>
      <c r="Z83" s="1"/>
    </row>
    <row r="84" spans="1:26" x14ac:dyDescent="0.2">
      <c r="A84" s="97"/>
      <c r="B84" s="1"/>
      <c r="C84" s="1"/>
      <c r="D84" s="99"/>
      <c r="E84" s="1"/>
      <c r="F84" s="99"/>
      <c r="G84" s="99"/>
      <c r="H84" s="1"/>
      <c r="I84" s="1"/>
      <c r="J84" s="1"/>
      <c r="K84" s="1"/>
      <c r="L84" s="1"/>
      <c r="M84" s="1"/>
      <c r="N84" s="1"/>
      <c r="O84" s="1"/>
      <c r="P84" s="1"/>
      <c r="Q84" s="1"/>
      <c r="R84" s="1"/>
      <c r="S84" s="1"/>
      <c r="T84" s="1"/>
      <c r="U84" s="1"/>
      <c r="V84" s="1"/>
      <c r="W84" s="1"/>
      <c r="X84" s="1"/>
      <c r="Y84" s="1"/>
      <c r="Z84" s="1"/>
    </row>
    <row r="85" spans="1:26" x14ac:dyDescent="0.2">
      <c r="A85" s="97"/>
      <c r="B85" s="1"/>
      <c r="C85" s="1"/>
      <c r="D85" s="99"/>
      <c r="E85" s="1"/>
      <c r="F85" s="99"/>
      <c r="G85" s="99"/>
      <c r="H85" s="1"/>
      <c r="I85" s="1"/>
      <c r="J85" s="1"/>
      <c r="K85" s="1"/>
      <c r="L85" s="1"/>
      <c r="M85" s="1"/>
      <c r="N85" s="1"/>
      <c r="O85" s="1"/>
      <c r="P85" s="1"/>
      <c r="Q85" s="1"/>
      <c r="R85" s="1"/>
      <c r="S85" s="1"/>
      <c r="T85" s="1"/>
      <c r="U85" s="1"/>
      <c r="V85" s="1"/>
      <c r="W85" s="1"/>
      <c r="X85" s="1"/>
      <c r="Y85" s="1"/>
      <c r="Z85" s="1"/>
    </row>
    <row r="86" spans="1:26" x14ac:dyDescent="0.2">
      <c r="A86" s="97"/>
      <c r="B86" s="1"/>
      <c r="C86" s="1"/>
      <c r="D86" s="99"/>
      <c r="E86" s="1"/>
      <c r="F86" s="99"/>
      <c r="G86" s="99"/>
      <c r="H86" s="1"/>
      <c r="I86" s="1"/>
      <c r="J86" s="1"/>
      <c r="K86" s="1"/>
      <c r="L86" s="1"/>
      <c r="M86" s="1"/>
      <c r="N86" s="1"/>
      <c r="O86" s="1"/>
      <c r="P86" s="1"/>
      <c r="Q86" s="1"/>
      <c r="R86" s="1"/>
      <c r="S86" s="1"/>
      <c r="T86" s="1"/>
      <c r="U86" s="1"/>
      <c r="V86" s="1"/>
      <c r="W86" s="1"/>
      <c r="X86" s="1"/>
      <c r="Y86" s="1"/>
      <c r="Z86" s="1"/>
    </row>
    <row r="87" spans="1:26" x14ac:dyDescent="0.2">
      <c r="A87" s="97"/>
      <c r="B87" s="1"/>
      <c r="C87" s="1"/>
      <c r="D87" s="99"/>
      <c r="E87" s="1"/>
      <c r="F87" s="99"/>
      <c r="G87" s="99"/>
      <c r="H87" s="1"/>
      <c r="I87" s="1"/>
      <c r="J87" s="1"/>
      <c r="K87" s="1"/>
      <c r="L87" s="1"/>
      <c r="M87" s="1"/>
      <c r="N87" s="1"/>
      <c r="O87" s="1"/>
      <c r="P87" s="1"/>
      <c r="Q87" s="1"/>
      <c r="R87" s="1"/>
      <c r="S87" s="1"/>
      <c r="T87" s="1"/>
      <c r="U87" s="1"/>
      <c r="V87" s="1"/>
      <c r="W87" s="1"/>
      <c r="X87" s="1"/>
      <c r="Y87" s="1"/>
      <c r="Z87" s="1"/>
    </row>
    <row r="88" spans="1:26" x14ac:dyDescent="0.2">
      <c r="A88" s="97"/>
      <c r="B88" s="1"/>
      <c r="C88" s="1"/>
      <c r="D88" s="99"/>
      <c r="E88" s="1"/>
      <c r="F88" s="99"/>
      <c r="G88" s="99"/>
      <c r="H88" s="1"/>
      <c r="I88" s="1"/>
      <c r="J88" s="1"/>
      <c r="K88" s="1"/>
      <c r="L88" s="1"/>
      <c r="M88" s="1"/>
      <c r="N88" s="1"/>
      <c r="O88" s="1"/>
      <c r="P88" s="1"/>
      <c r="Q88" s="1"/>
      <c r="R88" s="1"/>
      <c r="S88" s="1"/>
      <c r="T88" s="1"/>
      <c r="U88" s="1"/>
      <c r="V88" s="1"/>
      <c r="W88" s="1"/>
      <c r="X88" s="1"/>
      <c r="Y88" s="1"/>
      <c r="Z88" s="1"/>
    </row>
    <row r="89" spans="1:26" x14ac:dyDescent="0.2">
      <c r="A89" s="97"/>
      <c r="B89" s="1"/>
      <c r="C89" s="1"/>
      <c r="D89" s="99"/>
      <c r="E89" s="1"/>
      <c r="F89" s="99"/>
      <c r="G89" s="99"/>
      <c r="H89" s="1"/>
      <c r="I89" s="1"/>
      <c r="J89" s="1"/>
      <c r="K89" s="1"/>
      <c r="L89" s="1"/>
      <c r="M89" s="1"/>
      <c r="N89" s="1"/>
      <c r="O89" s="1"/>
      <c r="P89" s="1"/>
      <c r="Q89" s="1"/>
      <c r="R89" s="1"/>
      <c r="S89" s="1"/>
      <c r="T89" s="1"/>
      <c r="U89" s="1"/>
      <c r="V89" s="1"/>
      <c r="W89" s="1"/>
      <c r="X89" s="1"/>
      <c r="Y89" s="1"/>
      <c r="Z89" s="1"/>
    </row>
    <row r="90" spans="1:26" x14ac:dyDescent="0.2">
      <c r="A90" s="97"/>
      <c r="B90" s="1"/>
      <c r="C90" s="1"/>
      <c r="D90" s="99"/>
      <c r="E90" s="1"/>
      <c r="F90" s="99"/>
      <c r="G90" s="99"/>
      <c r="H90" s="1"/>
      <c r="I90" s="1"/>
      <c r="J90" s="1"/>
      <c r="K90" s="1"/>
      <c r="L90" s="1"/>
      <c r="M90" s="1"/>
      <c r="N90" s="1"/>
      <c r="O90" s="1"/>
      <c r="P90" s="1"/>
      <c r="Q90" s="1"/>
      <c r="R90" s="1"/>
      <c r="S90" s="1"/>
      <c r="T90" s="1"/>
      <c r="U90" s="1"/>
      <c r="V90" s="1"/>
      <c r="W90" s="1"/>
      <c r="X90" s="1"/>
      <c r="Y90" s="1"/>
      <c r="Z90" s="1"/>
    </row>
    <row r="91" spans="1:26" x14ac:dyDescent="0.2">
      <c r="A91" s="97"/>
      <c r="B91" s="1"/>
      <c r="C91" s="1"/>
      <c r="D91" s="99"/>
      <c r="E91" s="1"/>
      <c r="F91" s="99"/>
      <c r="G91" s="99"/>
      <c r="H91" s="1"/>
      <c r="I91" s="1"/>
      <c r="J91" s="1"/>
      <c r="K91" s="1"/>
      <c r="L91" s="1"/>
      <c r="M91" s="1"/>
      <c r="N91" s="1"/>
      <c r="O91" s="1"/>
      <c r="P91" s="1"/>
      <c r="Q91" s="1"/>
      <c r="R91" s="1"/>
      <c r="S91" s="1"/>
      <c r="T91" s="1"/>
      <c r="U91" s="1"/>
      <c r="V91" s="1"/>
      <c r="W91" s="1"/>
      <c r="X91" s="1"/>
      <c r="Y91" s="1"/>
      <c r="Z91" s="1"/>
    </row>
    <row r="92" spans="1:26" x14ac:dyDescent="0.2">
      <c r="A92" s="97"/>
      <c r="B92" s="1"/>
      <c r="C92" s="1"/>
      <c r="D92" s="99"/>
      <c r="E92" s="1"/>
      <c r="F92" s="99"/>
      <c r="G92" s="99"/>
      <c r="H92" s="1"/>
      <c r="I92" s="1"/>
      <c r="J92" s="1"/>
      <c r="K92" s="1"/>
      <c r="L92" s="1"/>
      <c r="M92" s="1"/>
      <c r="N92" s="1"/>
      <c r="O92" s="1"/>
      <c r="P92" s="1"/>
      <c r="Q92" s="1"/>
      <c r="R92" s="1"/>
      <c r="S92" s="1"/>
      <c r="T92" s="1"/>
      <c r="U92" s="1"/>
      <c r="V92" s="1"/>
      <c r="W92" s="1"/>
      <c r="X92" s="1"/>
      <c r="Y92" s="1"/>
      <c r="Z92" s="1"/>
    </row>
    <row r="93" spans="1:26" x14ac:dyDescent="0.2">
      <c r="A93" s="97"/>
      <c r="B93" s="1"/>
      <c r="C93" s="1"/>
      <c r="D93" s="99"/>
      <c r="E93" s="1"/>
      <c r="F93" s="99"/>
      <c r="G93" s="99"/>
      <c r="H93" s="1"/>
      <c r="I93" s="1"/>
      <c r="J93" s="1"/>
      <c r="K93" s="1"/>
      <c r="L93" s="1"/>
      <c r="M93" s="1"/>
      <c r="N93" s="1"/>
      <c r="O93" s="1"/>
      <c r="P93" s="1"/>
      <c r="Q93" s="1"/>
      <c r="R93" s="1"/>
      <c r="S93" s="1"/>
      <c r="T93" s="1"/>
      <c r="U93" s="1"/>
      <c r="V93" s="1"/>
      <c r="W93" s="1"/>
      <c r="X93" s="1"/>
      <c r="Y93" s="1"/>
      <c r="Z93" s="1"/>
    </row>
    <row r="94" spans="1:26" x14ac:dyDescent="0.2">
      <c r="A94" s="97"/>
      <c r="B94" s="1"/>
      <c r="C94" s="1"/>
      <c r="D94" s="99"/>
      <c r="E94" s="1"/>
      <c r="F94" s="99"/>
      <c r="G94" s="99"/>
      <c r="H94" s="1"/>
      <c r="I94" s="1"/>
      <c r="J94" s="1"/>
      <c r="K94" s="1"/>
      <c r="L94" s="1"/>
      <c r="M94" s="1"/>
      <c r="N94" s="1"/>
      <c r="O94" s="1"/>
      <c r="P94" s="1"/>
      <c r="Q94" s="1"/>
      <c r="R94" s="1"/>
      <c r="S94" s="1"/>
      <c r="T94" s="1"/>
      <c r="U94" s="1"/>
      <c r="V94" s="1"/>
      <c r="W94" s="1"/>
      <c r="X94" s="1"/>
      <c r="Y94" s="1"/>
      <c r="Z94" s="1"/>
    </row>
    <row r="95" spans="1:26" x14ac:dyDescent="0.2">
      <c r="A95" s="97"/>
      <c r="B95" s="1"/>
      <c r="C95" s="1"/>
      <c r="D95" s="99"/>
      <c r="E95" s="1"/>
      <c r="F95" s="99"/>
      <c r="G95" s="99"/>
      <c r="H95" s="1"/>
      <c r="I95" s="1"/>
      <c r="J95" s="1"/>
      <c r="K95" s="1"/>
      <c r="L95" s="1"/>
      <c r="M95" s="1"/>
      <c r="N95" s="1"/>
      <c r="O95" s="1"/>
      <c r="P95" s="1"/>
      <c r="Q95" s="1"/>
      <c r="R95" s="1"/>
      <c r="S95" s="1"/>
      <c r="T95" s="1"/>
      <c r="U95" s="1"/>
      <c r="V95" s="1"/>
      <c r="W95" s="1"/>
      <c r="X95" s="1"/>
      <c r="Y95" s="1"/>
      <c r="Z95" s="1"/>
    </row>
    <row r="96" spans="1:26" x14ac:dyDescent="0.2">
      <c r="A96" s="97"/>
      <c r="B96" s="1"/>
      <c r="C96" s="1"/>
      <c r="D96" s="99"/>
      <c r="E96" s="1"/>
      <c r="F96" s="99"/>
      <c r="G96" s="99"/>
      <c r="H96" s="1"/>
      <c r="I96" s="1"/>
      <c r="J96" s="1"/>
      <c r="K96" s="1"/>
      <c r="L96" s="1"/>
      <c r="M96" s="1"/>
      <c r="N96" s="1"/>
      <c r="O96" s="1"/>
      <c r="P96" s="1"/>
      <c r="Q96" s="1"/>
      <c r="R96" s="1"/>
      <c r="S96" s="1"/>
      <c r="T96" s="1"/>
      <c r="U96" s="1"/>
      <c r="V96" s="1"/>
      <c r="W96" s="1"/>
      <c r="X96" s="1"/>
      <c r="Y96" s="1"/>
      <c r="Z96" s="1"/>
    </row>
  </sheetData>
  <sheetProtection algorithmName="SHA-512" hashValue="mUJKj3K3WRUfOCeUngFbA89i3FzS67FJEZEbuEwimw6se6nquygoowuXAz0P7HIJ0Qpu4qhX7cd3XfA4GF9A3w==" saltValue="n16GJuioImgEp0uTV0k7LQ==" spinCount="100000" sheet="1" objects="1" scenarios="1"/>
  <mergeCells count="12">
    <mergeCell ref="B15:C15"/>
    <mergeCell ref="A3:C3"/>
    <mergeCell ref="B5:C5"/>
    <mergeCell ref="B6:C6"/>
    <mergeCell ref="B7:C7"/>
    <mergeCell ref="B8:C8"/>
    <mergeCell ref="B9:C9"/>
    <mergeCell ref="B10:C10"/>
    <mergeCell ref="B11:C11"/>
    <mergeCell ref="B12:C12"/>
    <mergeCell ref="B13:C13"/>
    <mergeCell ref="B14:C14"/>
  </mergeCells>
  <pageMargins left="0.75" right="0.75" top="1" bottom="1" header="0.5" footer="0.5"/>
  <pageSetup paperSize="9" scale="27" orientation="portrait" horizontalDpi="4294967292" verticalDpi="4294967292" r:id="rId1"/>
  <headerFooter>
    <oddFooter>&amp;L&amp;"Arial,Regular"&amp;K000000Direktorat Keamanan Informasi&amp;C&amp;"Arial,Regular"&amp;K000000Badan Siber dan Sandi Negara&amp;R&amp;"Arial,Regular"&amp;K000000Indeks KAMI, Versi  4.0,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A7944880-42B4-4F54-B204-7C4C8B9138C5}">
          <x14:formula1>
            <xm:f>Dashboard!$AM$24:$AM$26</xm:f>
          </x14:formula1>
          <xm:sqref>D5:D14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90"/>
  <sheetViews>
    <sheetView zoomScaleNormal="125" zoomScalePageLayoutView="125" workbookViewId="0">
      <pane ySplit="4" topLeftCell="A5" activePane="bottomLeft" state="frozenSplit"/>
      <selection pane="bottomLeft" activeCell="D5" sqref="D5"/>
    </sheetView>
  </sheetViews>
  <sheetFormatPr defaultColWidth="7.875" defaultRowHeight="12.75" x14ac:dyDescent="0.2"/>
  <cols>
    <col min="1" max="1" width="4.875" style="98" customWidth="1"/>
    <col min="2" max="2" width="2.5" style="98" bestFit="1" customWidth="1"/>
    <col min="3" max="3" width="2.5" style="98" customWidth="1"/>
    <col min="4" max="4" width="80.75" style="2" customWidth="1"/>
    <col min="5" max="5" width="30.75" style="2" customWidth="1"/>
    <col min="6" max="6" width="4.75" style="118" customWidth="1"/>
    <col min="7" max="7" width="19.75" style="1" customWidth="1"/>
    <col min="8" max="8" width="26" style="1" customWidth="1"/>
    <col min="9" max="9" width="19.75" style="1" customWidth="1"/>
    <col min="10" max="10" width="26" style="1" customWidth="1"/>
    <col min="11" max="22" width="7.875" style="1"/>
    <col min="23" max="16384" width="7.875" style="2"/>
  </cols>
  <sheetData>
    <row r="1" spans="1:10" ht="30" customHeight="1" x14ac:dyDescent="0.2">
      <c r="A1" s="181" t="s">
        <v>58</v>
      </c>
      <c r="B1" s="182"/>
      <c r="C1" s="183"/>
      <c r="D1" s="183"/>
      <c r="E1" s="184"/>
    </row>
    <row r="2" spans="1:10" s="1" customFormat="1" ht="30" customHeight="1" x14ac:dyDescent="0.2">
      <c r="A2" s="185" t="s">
        <v>200</v>
      </c>
      <c r="B2" s="186"/>
      <c r="C2" s="186"/>
      <c r="D2" s="186"/>
      <c r="E2" s="187"/>
    </row>
    <row r="3" spans="1:10" customFormat="1" ht="30" customHeight="1" x14ac:dyDescent="0.2">
      <c r="A3" s="172" t="s">
        <v>25</v>
      </c>
      <c r="B3" s="178"/>
      <c r="C3" s="179"/>
      <c r="D3" s="180"/>
      <c r="E3" s="84" t="s">
        <v>30</v>
      </c>
      <c r="F3" s="85" t="s">
        <v>38</v>
      </c>
      <c r="G3" s="119" t="s">
        <v>280</v>
      </c>
      <c r="H3" s="119" t="s">
        <v>281</v>
      </c>
      <c r="I3" s="1"/>
      <c r="J3" s="1"/>
    </row>
    <row r="4" spans="1:10" ht="14.1" customHeight="1" x14ac:dyDescent="0.2">
      <c r="A4" s="120" t="s">
        <v>36</v>
      </c>
      <c r="B4" s="121"/>
      <c r="C4" s="188" t="s">
        <v>235</v>
      </c>
      <c r="D4" s="189"/>
      <c r="E4" s="190"/>
      <c r="G4" s="122"/>
      <c r="H4" s="122"/>
    </row>
    <row r="5" spans="1:10" ht="42.75" x14ac:dyDescent="0.2">
      <c r="A5" s="123" t="s">
        <v>234</v>
      </c>
      <c r="B5" s="124" t="s">
        <v>61</v>
      </c>
      <c r="C5" s="125">
        <v>1</v>
      </c>
      <c r="D5" s="126" t="s">
        <v>201</v>
      </c>
      <c r="E5" s="7" t="s">
        <v>285</v>
      </c>
      <c r="F5" s="88">
        <f>INDEX(SkorAkhir, MATCH(E5,StatusPenerapanHasil,0), MATCH(C5,TingkatKematangan,0))</f>
        <v>3</v>
      </c>
      <c r="G5" s="156"/>
      <c r="H5" s="156"/>
    </row>
    <row r="6" spans="1:10" ht="28.5" x14ac:dyDescent="0.2">
      <c r="A6" s="127" t="s">
        <v>252</v>
      </c>
      <c r="B6" s="124" t="s">
        <v>61</v>
      </c>
      <c r="C6" s="125">
        <v>1</v>
      </c>
      <c r="D6" s="128" t="s">
        <v>202</v>
      </c>
      <c r="E6" s="7" t="s">
        <v>285</v>
      </c>
      <c r="F6" s="88">
        <f t="shared" ref="F6:F20" si="0">INDEX(SkorAkhir, MATCH(E6,StatusPenerapanHasil,0), MATCH(C6,TingkatKematangan,0))</f>
        <v>3</v>
      </c>
      <c r="G6" s="155"/>
      <c r="H6" s="155"/>
    </row>
    <row r="7" spans="1:10" ht="28.5" x14ac:dyDescent="0.2">
      <c r="A7" s="123" t="s">
        <v>253</v>
      </c>
      <c r="B7" s="124" t="s">
        <v>61</v>
      </c>
      <c r="C7" s="125">
        <v>1</v>
      </c>
      <c r="D7" s="126" t="s">
        <v>51</v>
      </c>
      <c r="E7" s="7" t="s">
        <v>285</v>
      </c>
      <c r="F7" s="88">
        <f t="shared" si="0"/>
        <v>3</v>
      </c>
      <c r="G7" s="155"/>
      <c r="H7" s="155"/>
    </row>
    <row r="8" spans="1:10" ht="28.5" x14ac:dyDescent="0.2">
      <c r="A8" s="127" t="s">
        <v>254</v>
      </c>
      <c r="B8" s="124" t="s">
        <v>61</v>
      </c>
      <c r="C8" s="125">
        <v>1</v>
      </c>
      <c r="D8" s="126" t="s">
        <v>29</v>
      </c>
      <c r="E8" s="7" t="s">
        <v>285</v>
      </c>
      <c r="F8" s="88">
        <f t="shared" si="0"/>
        <v>3</v>
      </c>
      <c r="G8" s="155"/>
      <c r="H8" s="155"/>
    </row>
    <row r="9" spans="1:10" ht="28.5" x14ac:dyDescent="0.2">
      <c r="A9" s="123" t="s">
        <v>255</v>
      </c>
      <c r="B9" s="129" t="s">
        <v>61</v>
      </c>
      <c r="C9" s="125">
        <v>1</v>
      </c>
      <c r="D9" s="126" t="s">
        <v>57</v>
      </c>
      <c r="E9" s="7" t="s">
        <v>285</v>
      </c>
      <c r="F9" s="88">
        <f t="shared" si="0"/>
        <v>3</v>
      </c>
      <c r="G9" s="155"/>
      <c r="H9" s="155"/>
    </row>
    <row r="10" spans="1:10" ht="28.5" x14ac:dyDescent="0.2">
      <c r="A10" s="127" t="s">
        <v>256</v>
      </c>
      <c r="B10" s="124" t="s">
        <v>61</v>
      </c>
      <c r="C10" s="125">
        <v>1</v>
      </c>
      <c r="D10" s="126" t="s">
        <v>203</v>
      </c>
      <c r="E10" s="7" t="s">
        <v>285</v>
      </c>
      <c r="F10" s="88">
        <f t="shared" si="0"/>
        <v>3</v>
      </c>
      <c r="G10" s="155"/>
      <c r="H10" s="155"/>
    </row>
    <row r="11" spans="1:10" ht="28.5" x14ac:dyDescent="0.2">
      <c r="A11" s="123" t="s">
        <v>257</v>
      </c>
      <c r="B11" s="124" t="s">
        <v>61</v>
      </c>
      <c r="C11" s="125">
        <v>1</v>
      </c>
      <c r="D11" s="126" t="s">
        <v>204</v>
      </c>
      <c r="E11" s="7" t="s">
        <v>285</v>
      </c>
      <c r="F11" s="88">
        <f t="shared" si="0"/>
        <v>3</v>
      </c>
      <c r="G11" s="155"/>
      <c r="H11" s="155"/>
    </row>
    <row r="12" spans="1:10" ht="42.75" x14ac:dyDescent="0.2">
      <c r="A12" s="127" t="s">
        <v>258</v>
      </c>
      <c r="B12" s="124" t="s">
        <v>61</v>
      </c>
      <c r="C12" s="125">
        <v>1</v>
      </c>
      <c r="D12" s="126" t="s">
        <v>205</v>
      </c>
      <c r="E12" s="7" t="s">
        <v>285</v>
      </c>
      <c r="F12" s="88">
        <f t="shared" si="0"/>
        <v>3</v>
      </c>
      <c r="G12" s="155"/>
      <c r="H12" s="155"/>
    </row>
    <row r="13" spans="1:10" ht="28.5" x14ac:dyDescent="0.2">
      <c r="A13" s="123" t="s">
        <v>259</v>
      </c>
      <c r="B13" s="124" t="s">
        <v>61</v>
      </c>
      <c r="C13" s="130">
        <v>2</v>
      </c>
      <c r="D13" s="131" t="s">
        <v>206</v>
      </c>
      <c r="E13" s="7" t="s">
        <v>285</v>
      </c>
      <c r="F13" s="88">
        <f t="shared" si="0"/>
        <v>6</v>
      </c>
      <c r="G13" s="155"/>
      <c r="H13" s="155"/>
    </row>
    <row r="14" spans="1:10" ht="28.5" x14ac:dyDescent="0.2">
      <c r="A14" s="127" t="s">
        <v>136</v>
      </c>
      <c r="B14" s="124" t="s">
        <v>61</v>
      </c>
      <c r="C14" s="130">
        <v>2</v>
      </c>
      <c r="D14" s="126" t="s">
        <v>207</v>
      </c>
      <c r="E14" s="7" t="s">
        <v>285</v>
      </c>
      <c r="F14" s="88">
        <f t="shared" si="0"/>
        <v>6</v>
      </c>
      <c r="G14" s="155"/>
      <c r="H14" s="155"/>
    </row>
    <row r="15" spans="1:10" ht="42.75" x14ac:dyDescent="0.2">
      <c r="A15" s="123" t="s">
        <v>137</v>
      </c>
      <c r="B15" s="124" t="s">
        <v>61</v>
      </c>
      <c r="C15" s="130">
        <v>2</v>
      </c>
      <c r="D15" s="126" t="s">
        <v>208</v>
      </c>
      <c r="E15" s="7" t="s">
        <v>285</v>
      </c>
      <c r="F15" s="88">
        <f t="shared" si="0"/>
        <v>6</v>
      </c>
      <c r="G15" s="155"/>
      <c r="H15" s="155"/>
    </row>
    <row r="16" spans="1:10" ht="71.25" x14ac:dyDescent="0.2">
      <c r="A16" s="127" t="s">
        <v>138</v>
      </c>
      <c r="B16" s="124" t="s">
        <v>61</v>
      </c>
      <c r="C16" s="130">
        <v>2</v>
      </c>
      <c r="D16" s="126" t="s">
        <v>177</v>
      </c>
      <c r="E16" s="7" t="s">
        <v>285</v>
      </c>
      <c r="F16" s="88">
        <f t="shared" si="0"/>
        <v>6</v>
      </c>
      <c r="G16" s="155"/>
      <c r="H16" s="155"/>
    </row>
    <row r="17" spans="1:22" ht="57" x14ac:dyDescent="0.2">
      <c r="A17" s="123" t="s">
        <v>139</v>
      </c>
      <c r="B17" s="124" t="s">
        <v>61</v>
      </c>
      <c r="C17" s="130">
        <v>2</v>
      </c>
      <c r="D17" s="126" t="s">
        <v>178</v>
      </c>
      <c r="E17" s="7" t="s">
        <v>285</v>
      </c>
      <c r="F17" s="88">
        <f t="shared" si="0"/>
        <v>6</v>
      </c>
      <c r="G17" s="155"/>
      <c r="H17" s="155"/>
    </row>
    <row r="18" spans="1:22" ht="42.75" x14ac:dyDescent="0.2">
      <c r="A18" s="127" t="s">
        <v>140</v>
      </c>
      <c r="B18" s="132" t="s">
        <v>62</v>
      </c>
      <c r="C18" s="130">
        <v>2</v>
      </c>
      <c r="D18" s="126" t="s">
        <v>74</v>
      </c>
      <c r="E18" s="7" t="s">
        <v>285</v>
      </c>
      <c r="F18" s="88">
        <f t="shared" si="0"/>
        <v>6</v>
      </c>
      <c r="G18" s="155"/>
      <c r="H18" s="155"/>
    </row>
    <row r="19" spans="1:22" ht="42.75" x14ac:dyDescent="0.2">
      <c r="A19" s="123" t="s">
        <v>141</v>
      </c>
      <c r="B19" s="132" t="s">
        <v>62</v>
      </c>
      <c r="C19" s="130">
        <v>2</v>
      </c>
      <c r="D19" s="126" t="s">
        <v>209</v>
      </c>
      <c r="E19" s="7" t="s">
        <v>285</v>
      </c>
      <c r="F19" s="88">
        <f t="shared" si="0"/>
        <v>6</v>
      </c>
      <c r="G19" s="155"/>
      <c r="H19" s="155"/>
    </row>
    <row r="20" spans="1:22" ht="42.75" x14ac:dyDescent="0.2">
      <c r="A20" s="127" t="s">
        <v>142</v>
      </c>
      <c r="B20" s="132" t="s">
        <v>62</v>
      </c>
      <c r="C20" s="130">
        <v>2</v>
      </c>
      <c r="D20" s="126" t="s">
        <v>277</v>
      </c>
      <c r="E20" s="7" t="s">
        <v>285</v>
      </c>
      <c r="F20" s="88">
        <f t="shared" si="0"/>
        <v>6</v>
      </c>
      <c r="G20" s="155"/>
      <c r="H20" s="155"/>
    </row>
    <row r="21" spans="1:22" ht="42.75" x14ac:dyDescent="0.2">
      <c r="A21" s="123" t="s">
        <v>143</v>
      </c>
      <c r="B21" s="133" t="s">
        <v>64</v>
      </c>
      <c r="C21" s="134">
        <v>3</v>
      </c>
      <c r="D21" s="126" t="s">
        <v>210</v>
      </c>
      <c r="E21" s="7" t="s">
        <v>285</v>
      </c>
      <c r="F21" s="88">
        <f t="shared" ref="F21:F26" si="1">IF($E$34="Valid",INDEX(SkorAkhir, MATCH(E21,StatusPenerapanHasil,0), MATCH(C21,TingkatKematangan,0)),0)</f>
        <v>9</v>
      </c>
      <c r="G21" s="161"/>
      <c r="H21" s="155"/>
    </row>
    <row r="22" spans="1:22" ht="42.75" x14ac:dyDescent="0.2">
      <c r="A22" s="127" t="s">
        <v>144</v>
      </c>
      <c r="B22" s="133" t="s">
        <v>64</v>
      </c>
      <c r="C22" s="134">
        <v>3</v>
      </c>
      <c r="D22" s="126" t="s">
        <v>211</v>
      </c>
      <c r="E22" s="7" t="s">
        <v>285</v>
      </c>
      <c r="F22" s="88">
        <f t="shared" si="1"/>
        <v>9</v>
      </c>
      <c r="G22" s="155"/>
      <c r="H22" s="155"/>
    </row>
    <row r="23" spans="1:22" ht="28.5" x14ac:dyDescent="0.2">
      <c r="A23" s="123" t="s">
        <v>145</v>
      </c>
      <c r="B23" s="133" t="s">
        <v>64</v>
      </c>
      <c r="C23" s="134">
        <v>3</v>
      </c>
      <c r="D23" s="126" t="s">
        <v>212</v>
      </c>
      <c r="E23" s="7" t="s">
        <v>285</v>
      </c>
      <c r="F23" s="88">
        <f t="shared" si="1"/>
        <v>9</v>
      </c>
      <c r="G23" s="155"/>
      <c r="H23" s="155"/>
    </row>
    <row r="24" spans="1:22" ht="57" x14ac:dyDescent="0.2">
      <c r="A24" s="127" t="s">
        <v>146</v>
      </c>
      <c r="B24" s="133" t="s">
        <v>64</v>
      </c>
      <c r="C24" s="134">
        <v>3</v>
      </c>
      <c r="D24" s="126" t="s">
        <v>213</v>
      </c>
      <c r="E24" s="7" t="s">
        <v>285</v>
      </c>
      <c r="F24" s="88">
        <f t="shared" si="1"/>
        <v>9</v>
      </c>
      <c r="G24" s="155"/>
      <c r="H24" s="155"/>
    </row>
    <row r="25" spans="1:22" ht="42.75" x14ac:dyDescent="0.2">
      <c r="A25" s="123" t="s">
        <v>147</v>
      </c>
      <c r="B25" s="133" t="s">
        <v>64</v>
      </c>
      <c r="C25" s="134">
        <v>3</v>
      </c>
      <c r="D25" s="126" t="s">
        <v>214</v>
      </c>
      <c r="E25" s="7" t="s">
        <v>285</v>
      </c>
      <c r="F25" s="88">
        <f t="shared" si="1"/>
        <v>9</v>
      </c>
      <c r="G25" s="155"/>
      <c r="H25" s="155"/>
    </row>
    <row r="26" spans="1:22" ht="28.5" x14ac:dyDescent="0.2">
      <c r="A26" s="127" t="s">
        <v>148</v>
      </c>
      <c r="B26" s="133" t="s">
        <v>64</v>
      </c>
      <c r="C26" s="134">
        <v>3</v>
      </c>
      <c r="D26" s="131" t="s">
        <v>215</v>
      </c>
      <c r="E26" s="7" t="s">
        <v>285</v>
      </c>
      <c r="F26" s="88">
        <f t="shared" si="1"/>
        <v>9</v>
      </c>
      <c r="G26" s="155"/>
      <c r="H26" s="155"/>
    </row>
    <row r="27" spans="1:22" ht="19.5" x14ac:dyDescent="0.2">
      <c r="A27" s="135"/>
      <c r="B27" s="135"/>
      <c r="C27" s="135"/>
      <c r="D27" s="136" t="s">
        <v>21</v>
      </c>
      <c r="E27" s="137">
        <f>SUM(F5:F26)</f>
        <v>126</v>
      </c>
    </row>
    <row r="28" spans="1:22" s="139" customFormat="1" x14ac:dyDescent="0.2">
      <c r="A28" s="138"/>
      <c r="B28" s="138"/>
      <c r="C28" s="138"/>
      <c r="F28" s="1"/>
      <c r="G28" s="1"/>
      <c r="H28" s="1"/>
      <c r="I28" s="1"/>
      <c r="J28" s="1"/>
      <c r="K28" s="1"/>
      <c r="L28" s="1"/>
      <c r="M28" s="1"/>
      <c r="N28" s="1"/>
      <c r="O28" s="1"/>
      <c r="P28" s="1"/>
      <c r="Q28" s="1"/>
      <c r="R28" s="1"/>
      <c r="S28" s="1"/>
      <c r="T28" s="1"/>
      <c r="U28" s="1"/>
      <c r="V28" s="1"/>
    </row>
    <row r="29" spans="1:22" s="1" customFormat="1" x14ac:dyDescent="0.2">
      <c r="D29" s="140" t="s">
        <v>116</v>
      </c>
      <c r="E29" s="141">
        <f>COUNTIF(C5:C26,1)</f>
        <v>8</v>
      </c>
    </row>
    <row r="30" spans="1:22" s="1" customFormat="1" x14ac:dyDescent="0.2">
      <c r="D30" s="140" t="s">
        <v>117</v>
      </c>
      <c r="E30" s="141">
        <f>COUNTIF(C5:C26,2)</f>
        <v>8</v>
      </c>
    </row>
    <row r="31" spans="1:22" s="1" customFormat="1" x14ac:dyDescent="0.2">
      <c r="D31" s="140" t="s">
        <v>118</v>
      </c>
      <c r="E31" s="141">
        <f>COUNTIF(C5:C26,3)</f>
        <v>6</v>
      </c>
    </row>
    <row r="32" spans="1:22" s="1" customFormat="1" x14ac:dyDescent="0.2">
      <c r="A32" s="97"/>
      <c r="B32" s="97"/>
      <c r="C32" s="97"/>
      <c r="D32" s="140" t="s">
        <v>119</v>
      </c>
      <c r="E32" s="141">
        <f>(2*E29)+(4*E30)</f>
        <v>48</v>
      </c>
    </row>
    <row r="33" spans="1:8" s="1" customFormat="1" x14ac:dyDescent="0.2">
      <c r="A33" s="97"/>
      <c r="B33" s="97"/>
      <c r="C33" s="97"/>
      <c r="D33" s="140" t="s">
        <v>120</v>
      </c>
      <c r="E33" s="141">
        <f>SUM(F5:F20)</f>
        <v>72</v>
      </c>
    </row>
    <row r="34" spans="1:8" s="1" customFormat="1" x14ac:dyDescent="0.2">
      <c r="A34" s="97"/>
      <c r="B34" s="97"/>
      <c r="C34" s="97"/>
      <c r="D34" s="140" t="s">
        <v>121</v>
      </c>
      <c r="E34" s="141" t="str">
        <f>IF(E33&gt;=E32,"Valid","Tidak Valid")</f>
        <v>Valid</v>
      </c>
    </row>
    <row r="35" spans="1:8" s="1" customFormat="1" x14ac:dyDescent="0.2">
      <c r="A35" s="97"/>
      <c r="B35" s="97"/>
      <c r="C35" s="97"/>
      <c r="D35" s="142"/>
      <c r="E35" s="142"/>
    </row>
    <row r="36" spans="1:8" s="1" customFormat="1" x14ac:dyDescent="0.2">
      <c r="A36" s="97"/>
      <c r="B36" s="97"/>
      <c r="C36" s="97"/>
      <c r="D36" s="140" t="s">
        <v>67</v>
      </c>
      <c r="E36" s="141">
        <f>SUM(F5:F17)</f>
        <v>54</v>
      </c>
      <c r="F36" s="142" t="s">
        <v>150</v>
      </c>
      <c r="G36" s="142"/>
      <c r="H36" s="142">
        <f>(8*3)+(5*6)</f>
        <v>54</v>
      </c>
    </row>
    <row r="37" spans="1:8" s="1" customFormat="1" x14ac:dyDescent="0.2">
      <c r="A37" s="97"/>
      <c r="B37" s="97"/>
      <c r="C37" s="97"/>
      <c r="D37" s="143" t="s">
        <v>81</v>
      </c>
      <c r="E37" s="144">
        <f>(4*2)+(4*1)</f>
        <v>12</v>
      </c>
      <c r="F37" s="142" t="s">
        <v>151</v>
      </c>
      <c r="G37" s="142"/>
      <c r="H37" s="145"/>
    </row>
    <row r="38" spans="1:8" s="1" customFormat="1" x14ac:dyDescent="0.2">
      <c r="A38" s="97"/>
      <c r="B38" s="97"/>
      <c r="C38" s="97"/>
      <c r="D38" s="143" t="s">
        <v>82</v>
      </c>
      <c r="E38" s="144">
        <f>(8*2)+(5*4)</f>
        <v>36</v>
      </c>
      <c r="F38" s="142" t="s">
        <v>152</v>
      </c>
      <c r="G38" s="142"/>
      <c r="H38" s="145"/>
    </row>
    <row r="39" spans="1:8" s="1" customFormat="1" x14ac:dyDescent="0.2">
      <c r="A39" s="97"/>
      <c r="B39" s="97"/>
      <c r="C39" s="97"/>
      <c r="D39" s="140" t="s">
        <v>83</v>
      </c>
      <c r="E39" s="141" t="str">
        <f>IF(E36&gt;=E38,"II",IF(E36&gt;=E37,"I+","No"))</f>
        <v>II</v>
      </c>
      <c r="F39" s="142">
        <f>0.8*((8*3)+(5*6))</f>
        <v>43.2</v>
      </c>
      <c r="G39" s="142" t="s">
        <v>115</v>
      </c>
    </row>
    <row r="40" spans="1:8" s="1" customFormat="1" x14ac:dyDescent="0.2">
      <c r="A40" s="97"/>
      <c r="B40" s="97"/>
      <c r="C40" s="97"/>
      <c r="D40" s="140" t="s">
        <v>68</v>
      </c>
      <c r="E40" s="141">
        <f>SUM(F18:F20)</f>
        <v>18</v>
      </c>
      <c r="F40" s="142" t="s">
        <v>90</v>
      </c>
      <c r="G40" s="142"/>
      <c r="H40" s="142">
        <f>3*6</f>
        <v>18</v>
      </c>
    </row>
    <row r="41" spans="1:8" s="1" customFormat="1" x14ac:dyDescent="0.2">
      <c r="A41" s="97"/>
      <c r="B41" s="97"/>
      <c r="C41" s="97"/>
      <c r="D41" s="143" t="s">
        <v>86</v>
      </c>
      <c r="E41" s="141" t="str">
        <f>IF(E36&gt;=F39,"Yes","No")</f>
        <v>Yes</v>
      </c>
      <c r="F41" s="142"/>
      <c r="G41" s="142"/>
    </row>
    <row r="42" spans="1:8" s="1" customFormat="1" x14ac:dyDescent="0.2">
      <c r="A42" s="97"/>
      <c r="B42" s="97"/>
      <c r="C42" s="97"/>
      <c r="D42" s="143" t="s">
        <v>84</v>
      </c>
      <c r="E42" s="141">
        <f>(2*2)+(1*4)</f>
        <v>8</v>
      </c>
      <c r="F42" s="142" t="s">
        <v>123</v>
      </c>
      <c r="G42" s="142"/>
      <c r="H42" s="145"/>
    </row>
    <row r="43" spans="1:8" s="1" customFormat="1" x14ac:dyDescent="0.2">
      <c r="A43" s="97"/>
      <c r="B43" s="97"/>
      <c r="C43" s="97"/>
      <c r="D43" s="143" t="s">
        <v>85</v>
      </c>
      <c r="E43" s="141">
        <f>(2*4)+(1*6)</f>
        <v>14</v>
      </c>
      <c r="F43" s="142" t="s">
        <v>124</v>
      </c>
      <c r="G43" s="142"/>
      <c r="H43" s="145"/>
    </row>
    <row r="44" spans="1:8" s="1" customFormat="1" x14ac:dyDescent="0.2">
      <c r="A44" s="97"/>
      <c r="B44" s="97"/>
      <c r="C44" s="97"/>
      <c r="D44" s="140" t="s">
        <v>83</v>
      </c>
      <c r="E44" s="141" t="str">
        <f>IF(E41="Yes",IF(E40&gt;=E43,"III",IF(E40&gt;=E42,"II+","II")),"No")</f>
        <v>III</v>
      </c>
      <c r="F44" s="142">
        <f>(1*4)+(2*6)</f>
        <v>16</v>
      </c>
      <c r="G44" s="142" t="s">
        <v>125</v>
      </c>
    </row>
    <row r="45" spans="1:8" s="1" customFormat="1" x14ac:dyDescent="0.2">
      <c r="A45" s="97"/>
      <c r="B45" s="97"/>
      <c r="C45" s="97"/>
      <c r="D45" s="140" t="s">
        <v>69</v>
      </c>
      <c r="E45" s="141">
        <f>SUM(F21:F26)</f>
        <v>54</v>
      </c>
      <c r="F45" s="142" t="s">
        <v>91</v>
      </c>
      <c r="G45" s="142"/>
    </row>
    <row r="46" spans="1:8" s="1" customFormat="1" x14ac:dyDescent="0.2">
      <c r="A46" s="97"/>
      <c r="B46" s="97"/>
      <c r="C46" s="97"/>
      <c r="D46" s="143" t="s">
        <v>87</v>
      </c>
      <c r="E46" s="141" t="str">
        <f>IF(AND(E41="Yes",E40&gt;=F44),"Yes","No")</f>
        <v>Yes</v>
      </c>
      <c r="F46" s="142"/>
      <c r="G46" s="142"/>
    </row>
    <row r="47" spans="1:8" s="1" customFormat="1" x14ac:dyDescent="0.2">
      <c r="A47" s="97"/>
      <c r="B47" s="97"/>
      <c r="C47" s="97"/>
      <c r="D47" s="143" t="s">
        <v>88</v>
      </c>
      <c r="E47" s="141">
        <f>(2*6)+(4*3)</f>
        <v>24</v>
      </c>
      <c r="F47" s="142" t="s">
        <v>99</v>
      </c>
      <c r="G47" s="142"/>
      <c r="H47" s="145"/>
    </row>
    <row r="48" spans="1:8" s="1" customFormat="1" x14ac:dyDescent="0.2">
      <c r="A48" s="97"/>
      <c r="B48" s="97"/>
      <c r="C48" s="97"/>
      <c r="D48" s="143" t="s">
        <v>89</v>
      </c>
      <c r="E48" s="141">
        <f>6*9</f>
        <v>54</v>
      </c>
      <c r="F48" s="142" t="s">
        <v>100</v>
      </c>
      <c r="G48" s="142"/>
      <c r="H48" s="145"/>
    </row>
    <row r="49" spans="1:7" s="1" customFormat="1" x14ac:dyDescent="0.2">
      <c r="A49" s="97"/>
      <c r="B49" s="97"/>
      <c r="C49" s="97"/>
      <c r="D49" s="140" t="s">
        <v>83</v>
      </c>
      <c r="E49" s="141" t="str">
        <f>IF(E46="Yes",IF(AND(E36=H36,E40&gt;=H40,E45&gt;=E48),"IV",IF(E45&gt;=E47,"III+","III")),"No")</f>
        <v>IV</v>
      </c>
      <c r="F49" s="142">
        <v>54</v>
      </c>
      <c r="G49" s="142"/>
    </row>
    <row r="50" spans="1:7" s="1" customFormat="1" x14ac:dyDescent="0.2">
      <c r="A50" s="97"/>
      <c r="B50" s="97"/>
      <c r="C50" s="97"/>
    </row>
    <row r="51" spans="1:7" s="1" customFormat="1" x14ac:dyDescent="0.2">
      <c r="A51" s="97"/>
      <c r="B51" s="97"/>
      <c r="C51" s="97"/>
    </row>
    <row r="52" spans="1:7" s="1" customFormat="1" x14ac:dyDescent="0.2">
      <c r="A52" s="97"/>
      <c r="B52" s="97"/>
      <c r="C52" s="97"/>
    </row>
    <row r="53" spans="1:7" s="1" customFormat="1" x14ac:dyDescent="0.2">
      <c r="A53" s="97"/>
      <c r="B53" s="97"/>
      <c r="C53" s="97"/>
    </row>
    <row r="54" spans="1:7" s="1" customFormat="1" x14ac:dyDescent="0.2">
      <c r="A54" s="97"/>
      <c r="B54" s="97"/>
      <c r="C54" s="97"/>
    </row>
    <row r="55" spans="1:7" s="1" customFormat="1" x14ac:dyDescent="0.2">
      <c r="A55" s="97"/>
      <c r="B55" s="97"/>
      <c r="C55" s="97"/>
    </row>
    <row r="56" spans="1:7" s="1" customFormat="1" x14ac:dyDescent="0.2">
      <c r="A56" s="97"/>
      <c r="B56" s="97"/>
      <c r="C56" s="97"/>
    </row>
    <row r="57" spans="1:7" s="1" customFormat="1" x14ac:dyDescent="0.2">
      <c r="A57" s="97"/>
      <c r="B57" s="97"/>
      <c r="C57" s="97"/>
    </row>
    <row r="58" spans="1:7" s="1" customFormat="1" x14ac:dyDescent="0.2">
      <c r="A58" s="97"/>
      <c r="B58" s="97"/>
      <c r="C58" s="97"/>
    </row>
    <row r="59" spans="1:7" s="1" customFormat="1" x14ac:dyDescent="0.2">
      <c r="A59" s="97"/>
      <c r="B59" s="97"/>
      <c r="C59" s="97"/>
    </row>
    <row r="60" spans="1:7" s="1" customFormat="1" x14ac:dyDescent="0.2">
      <c r="A60" s="97"/>
      <c r="B60" s="97"/>
      <c r="C60" s="97"/>
    </row>
    <row r="61" spans="1:7" s="1" customFormat="1" x14ac:dyDescent="0.2">
      <c r="A61" s="97"/>
      <c r="B61" s="97"/>
      <c r="C61" s="97"/>
    </row>
    <row r="62" spans="1:7" s="1" customFormat="1" x14ac:dyDescent="0.2">
      <c r="A62" s="97"/>
      <c r="B62" s="97"/>
      <c r="C62" s="97"/>
    </row>
    <row r="63" spans="1:7" s="1" customFormat="1" x14ac:dyDescent="0.2">
      <c r="A63" s="97"/>
      <c r="B63" s="97"/>
      <c r="C63" s="97"/>
    </row>
    <row r="64" spans="1:7" s="1" customFormat="1" x14ac:dyDescent="0.2">
      <c r="A64" s="97"/>
      <c r="B64" s="97"/>
      <c r="C64" s="97"/>
    </row>
    <row r="65" spans="1:3" s="1" customFormat="1" x14ac:dyDescent="0.2">
      <c r="A65" s="97"/>
      <c r="B65" s="97"/>
      <c r="C65" s="97"/>
    </row>
    <row r="66" spans="1:3" s="1" customFormat="1" x14ac:dyDescent="0.2">
      <c r="A66" s="97"/>
      <c r="B66" s="97"/>
      <c r="C66" s="97"/>
    </row>
    <row r="67" spans="1:3" s="1" customFormat="1" x14ac:dyDescent="0.2">
      <c r="A67" s="97"/>
      <c r="B67" s="97"/>
      <c r="C67" s="97"/>
    </row>
    <row r="68" spans="1:3" s="1" customFormat="1" x14ac:dyDescent="0.2">
      <c r="A68" s="97"/>
      <c r="B68" s="97"/>
      <c r="C68" s="97"/>
    </row>
    <row r="69" spans="1:3" s="1" customFormat="1" x14ac:dyDescent="0.2">
      <c r="A69" s="97"/>
      <c r="B69" s="97"/>
      <c r="C69" s="97"/>
    </row>
    <row r="70" spans="1:3" s="1" customFormat="1" x14ac:dyDescent="0.2">
      <c r="A70" s="97"/>
      <c r="B70" s="97"/>
      <c r="C70" s="97"/>
    </row>
    <row r="71" spans="1:3" s="1" customFormat="1" x14ac:dyDescent="0.2">
      <c r="A71" s="97"/>
      <c r="B71" s="97"/>
      <c r="C71" s="97"/>
    </row>
    <row r="72" spans="1:3" s="1" customFormat="1" x14ac:dyDescent="0.2">
      <c r="A72" s="97"/>
      <c r="B72" s="97"/>
      <c r="C72" s="97"/>
    </row>
    <row r="73" spans="1:3" s="1" customFormat="1" x14ac:dyDescent="0.2">
      <c r="A73" s="97"/>
      <c r="B73" s="97"/>
      <c r="C73" s="97"/>
    </row>
    <row r="74" spans="1:3" s="1" customFormat="1" x14ac:dyDescent="0.2">
      <c r="A74" s="97"/>
      <c r="B74" s="97"/>
      <c r="C74" s="97"/>
    </row>
    <row r="75" spans="1:3" s="1" customFormat="1" x14ac:dyDescent="0.2">
      <c r="A75" s="97"/>
      <c r="B75" s="97"/>
      <c r="C75" s="97"/>
    </row>
    <row r="76" spans="1:3" s="1" customFormat="1" x14ac:dyDescent="0.2">
      <c r="A76" s="97"/>
      <c r="B76" s="97"/>
      <c r="C76" s="97"/>
    </row>
    <row r="77" spans="1:3" s="1" customFormat="1" x14ac:dyDescent="0.2">
      <c r="A77" s="97"/>
      <c r="B77" s="97"/>
      <c r="C77" s="97"/>
    </row>
    <row r="78" spans="1:3" s="1" customFormat="1" x14ac:dyDescent="0.2">
      <c r="A78" s="97"/>
      <c r="B78" s="97"/>
      <c r="C78" s="97"/>
    </row>
    <row r="79" spans="1:3" s="1" customFormat="1" x14ac:dyDescent="0.2">
      <c r="A79" s="97"/>
      <c r="B79" s="97"/>
      <c r="C79" s="97"/>
    </row>
    <row r="80" spans="1:3" s="1" customFormat="1" x14ac:dyDescent="0.2">
      <c r="A80" s="97"/>
      <c r="B80" s="97"/>
      <c r="C80" s="97"/>
    </row>
    <row r="81" spans="1:3" s="1" customFormat="1" x14ac:dyDescent="0.2">
      <c r="A81" s="97"/>
      <c r="B81" s="97"/>
      <c r="C81" s="97"/>
    </row>
    <row r="82" spans="1:3" s="1" customFormat="1" x14ac:dyDescent="0.2">
      <c r="A82" s="97"/>
      <c r="B82" s="97"/>
      <c r="C82" s="97"/>
    </row>
    <row r="83" spans="1:3" s="1" customFormat="1" x14ac:dyDescent="0.2">
      <c r="A83" s="97"/>
      <c r="B83" s="97"/>
      <c r="C83" s="97"/>
    </row>
    <row r="84" spans="1:3" s="1" customFormat="1" x14ac:dyDescent="0.2">
      <c r="A84" s="97"/>
      <c r="B84" s="97"/>
      <c r="C84" s="97"/>
    </row>
    <row r="85" spans="1:3" s="1" customFormat="1" x14ac:dyDescent="0.2">
      <c r="A85" s="97"/>
      <c r="B85" s="97"/>
      <c r="C85" s="97"/>
    </row>
    <row r="86" spans="1:3" s="1" customFormat="1" x14ac:dyDescent="0.2">
      <c r="A86" s="97"/>
      <c r="B86" s="97"/>
      <c r="C86" s="97"/>
    </row>
    <row r="87" spans="1:3" s="1" customFormat="1" x14ac:dyDescent="0.2">
      <c r="A87" s="97"/>
      <c r="B87" s="97"/>
      <c r="C87" s="97"/>
    </row>
    <row r="88" spans="1:3" s="1" customFormat="1" x14ac:dyDescent="0.2">
      <c r="A88" s="97"/>
      <c r="B88" s="97"/>
      <c r="C88" s="97"/>
    </row>
    <row r="89" spans="1:3" s="1" customFormat="1" x14ac:dyDescent="0.2">
      <c r="A89" s="97"/>
      <c r="B89" s="97"/>
      <c r="C89" s="97"/>
    </row>
    <row r="90" spans="1:3" s="1" customFormat="1" x14ac:dyDescent="0.2">
      <c r="A90" s="97"/>
      <c r="B90" s="97"/>
      <c r="C90" s="97"/>
    </row>
  </sheetData>
  <sheetProtection algorithmName="SHA-512" hashValue="2ZlDsc8fC2jtQiVffAXFlOmEXSPBHiNpcScxK2ZfRV3FoECkJ9iRfQC5yWThDRssSM1h5dLmp0BeC6mLgjkw7w==" saltValue="e5tZU5DlBBr6B0i2f+Semg==" spinCount="100000" sheet="1" objects="1" scenarios="1"/>
  <dataConsolidate/>
  <customSheetViews>
    <customSheetView guid="{58EB2181-60CA-D84F-9BE3-6D30A91A6F68}" scale="115" showPageBreaks="1" fitToPage="1" printArea="1">
      <pane ySplit="4.0625" topLeftCell="A19" activePane="bottomLeft" state="frozenSplit"/>
      <selection pane="bottomLeft" sqref="A1:E1"/>
      <pageMargins left="0.7" right="0.7" top="0.75" bottom="0.75" header="0.3" footer="0.3"/>
      <printOptions horizontalCentered="1"/>
      <pageSetup paperSize="9" scale="63" fitToHeight="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ySplit="4.0625" topLeftCell="A19" activePane="bottomLeft" state="frozenSplit"/>
      <selection pane="bottomLeft" sqref="A1:E1"/>
      <pageMargins left="0.7" right="0.7" top="0.75" bottom="0.75" header="0.3" footer="0.3"/>
      <printOptions horizontalCentered="1"/>
      <pageSetup paperSize="9" scale="63" fitToHeight="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4">
    <mergeCell ref="A3:D3"/>
    <mergeCell ref="A1:E1"/>
    <mergeCell ref="A2:E2"/>
    <mergeCell ref="C4:E4"/>
  </mergeCells>
  <phoneticPr fontId="6" type="noConversion"/>
  <conditionalFormatting sqref="E5:E26">
    <cfRule type="cellIs" dxfId="33" priority="0" stopIfTrue="1" operator="equal">
      <formula>"Tidak Dilakukan"</formula>
    </cfRule>
    <cfRule type="cellIs" dxfId="32" priority="1" stopIfTrue="1" operator="equal">
      <formula>"Dalam Perencanaan"</formula>
    </cfRule>
    <cfRule type="cellIs" dxfId="31" priority="2" stopIfTrue="1" operator="equal">
      <formula>"Dalam Penerapan / Diterapkan Sebagian"</formula>
    </cfRule>
  </conditionalFormatting>
  <conditionalFormatting sqref="F21:F26">
    <cfRule type="cellIs" dxfId="30" priority="3" stopIfTrue="1" operator="equal">
      <formula>0</formula>
    </cfRule>
  </conditionalFormatting>
  <dataValidations count="1">
    <dataValidation type="list" allowBlank="1" showInputMessage="1" showErrorMessage="1" sqref="E5:E26" xr:uid="{00000000-0002-0000-0300-000000000000}">
      <formula1>StatusPenerapan</formula1>
    </dataValidation>
  </dataValidations>
  <printOptions horizontalCentered="1"/>
  <pageMargins left="0.75000000000000011" right="0.75000000000000011" top="1" bottom="1" header="0.5" footer="0.5"/>
  <pageSetup paperSize="9" scale="63" fitToHeight="3" orientation="portrait" horizontalDpi="4294967292" verticalDpi="4294967292" r:id="rId1"/>
  <headerFooter>
    <oddFooter>&amp;L&amp;"Arial,Regular"&amp;K000000Badan Siber dan Sandi Negara&amp;R&amp;"Arial,Regular"&amp;K000000Indeks KAMI, Versi  4.0, Februari 2019</oddFooter>
  </headerFooter>
  <drawing r:id="rId2"/>
  <extLst>
    <ext xmlns:mx="http://schemas.microsoft.com/office/mac/excel/2008/main" uri="{64002731-A6B0-56B0-2670-7721B7C09600}">
      <mx:PLV Mode="0" OnePage="0" WScale="8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19"/>
  <sheetViews>
    <sheetView zoomScale="92" zoomScaleNormal="115" zoomScalePageLayoutView="115" workbookViewId="0">
      <pane xSplit="5" ySplit="3" topLeftCell="H16" activePane="bottomRight" state="frozenSplit"/>
      <selection pane="topRight" activeCell="F1" sqref="F1"/>
      <selection pane="bottomLeft" activeCell="A4" sqref="A4"/>
      <selection pane="bottomRight" activeCell="H14" sqref="H14"/>
    </sheetView>
  </sheetViews>
  <sheetFormatPr defaultColWidth="7.875" defaultRowHeight="12.75" x14ac:dyDescent="0.2"/>
  <cols>
    <col min="1" max="1" width="5" style="98" customWidth="1"/>
    <col min="2" max="2" width="2.75" style="98" customWidth="1"/>
    <col min="3" max="3" width="2.5" style="98" customWidth="1"/>
    <col min="4" max="4" width="80.5" style="2" customWidth="1"/>
    <col min="5" max="5" width="30.75" style="2" customWidth="1"/>
    <col min="6" max="6" width="4.75" style="2" customWidth="1"/>
    <col min="7" max="7" width="23.125" style="2" customWidth="1"/>
    <col min="8" max="8" width="20.25" style="2" customWidth="1"/>
    <col min="9" max="16384" width="7.875" style="2"/>
  </cols>
  <sheetData>
    <row r="1" spans="1:22" ht="30" customHeight="1" x14ac:dyDescent="0.2">
      <c r="A1" s="181" t="s">
        <v>28</v>
      </c>
      <c r="B1" s="182"/>
      <c r="C1" s="183"/>
      <c r="D1" s="183"/>
      <c r="E1" s="184"/>
      <c r="F1" s="1"/>
      <c r="G1" s="1"/>
      <c r="H1" s="1"/>
      <c r="I1" s="1"/>
      <c r="J1" s="1"/>
      <c r="K1" s="1"/>
      <c r="L1" s="1"/>
      <c r="M1" s="1"/>
      <c r="N1" s="1"/>
      <c r="O1" s="1"/>
      <c r="P1" s="1"/>
      <c r="Q1" s="1"/>
      <c r="R1" s="1"/>
      <c r="S1" s="1"/>
      <c r="T1" s="1"/>
      <c r="U1" s="1"/>
      <c r="V1" s="1"/>
    </row>
    <row r="2" spans="1:22" s="1" customFormat="1" ht="30" customHeight="1" x14ac:dyDescent="0.2">
      <c r="A2" s="191" t="s">
        <v>2</v>
      </c>
      <c r="B2" s="192"/>
      <c r="C2" s="192"/>
      <c r="D2" s="192"/>
      <c r="E2" s="193"/>
    </row>
    <row r="3" spans="1:22" customFormat="1" ht="30" customHeight="1" x14ac:dyDescent="0.2">
      <c r="A3" s="172" t="s">
        <v>25</v>
      </c>
      <c r="B3" s="178"/>
      <c r="C3" s="179"/>
      <c r="D3" s="180"/>
      <c r="E3" s="84" t="s">
        <v>3</v>
      </c>
      <c r="F3" s="85" t="s">
        <v>38</v>
      </c>
      <c r="G3" s="119" t="s">
        <v>280</v>
      </c>
      <c r="H3" s="119" t="s">
        <v>281</v>
      </c>
    </row>
    <row r="4" spans="1:22" ht="14.1" customHeight="1" x14ac:dyDescent="0.2">
      <c r="A4" s="120" t="s">
        <v>36</v>
      </c>
      <c r="B4" s="121"/>
      <c r="C4" s="188" t="s">
        <v>39</v>
      </c>
      <c r="D4" s="189"/>
      <c r="E4" s="190"/>
      <c r="F4" s="1"/>
      <c r="G4" s="122"/>
      <c r="H4" s="122"/>
      <c r="I4" s="1"/>
      <c r="J4" s="1"/>
      <c r="K4" s="1"/>
      <c r="L4" s="1"/>
      <c r="M4" s="1"/>
      <c r="N4" s="1"/>
      <c r="O4" s="1"/>
      <c r="P4" s="1"/>
      <c r="Q4" s="1"/>
      <c r="R4" s="1"/>
      <c r="S4" s="1"/>
      <c r="T4" s="1"/>
      <c r="U4" s="1"/>
      <c r="V4" s="1"/>
    </row>
    <row r="5" spans="1:22" ht="28.5" x14ac:dyDescent="0.2">
      <c r="A5" s="123" t="s">
        <v>268</v>
      </c>
      <c r="B5" s="124" t="s">
        <v>61</v>
      </c>
      <c r="C5" s="125">
        <v>1</v>
      </c>
      <c r="D5" s="126" t="s">
        <v>216</v>
      </c>
      <c r="E5" s="7" t="s">
        <v>285</v>
      </c>
      <c r="F5" s="88">
        <f t="shared" ref="F5:F18" si="0">INDEX(SkorAkhir, MATCH(E5,StatusPenerapanHasil,0), MATCH(C5,TingkatKematangan,0))</f>
        <v>3</v>
      </c>
      <c r="G5" s="155"/>
      <c r="H5" s="155"/>
      <c r="I5" s="1"/>
      <c r="J5" s="1"/>
      <c r="K5" s="1"/>
      <c r="L5" s="1"/>
      <c r="M5" s="1"/>
      <c r="N5" s="1"/>
      <c r="O5" s="1"/>
      <c r="P5" s="1"/>
      <c r="Q5" s="1"/>
      <c r="R5" s="1"/>
      <c r="S5" s="1"/>
      <c r="T5" s="1"/>
      <c r="U5" s="1"/>
      <c r="V5" s="1"/>
    </row>
    <row r="6" spans="1:22" ht="28.5" x14ac:dyDescent="0.2">
      <c r="A6" s="127" t="s">
        <v>260</v>
      </c>
      <c r="B6" s="124" t="s">
        <v>61</v>
      </c>
      <c r="C6" s="125">
        <v>1</v>
      </c>
      <c r="D6" s="126" t="s">
        <v>217</v>
      </c>
      <c r="E6" s="7" t="s">
        <v>285</v>
      </c>
      <c r="F6" s="88">
        <f t="shared" si="0"/>
        <v>3</v>
      </c>
      <c r="G6" s="155"/>
      <c r="H6" s="155"/>
      <c r="I6" s="1"/>
      <c r="J6" s="1"/>
      <c r="K6" s="1"/>
      <c r="L6" s="1"/>
      <c r="M6" s="1"/>
      <c r="N6" s="1"/>
      <c r="O6" s="1"/>
      <c r="P6" s="1"/>
      <c r="Q6" s="1"/>
      <c r="R6" s="1"/>
      <c r="S6" s="1"/>
      <c r="T6" s="1"/>
      <c r="U6" s="1"/>
      <c r="V6" s="1"/>
    </row>
    <row r="7" spans="1:22" ht="28.5" x14ac:dyDescent="0.2">
      <c r="A7" s="127" t="s">
        <v>261</v>
      </c>
      <c r="B7" s="124" t="s">
        <v>61</v>
      </c>
      <c r="C7" s="125">
        <v>1</v>
      </c>
      <c r="D7" s="126" t="s">
        <v>218</v>
      </c>
      <c r="E7" s="7" t="s">
        <v>285</v>
      </c>
      <c r="F7" s="88">
        <f t="shared" si="0"/>
        <v>3</v>
      </c>
      <c r="G7" s="155"/>
      <c r="H7" s="155"/>
      <c r="I7" s="1"/>
      <c r="J7" s="1"/>
      <c r="K7" s="1"/>
      <c r="L7" s="1"/>
      <c r="M7" s="1"/>
      <c r="N7" s="1"/>
      <c r="O7" s="1"/>
      <c r="P7" s="1"/>
      <c r="Q7" s="1"/>
      <c r="R7" s="1"/>
      <c r="S7" s="1"/>
      <c r="T7" s="1"/>
      <c r="U7" s="1"/>
      <c r="V7" s="1"/>
    </row>
    <row r="8" spans="1:22" ht="42.75" x14ac:dyDescent="0.2">
      <c r="A8" s="123" t="s">
        <v>262</v>
      </c>
      <c r="B8" s="124" t="s">
        <v>61</v>
      </c>
      <c r="C8" s="125">
        <v>1</v>
      </c>
      <c r="D8" s="126" t="s">
        <v>219</v>
      </c>
      <c r="E8" s="7" t="s">
        <v>285</v>
      </c>
      <c r="F8" s="88">
        <f t="shared" si="0"/>
        <v>3</v>
      </c>
      <c r="G8" s="155"/>
      <c r="H8" s="155"/>
      <c r="I8" s="1"/>
      <c r="J8" s="1"/>
      <c r="K8" s="1"/>
      <c r="L8" s="1"/>
      <c r="M8" s="1"/>
      <c r="N8" s="1"/>
      <c r="O8" s="1"/>
      <c r="P8" s="1"/>
      <c r="Q8" s="1"/>
      <c r="R8" s="1"/>
      <c r="S8" s="1"/>
      <c r="T8" s="1"/>
      <c r="U8" s="1"/>
      <c r="V8" s="1"/>
    </row>
    <row r="9" spans="1:22" ht="28.5" x14ac:dyDescent="0.2">
      <c r="A9" s="127" t="s">
        <v>263</v>
      </c>
      <c r="B9" s="124" t="s">
        <v>61</v>
      </c>
      <c r="C9" s="125">
        <v>1</v>
      </c>
      <c r="D9" s="126" t="s">
        <v>220</v>
      </c>
      <c r="E9" s="7" t="s">
        <v>285</v>
      </c>
      <c r="F9" s="88">
        <f t="shared" si="0"/>
        <v>3</v>
      </c>
      <c r="G9" s="155"/>
      <c r="H9" s="155"/>
      <c r="I9" s="1"/>
      <c r="J9" s="1"/>
      <c r="K9" s="1"/>
      <c r="L9" s="1"/>
      <c r="M9" s="1"/>
      <c r="N9" s="1"/>
      <c r="O9" s="1"/>
      <c r="P9" s="1"/>
      <c r="Q9" s="1"/>
      <c r="R9" s="1"/>
      <c r="S9" s="1"/>
      <c r="T9" s="1"/>
      <c r="U9" s="1"/>
      <c r="V9" s="1"/>
    </row>
    <row r="10" spans="1:22" ht="42.75" x14ac:dyDescent="0.2">
      <c r="A10" s="127" t="s">
        <v>264</v>
      </c>
      <c r="B10" s="124" t="s">
        <v>61</v>
      </c>
      <c r="C10" s="125">
        <v>1</v>
      </c>
      <c r="D10" s="126" t="s">
        <v>236</v>
      </c>
      <c r="E10" s="7" t="s">
        <v>285</v>
      </c>
      <c r="F10" s="88">
        <f t="shared" si="0"/>
        <v>3</v>
      </c>
      <c r="G10" s="156" t="s">
        <v>284</v>
      </c>
      <c r="H10" s="155"/>
      <c r="I10" s="1"/>
      <c r="J10" s="1"/>
      <c r="K10" s="1"/>
      <c r="L10" s="1"/>
      <c r="M10" s="1"/>
      <c r="N10" s="1"/>
      <c r="O10" s="1"/>
      <c r="P10" s="1"/>
      <c r="Q10" s="1"/>
      <c r="R10" s="1"/>
      <c r="S10" s="1"/>
      <c r="T10" s="1"/>
      <c r="U10" s="1"/>
      <c r="V10" s="1"/>
    </row>
    <row r="11" spans="1:22" ht="28.5" x14ac:dyDescent="0.2">
      <c r="A11" s="123" t="s">
        <v>265</v>
      </c>
      <c r="B11" s="124" t="s">
        <v>61</v>
      </c>
      <c r="C11" s="125">
        <v>1</v>
      </c>
      <c r="D11" s="126" t="s">
        <v>43</v>
      </c>
      <c r="E11" s="7" t="s">
        <v>285</v>
      </c>
      <c r="F11" s="88">
        <f t="shared" si="0"/>
        <v>3</v>
      </c>
      <c r="G11" s="155"/>
      <c r="H11" s="155"/>
      <c r="I11" s="1"/>
      <c r="J11" s="1"/>
      <c r="K11" s="1"/>
      <c r="L11" s="1"/>
      <c r="M11" s="1"/>
      <c r="N11" s="1"/>
      <c r="O11" s="1"/>
      <c r="P11" s="1"/>
      <c r="Q11" s="1"/>
      <c r="R11" s="1"/>
      <c r="S11" s="1"/>
      <c r="T11" s="1"/>
      <c r="U11" s="1"/>
      <c r="V11" s="1"/>
    </row>
    <row r="12" spans="1:22" ht="28.5" x14ac:dyDescent="0.2">
      <c r="A12" s="127" t="s">
        <v>266</v>
      </c>
      <c r="B12" s="124" t="s">
        <v>61</v>
      </c>
      <c r="C12" s="125">
        <v>1</v>
      </c>
      <c r="D12" s="126" t="s">
        <v>66</v>
      </c>
      <c r="E12" s="7" t="s">
        <v>285</v>
      </c>
      <c r="F12" s="88">
        <f t="shared" si="0"/>
        <v>3</v>
      </c>
      <c r="G12" s="155"/>
      <c r="H12" s="155"/>
      <c r="I12" s="1"/>
      <c r="J12" s="1"/>
      <c r="K12" s="1"/>
      <c r="L12" s="1"/>
      <c r="M12" s="1"/>
      <c r="N12" s="1"/>
      <c r="O12" s="1"/>
      <c r="P12" s="1"/>
      <c r="Q12" s="1"/>
      <c r="R12" s="1"/>
      <c r="S12" s="1"/>
      <c r="T12" s="1"/>
      <c r="U12" s="1"/>
      <c r="V12" s="1"/>
    </row>
    <row r="13" spans="1:22" ht="57" x14ac:dyDescent="0.2">
      <c r="A13" s="127" t="s">
        <v>267</v>
      </c>
      <c r="B13" s="124" t="s">
        <v>61</v>
      </c>
      <c r="C13" s="125">
        <v>1</v>
      </c>
      <c r="D13" s="126" t="s">
        <v>221</v>
      </c>
      <c r="E13" s="7" t="s">
        <v>285</v>
      </c>
      <c r="F13" s="88">
        <f t="shared" si="0"/>
        <v>3</v>
      </c>
      <c r="G13" s="155"/>
      <c r="H13" s="155"/>
      <c r="I13" s="1"/>
      <c r="J13" s="1"/>
      <c r="K13" s="1"/>
      <c r="L13" s="1"/>
      <c r="M13" s="1"/>
      <c r="N13" s="1"/>
      <c r="O13" s="1"/>
      <c r="P13" s="1"/>
      <c r="Q13" s="1"/>
      <c r="R13" s="1"/>
      <c r="S13" s="1"/>
      <c r="T13" s="1"/>
      <c r="U13" s="1"/>
      <c r="V13" s="1"/>
    </row>
    <row r="14" spans="1:22" ht="28.5" x14ac:dyDescent="0.2">
      <c r="A14" s="123" t="s">
        <v>269</v>
      </c>
      <c r="B14" s="124" t="s">
        <v>61</v>
      </c>
      <c r="C14" s="125">
        <v>1</v>
      </c>
      <c r="D14" s="126" t="s">
        <v>222</v>
      </c>
      <c r="E14" s="7" t="s">
        <v>285</v>
      </c>
      <c r="F14" s="88">
        <f t="shared" si="0"/>
        <v>3</v>
      </c>
      <c r="G14" s="156"/>
      <c r="H14" s="155"/>
      <c r="I14" s="1"/>
      <c r="J14" s="1"/>
      <c r="K14" s="1"/>
      <c r="L14" s="1"/>
      <c r="M14" s="1"/>
      <c r="N14" s="1"/>
      <c r="O14" s="1"/>
      <c r="P14" s="1"/>
      <c r="Q14" s="1"/>
      <c r="R14" s="1"/>
      <c r="S14" s="1"/>
      <c r="T14" s="1"/>
      <c r="U14" s="1"/>
      <c r="V14" s="1"/>
    </row>
    <row r="15" spans="1:22" ht="57" x14ac:dyDescent="0.2">
      <c r="A15" s="127" t="s">
        <v>270</v>
      </c>
      <c r="B15" s="146" t="s">
        <v>62</v>
      </c>
      <c r="C15" s="130">
        <v>2</v>
      </c>
      <c r="D15" s="126" t="s">
        <v>179</v>
      </c>
      <c r="E15" s="7" t="s">
        <v>285</v>
      </c>
      <c r="F15" s="88">
        <f t="shared" si="0"/>
        <v>6</v>
      </c>
      <c r="G15" s="156"/>
      <c r="H15" s="155"/>
      <c r="I15" s="1"/>
      <c r="J15" s="1"/>
      <c r="K15" s="1"/>
      <c r="L15" s="1"/>
      <c r="M15" s="1"/>
      <c r="N15" s="1"/>
      <c r="O15" s="1"/>
      <c r="P15" s="1"/>
      <c r="Q15" s="1"/>
      <c r="R15" s="1"/>
      <c r="S15" s="1"/>
      <c r="T15" s="1"/>
      <c r="U15" s="1"/>
      <c r="V15" s="1"/>
    </row>
    <row r="16" spans="1:22" ht="28.5" x14ac:dyDescent="0.2">
      <c r="A16" s="127" t="s">
        <v>271</v>
      </c>
      <c r="B16" s="146" t="s">
        <v>62</v>
      </c>
      <c r="C16" s="130">
        <v>2</v>
      </c>
      <c r="D16" s="126" t="s">
        <v>27</v>
      </c>
      <c r="E16" s="7" t="s">
        <v>285</v>
      </c>
      <c r="F16" s="88">
        <f t="shared" si="0"/>
        <v>6</v>
      </c>
      <c r="G16" s="155"/>
      <c r="H16" s="155"/>
      <c r="I16" s="1"/>
      <c r="J16" s="1"/>
      <c r="K16" s="1"/>
      <c r="L16" s="1"/>
      <c r="M16" s="1"/>
      <c r="N16" s="1"/>
      <c r="O16" s="1"/>
      <c r="P16" s="1"/>
      <c r="Q16" s="1"/>
      <c r="R16" s="1"/>
      <c r="S16" s="1"/>
      <c r="T16" s="1"/>
      <c r="U16" s="1"/>
      <c r="V16" s="1"/>
    </row>
    <row r="17" spans="1:22" ht="28.5" x14ac:dyDescent="0.2">
      <c r="A17" s="123" t="s">
        <v>272</v>
      </c>
      <c r="B17" s="147" t="s">
        <v>64</v>
      </c>
      <c r="C17" s="130">
        <v>2</v>
      </c>
      <c r="D17" s="126" t="s">
        <v>180</v>
      </c>
      <c r="E17" s="7" t="s">
        <v>285</v>
      </c>
      <c r="F17" s="88">
        <f t="shared" si="0"/>
        <v>6</v>
      </c>
      <c r="G17" s="155"/>
      <c r="H17" s="155"/>
      <c r="I17" s="1"/>
      <c r="J17" s="1"/>
      <c r="K17" s="1"/>
      <c r="L17" s="1"/>
      <c r="M17" s="1"/>
      <c r="N17" s="1"/>
      <c r="O17" s="1"/>
      <c r="P17" s="1"/>
      <c r="Q17" s="1"/>
      <c r="R17" s="1"/>
      <c r="S17" s="1"/>
      <c r="T17" s="1"/>
      <c r="U17" s="1"/>
      <c r="V17" s="1"/>
    </row>
    <row r="18" spans="1:22" ht="42.75" x14ac:dyDescent="0.2">
      <c r="A18" s="127" t="s">
        <v>273</v>
      </c>
      <c r="B18" s="147" t="s">
        <v>64</v>
      </c>
      <c r="C18" s="130">
        <v>2</v>
      </c>
      <c r="D18" s="131" t="s">
        <v>65</v>
      </c>
      <c r="E18" s="7" t="s">
        <v>285</v>
      </c>
      <c r="F18" s="88">
        <f t="shared" si="0"/>
        <v>6</v>
      </c>
      <c r="G18" s="155"/>
      <c r="H18" s="155"/>
      <c r="I18" s="1"/>
      <c r="J18" s="1"/>
      <c r="K18" s="1"/>
      <c r="L18" s="1"/>
      <c r="M18" s="1"/>
      <c r="N18" s="1"/>
      <c r="O18" s="1"/>
      <c r="P18" s="1"/>
      <c r="Q18" s="1"/>
      <c r="R18" s="1"/>
      <c r="S18" s="1"/>
      <c r="T18" s="1"/>
      <c r="U18" s="1"/>
      <c r="V18" s="1"/>
    </row>
    <row r="19" spans="1:22" ht="28.5" x14ac:dyDescent="0.2">
      <c r="A19" s="127" t="s">
        <v>274</v>
      </c>
      <c r="B19" s="148" t="s">
        <v>63</v>
      </c>
      <c r="C19" s="134">
        <v>3</v>
      </c>
      <c r="D19" s="131" t="s">
        <v>37</v>
      </c>
      <c r="E19" s="7" t="s">
        <v>285</v>
      </c>
      <c r="F19" s="88">
        <f>IF(E28="Valid",INDEX(SkorAkhir, MATCH(E19,StatusPenerapanHasil,0), MATCH(C19,TingkatKematangan,0)),0)</f>
        <v>9</v>
      </c>
      <c r="G19" s="155"/>
      <c r="H19" s="155"/>
      <c r="I19" s="1"/>
      <c r="J19" s="1"/>
      <c r="K19" s="1"/>
      <c r="L19" s="1"/>
      <c r="M19" s="1"/>
      <c r="N19" s="1"/>
      <c r="O19" s="1"/>
      <c r="P19" s="1"/>
      <c r="Q19" s="1"/>
      <c r="R19" s="1"/>
      <c r="S19" s="1"/>
      <c r="T19" s="1"/>
      <c r="U19" s="1"/>
      <c r="V19" s="1"/>
    </row>
    <row r="20" spans="1:22" ht="28.5" x14ac:dyDescent="0.2">
      <c r="A20" s="123" t="s">
        <v>149</v>
      </c>
      <c r="B20" s="148" t="s">
        <v>63</v>
      </c>
      <c r="C20" s="134">
        <v>3</v>
      </c>
      <c r="D20" s="131" t="s">
        <v>45</v>
      </c>
      <c r="E20" s="7" t="s">
        <v>285</v>
      </c>
      <c r="F20" s="88">
        <f>IF(E28="Valid",INDEX(SkorAkhir, MATCH(E20,StatusPenerapanHasil,0), MATCH(C20,TingkatKematangan,0)),0)</f>
        <v>9</v>
      </c>
      <c r="G20" s="155"/>
      <c r="H20" s="155"/>
      <c r="I20" s="1"/>
      <c r="J20" s="1"/>
      <c r="K20" s="1"/>
      <c r="L20" s="1"/>
      <c r="M20" s="1"/>
      <c r="N20" s="1"/>
      <c r="O20" s="1"/>
      <c r="P20" s="1"/>
      <c r="Q20" s="1"/>
      <c r="R20" s="1"/>
      <c r="S20" s="1"/>
      <c r="T20" s="1"/>
      <c r="U20" s="1"/>
      <c r="V20" s="1"/>
    </row>
    <row r="21" spans="1:22" ht="18.75" x14ac:dyDescent="0.2">
      <c r="A21" s="149"/>
      <c r="B21" s="149"/>
      <c r="C21" s="149"/>
      <c r="D21" s="136" t="s">
        <v>20</v>
      </c>
      <c r="E21" s="150">
        <f>SUM(F5:F20)</f>
        <v>72</v>
      </c>
      <c r="F21" s="1"/>
      <c r="G21" s="1"/>
      <c r="H21" s="1"/>
      <c r="I21" s="1"/>
      <c r="J21" s="1"/>
      <c r="K21" s="1"/>
      <c r="L21" s="1"/>
      <c r="M21" s="1"/>
      <c r="N21" s="1"/>
      <c r="O21" s="1"/>
      <c r="P21" s="1"/>
      <c r="Q21" s="1"/>
      <c r="R21" s="1"/>
      <c r="S21" s="1"/>
      <c r="T21" s="1"/>
      <c r="U21" s="1"/>
      <c r="V21" s="1"/>
    </row>
    <row r="22" spans="1:22" ht="19.5" x14ac:dyDescent="0.2">
      <c r="A22" s="151"/>
      <c r="B22" s="151"/>
      <c r="C22" s="151"/>
      <c r="D22" s="152"/>
      <c r="E22" s="1"/>
      <c r="F22" s="1"/>
      <c r="G22" s="1"/>
      <c r="H22" s="1"/>
      <c r="I22" s="1"/>
      <c r="J22" s="1"/>
      <c r="K22" s="1"/>
      <c r="L22" s="1"/>
      <c r="M22" s="1"/>
      <c r="N22" s="1"/>
      <c r="O22" s="1"/>
      <c r="P22" s="1"/>
      <c r="Q22" s="1"/>
      <c r="R22" s="1"/>
      <c r="S22" s="1"/>
      <c r="T22" s="1"/>
      <c r="U22" s="1"/>
      <c r="V22" s="1"/>
    </row>
    <row r="23" spans="1:22" x14ac:dyDescent="0.2">
      <c r="A23" s="97"/>
      <c r="B23" s="97"/>
      <c r="C23" s="97"/>
      <c r="D23" s="140" t="s">
        <v>116</v>
      </c>
      <c r="E23" s="141">
        <f>COUNTIF(C5:C20,1)</f>
        <v>10</v>
      </c>
      <c r="F23" s="1"/>
      <c r="G23" s="1"/>
      <c r="H23" s="1"/>
      <c r="I23" s="1"/>
      <c r="J23" s="1"/>
      <c r="K23" s="1"/>
      <c r="L23" s="1"/>
      <c r="M23" s="1"/>
      <c r="N23" s="1"/>
      <c r="O23" s="1"/>
      <c r="P23" s="1"/>
      <c r="Q23" s="1"/>
      <c r="R23" s="1"/>
      <c r="S23" s="1"/>
      <c r="T23" s="1"/>
      <c r="U23" s="1"/>
      <c r="V23" s="1"/>
    </row>
    <row r="24" spans="1:22" x14ac:dyDescent="0.2">
      <c r="A24" s="97"/>
      <c r="B24" s="97"/>
      <c r="C24" s="97"/>
      <c r="D24" s="140" t="s">
        <v>117</v>
      </c>
      <c r="E24" s="141">
        <f>COUNTIF(C5:C20,2)</f>
        <v>4</v>
      </c>
      <c r="F24" s="1"/>
      <c r="G24" s="1"/>
      <c r="H24" s="1"/>
      <c r="I24" s="1"/>
      <c r="J24" s="1"/>
      <c r="K24" s="1"/>
      <c r="L24" s="1"/>
      <c r="M24" s="1"/>
      <c r="N24" s="1"/>
      <c r="O24" s="1"/>
      <c r="P24" s="1"/>
      <c r="Q24" s="1"/>
      <c r="R24" s="1"/>
      <c r="S24" s="1"/>
      <c r="T24" s="1"/>
      <c r="U24" s="1"/>
      <c r="V24" s="1"/>
    </row>
    <row r="25" spans="1:22" x14ac:dyDescent="0.2">
      <c r="A25" s="97"/>
      <c r="B25" s="97"/>
      <c r="C25" s="97"/>
      <c r="D25" s="140" t="s">
        <v>118</v>
      </c>
      <c r="E25" s="141">
        <f>COUNTIF(C5:C20,3)</f>
        <v>2</v>
      </c>
      <c r="F25" s="1"/>
      <c r="G25" s="1"/>
      <c r="H25" s="1"/>
      <c r="I25" s="1"/>
      <c r="J25" s="1"/>
      <c r="K25" s="1"/>
      <c r="L25" s="1"/>
      <c r="M25" s="1"/>
      <c r="N25" s="1"/>
      <c r="O25" s="1"/>
      <c r="P25" s="1"/>
      <c r="Q25" s="1"/>
      <c r="R25" s="1"/>
      <c r="S25" s="1"/>
      <c r="T25" s="1"/>
      <c r="U25" s="1"/>
      <c r="V25" s="1"/>
    </row>
    <row r="26" spans="1:22" x14ac:dyDescent="0.2">
      <c r="A26" s="97"/>
      <c r="B26" s="97"/>
      <c r="C26" s="97"/>
      <c r="D26" s="140" t="s">
        <v>119</v>
      </c>
      <c r="E26" s="141">
        <f>(2*E23)+(4*E24)</f>
        <v>36</v>
      </c>
      <c r="F26" s="1"/>
      <c r="G26" s="1"/>
      <c r="H26" s="1"/>
      <c r="I26" s="1"/>
      <c r="J26" s="1"/>
      <c r="K26" s="1"/>
      <c r="L26" s="1"/>
      <c r="M26" s="1"/>
      <c r="N26" s="1"/>
      <c r="O26" s="1"/>
      <c r="P26" s="1"/>
      <c r="Q26" s="1"/>
      <c r="R26" s="1"/>
      <c r="S26" s="1"/>
      <c r="T26" s="1"/>
      <c r="U26" s="1"/>
      <c r="V26" s="1"/>
    </row>
    <row r="27" spans="1:22" x14ac:dyDescent="0.2">
      <c r="A27" s="97"/>
      <c r="B27" s="97"/>
      <c r="C27" s="97"/>
      <c r="D27" s="140" t="s">
        <v>120</v>
      </c>
      <c r="E27" s="141">
        <f>SUM(F5:F18)</f>
        <v>54</v>
      </c>
      <c r="F27" s="1"/>
      <c r="G27" s="1"/>
      <c r="H27" s="1"/>
      <c r="I27" s="1"/>
      <c r="J27" s="1"/>
      <c r="K27" s="1"/>
      <c r="L27" s="1"/>
      <c r="M27" s="1"/>
      <c r="N27" s="1"/>
      <c r="O27" s="1"/>
      <c r="P27" s="1"/>
      <c r="Q27" s="1"/>
      <c r="R27" s="1"/>
      <c r="S27" s="1"/>
      <c r="T27" s="1"/>
      <c r="U27" s="1"/>
      <c r="V27" s="1"/>
    </row>
    <row r="28" spans="1:22" x14ac:dyDescent="0.2">
      <c r="A28" s="97"/>
      <c r="B28" s="97"/>
      <c r="C28" s="97"/>
      <c r="D28" s="140" t="s">
        <v>121</v>
      </c>
      <c r="E28" s="141" t="str">
        <f>IF(E27&gt;=E26,"Valid","Tidak Valid")</f>
        <v>Valid</v>
      </c>
      <c r="F28" s="1"/>
      <c r="G28" s="1"/>
      <c r="H28" s="1"/>
      <c r="I28" s="1"/>
      <c r="J28" s="1"/>
      <c r="K28" s="1"/>
      <c r="L28" s="1"/>
      <c r="M28" s="1"/>
      <c r="N28" s="1"/>
      <c r="O28" s="1"/>
      <c r="P28" s="1"/>
      <c r="Q28" s="1"/>
      <c r="R28" s="1"/>
      <c r="S28" s="1"/>
      <c r="T28" s="1"/>
      <c r="U28" s="1"/>
      <c r="V28" s="1"/>
    </row>
    <row r="29" spans="1:22" x14ac:dyDescent="0.2">
      <c r="A29" s="97"/>
      <c r="B29" s="97"/>
      <c r="C29" s="97"/>
      <c r="D29" s="1"/>
      <c r="E29" s="142"/>
      <c r="F29" s="1"/>
      <c r="G29" s="1"/>
      <c r="H29" s="1"/>
      <c r="I29" s="1"/>
      <c r="J29" s="1"/>
      <c r="K29" s="1"/>
      <c r="L29" s="1"/>
      <c r="M29" s="1"/>
      <c r="N29" s="1"/>
      <c r="O29" s="1"/>
      <c r="P29" s="1"/>
      <c r="Q29" s="1"/>
      <c r="R29" s="1"/>
      <c r="S29" s="1"/>
      <c r="T29" s="1"/>
      <c r="U29" s="1"/>
      <c r="V29" s="1"/>
    </row>
    <row r="30" spans="1:22" x14ac:dyDescent="0.2">
      <c r="A30" s="97"/>
      <c r="B30" s="97"/>
      <c r="C30" s="97"/>
      <c r="D30" s="140" t="s">
        <v>67</v>
      </c>
      <c r="E30" s="141">
        <f>SUM(F5:F14)</f>
        <v>30</v>
      </c>
      <c r="F30" s="142" t="s">
        <v>153</v>
      </c>
      <c r="G30" s="1"/>
      <c r="H30" s="142">
        <f>10*3</f>
        <v>30</v>
      </c>
      <c r="I30" s="1"/>
      <c r="J30" s="1"/>
      <c r="K30" s="1"/>
      <c r="L30" s="1"/>
      <c r="M30" s="1"/>
      <c r="N30" s="1"/>
      <c r="O30" s="1"/>
      <c r="P30" s="1"/>
      <c r="Q30" s="1"/>
      <c r="R30" s="1"/>
      <c r="S30" s="1"/>
      <c r="T30" s="1"/>
      <c r="U30" s="1"/>
      <c r="V30" s="1"/>
    </row>
    <row r="31" spans="1:22" x14ac:dyDescent="0.2">
      <c r="A31" s="97"/>
      <c r="B31" s="97"/>
      <c r="C31" s="97"/>
      <c r="D31" s="143" t="s">
        <v>81</v>
      </c>
      <c r="E31" s="141">
        <f>(4*2)+(6*1)</f>
        <v>14</v>
      </c>
      <c r="F31" s="142" t="s">
        <v>97</v>
      </c>
      <c r="G31" s="1"/>
      <c r="H31" s="1"/>
      <c r="I31" s="1"/>
      <c r="J31" s="1"/>
      <c r="K31" s="1"/>
      <c r="L31" s="1"/>
      <c r="M31" s="1"/>
      <c r="N31" s="1"/>
      <c r="O31" s="1"/>
      <c r="P31" s="1"/>
      <c r="Q31" s="1"/>
      <c r="R31" s="1"/>
      <c r="S31" s="1"/>
      <c r="T31" s="1"/>
      <c r="U31" s="1"/>
      <c r="V31" s="1"/>
    </row>
    <row r="32" spans="1:22" x14ac:dyDescent="0.2">
      <c r="A32" s="97"/>
      <c r="B32" s="97"/>
      <c r="C32" s="97"/>
      <c r="D32" s="143" t="s">
        <v>82</v>
      </c>
      <c r="E32" s="141">
        <f>(10*2)</f>
        <v>20</v>
      </c>
      <c r="F32" s="142" t="s">
        <v>98</v>
      </c>
      <c r="G32" s="1"/>
      <c r="H32" s="1"/>
      <c r="I32" s="1"/>
      <c r="J32" s="1"/>
      <c r="K32" s="1"/>
      <c r="L32" s="1"/>
      <c r="M32" s="1"/>
      <c r="N32" s="1"/>
      <c r="O32" s="1"/>
      <c r="P32" s="1"/>
      <c r="Q32" s="1"/>
      <c r="R32" s="1"/>
      <c r="S32" s="1"/>
      <c r="T32" s="1"/>
      <c r="U32" s="1"/>
      <c r="V32" s="1"/>
    </row>
    <row r="33" spans="1:22" x14ac:dyDescent="0.2">
      <c r="A33" s="97"/>
      <c r="B33" s="97"/>
      <c r="C33" s="97"/>
      <c r="D33" s="140" t="s">
        <v>83</v>
      </c>
      <c r="E33" s="141" t="str">
        <f>IF(E30&gt;=E32,"II",IF(E30&gt;=E31,"I+","No"))</f>
        <v>II</v>
      </c>
      <c r="F33" s="142">
        <f>0.8*10*3</f>
        <v>24</v>
      </c>
      <c r="G33" s="142" t="s">
        <v>115</v>
      </c>
      <c r="H33" s="1"/>
      <c r="I33" s="1"/>
      <c r="J33" s="1"/>
      <c r="K33" s="1"/>
      <c r="L33" s="1"/>
      <c r="M33" s="1"/>
      <c r="N33" s="1"/>
      <c r="O33" s="1"/>
      <c r="P33" s="1"/>
      <c r="Q33" s="1"/>
      <c r="R33" s="1"/>
      <c r="S33" s="1"/>
      <c r="T33" s="1"/>
      <c r="U33" s="1"/>
      <c r="V33" s="1"/>
    </row>
    <row r="34" spans="1:22" x14ac:dyDescent="0.2">
      <c r="A34" s="97"/>
      <c r="B34" s="97"/>
      <c r="C34" s="97"/>
      <c r="D34" s="140" t="s">
        <v>68</v>
      </c>
      <c r="E34" s="141">
        <f>SUM(F15:F16)</f>
        <v>12</v>
      </c>
      <c r="F34" s="142" t="s">
        <v>92</v>
      </c>
      <c r="G34" s="1"/>
      <c r="H34" s="142">
        <f>2*6</f>
        <v>12</v>
      </c>
      <c r="I34" s="1"/>
      <c r="J34" s="1"/>
      <c r="K34" s="1"/>
      <c r="L34" s="1"/>
      <c r="M34" s="1"/>
      <c r="N34" s="1"/>
      <c r="O34" s="1"/>
      <c r="P34" s="1"/>
      <c r="Q34" s="1"/>
      <c r="R34" s="1"/>
      <c r="S34" s="1"/>
      <c r="T34" s="1"/>
      <c r="U34" s="1"/>
      <c r="V34" s="1"/>
    </row>
    <row r="35" spans="1:22" x14ac:dyDescent="0.2">
      <c r="A35" s="97"/>
      <c r="B35" s="97"/>
      <c r="C35" s="97"/>
      <c r="D35" s="143" t="s">
        <v>86</v>
      </c>
      <c r="E35" s="141" t="str">
        <f>IF(E30&gt;=F33,"Yes","No")</f>
        <v>Yes</v>
      </c>
      <c r="F35" s="142"/>
      <c r="G35" s="1"/>
      <c r="H35" s="1"/>
      <c r="I35" s="1"/>
      <c r="J35" s="1"/>
      <c r="K35" s="1"/>
      <c r="L35" s="1"/>
      <c r="M35" s="1"/>
      <c r="N35" s="1"/>
      <c r="O35" s="1"/>
      <c r="P35" s="1"/>
      <c r="Q35" s="1"/>
      <c r="R35" s="1"/>
      <c r="S35" s="1"/>
      <c r="T35" s="1"/>
      <c r="U35" s="1"/>
      <c r="V35" s="1"/>
    </row>
    <row r="36" spans="1:22" x14ac:dyDescent="0.2">
      <c r="A36" s="97"/>
      <c r="B36" s="97"/>
      <c r="C36" s="97"/>
      <c r="D36" s="143" t="s">
        <v>84</v>
      </c>
      <c r="E36" s="141">
        <f>(2*2)+(0*4)</f>
        <v>4</v>
      </c>
      <c r="F36" s="142" t="s">
        <v>123</v>
      </c>
      <c r="G36" s="1"/>
      <c r="H36" s="1"/>
      <c r="I36" s="1"/>
      <c r="J36" s="1"/>
      <c r="K36" s="1"/>
      <c r="L36" s="1"/>
      <c r="M36" s="1"/>
      <c r="N36" s="1"/>
      <c r="O36" s="1"/>
      <c r="P36" s="1"/>
      <c r="Q36" s="1"/>
      <c r="R36" s="1"/>
      <c r="S36" s="1"/>
      <c r="T36" s="1"/>
      <c r="U36" s="1"/>
      <c r="V36" s="1"/>
    </row>
    <row r="37" spans="1:22" x14ac:dyDescent="0.2">
      <c r="A37" s="97"/>
      <c r="B37" s="97"/>
      <c r="C37" s="97"/>
      <c r="D37" s="143" t="s">
        <v>85</v>
      </c>
      <c r="E37" s="141">
        <f>2*4</f>
        <v>8</v>
      </c>
      <c r="F37" s="142" t="s">
        <v>122</v>
      </c>
      <c r="G37" s="1"/>
      <c r="H37" s="1"/>
      <c r="I37" s="1"/>
      <c r="J37" s="1"/>
      <c r="K37" s="1"/>
      <c r="L37" s="1"/>
      <c r="M37" s="1"/>
      <c r="N37" s="1"/>
      <c r="O37" s="1"/>
      <c r="P37" s="1"/>
      <c r="Q37" s="1"/>
      <c r="R37" s="1"/>
      <c r="S37" s="1"/>
      <c r="T37" s="1"/>
      <c r="U37" s="1"/>
      <c r="V37" s="1"/>
    </row>
    <row r="38" spans="1:22" x14ac:dyDescent="0.2">
      <c r="A38" s="97"/>
      <c r="B38" s="97"/>
      <c r="C38" s="97"/>
      <c r="D38" s="140" t="s">
        <v>83</v>
      </c>
      <c r="E38" s="141" t="str">
        <f>IF(E35="Yes",IF(E34&gt;=E37,"III",IF(E34&gt;=E36,"II+","II")),"No")</f>
        <v>III</v>
      </c>
      <c r="F38" s="142">
        <f>(1*4)+(1*6)</f>
        <v>10</v>
      </c>
      <c r="G38" s="142" t="s">
        <v>125</v>
      </c>
      <c r="H38" s="1"/>
      <c r="I38" s="1"/>
      <c r="J38" s="1"/>
      <c r="K38" s="1"/>
      <c r="L38" s="1"/>
      <c r="M38" s="1"/>
      <c r="N38" s="1"/>
      <c r="O38" s="1"/>
      <c r="P38" s="1"/>
      <c r="Q38" s="1"/>
      <c r="R38" s="1"/>
      <c r="S38" s="1"/>
      <c r="T38" s="1"/>
      <c r="U38" s="1"/>
      <c r="V38" s="1"/>
    </row>
    <row r="39" spans="1:22" x14ac:dyDescent="0.2">
      <c r="A39" s="97"/>
      <c r="B39" s="97"/>
      <c r="C39" s="97"/>
      <c r="D39" s="140" t="s">
        <v>69</v>
      </c>
      <c r="E39" s="141">
        <f>SUM(F17:F18)</f>
        <v>12</v>
      </c>
      <c r="F39" s="142" t="s">
        <v>92</v>
      </c>
      <c r="G39" s="1"/>
      <c r="H39" s="1"/>
      <c r="I39" s="1"/>
      <c r="J39" s="1"/>
      <c r="K39" s="1"/>
      <c r="L39" s="1"/>
      <c r="M39" s="1"/>
      <c r="N39" s="1"/>
      <c r="O39" s="1"/>
      <c r="P39" s="1"/>
      <c r="Q39" s="1"/>
      <c r="R39" s="1"/>
      <c r="S39" s="1"/>
      <c r="T39" s="1"/>
      <c r="U39" s="1"/>
      <c r="V39" s="1"/>
    </row>
    <row r="40" spans="1:22" x14ac:dyDescent="0.2">
      <c r="A40" s="97"/>
      <c r="B40" s="97"/>
      <c r="C40" s="97"/>
      <c r="D40" s="143" t="s">
        <v>87</v>
      </c>
      <c r="E40" s="141" t="str">
        <f>IF(AND(E35="Yes",E34&gt;=F38),"Yes","No")</f>
        <v>Yes</v>
      </c>
      <c r="F40" s="142"/>
      <c r="G40" s="1"/>
      <c r="H40" s="1"/>
      <c r="I40" s="1"/>
      <c r="J40" s="1"/>
      <c r="K40" s="1"/>
      <c r="L40" s="1"/>
      <c r="M40" s="1"/>
      <c r="N40" s="1"/>
      <c r="O40" s="1"/>
      <c r="P40" s="1"/>
      <c r="Q40" s="1"/>
      <c r="R40" s="1"/>
      <c r="S40" s="1"/>
      <c r="T40" s="1"/>
      <c r="U40" s="1"/>
      <c r="V40" s="1"/>
    </row>
    <row r="41" spans="1:22" x14ac:dyDescent="0.2">
      <c r="A41" s="97"/>
      <c r="B41" s="97"/>
      <c r="C41" s="97"/>
      <c r="D41" s="143" t="s">
        <v>88</v>
      </c>
      <c r="E41" s="141">
        <f>2*4</f>
        <v>8</v>
      </c>
      <c r="F41" s="142" t="s">
        <v>127</v>
      </c>
      <c r="G41" s="1"/>
      <c r="H41" s="1"/>
      <c r="I41" s="1"/>
      <c r="J41" s="1"/>
      <c r="K41" s="1"/>
      <c r="L41" s="1"/>
      <c r="M41" s="1"/>
      <c r="N41" s="1"/>
      <c r="O41" s="1"/>
      <c r="P41" s="1"/>
      <c r="Q41" s="1"/>
      <c r="R41" s="1"/>
      <c r="S41" s="1"/>
      <c r="T41" s="1"/>
      <c r="U41" s="1"/>
      <c r="V41" s="1"/>
    </row>
    <row r="42" spans="1:22" x14ac:dyDescent="0.2">
      <c r="A42" s="97"/>
      <c r="B42" s="97"/>
      <c r="C42" s="97"/>
      <c r="D42" s="143" t="s">
        <v>89</v>
      </c>
      <c r="E42" s="141">
        <f>2*6</f>
        <v>12</v>
      </c>
      <c r="F42" s="142" t="s">
        <v>100</v>
      </c>
      <c r="G42" s="1"/>
      <c r="H42" s="1"/>
      <c r="I42" s="1"/>
      <c r="J42" s="1"/>
      <c r="K42" s="1"/>
      <c r="L42" s="1"/>
      <c r="M42" s="1"/>
      <c r="N42" s="1"/>
      <c r="O42" s="1"/>
      <c r="P42" s="1"/>
      <c r="Q42" s="1"/>
      <c r="R42" s="1"/>
      <c r="S42" s="1"/>
      <c r="T42" s="1"/>
      <c r="U42" s="1"/>
      <c r="V42" s="1"/>
    </row>
    <row r="43" spans="1:22" x14ac:dyDescent="0.2">
      <c r="A43" s="97"/>
      <c r="B43" s="97"/>
      <c r="C43" s="97"/>
      <c r="D43" s="140" t="s">
        <v>83</v>
      </c>
      <c r="E43" s="141" t="str">
        <f>IF(E40="Yes",IF(AND(E30=H30,E34&gt;=H34,E39&gt;=E42),"IV",IF(E39&gt;=E41,"III+","III")),"No")</f>
        <v>IV</v>
      </c>
      <c r="F43" s="142">
        <f>2*6</f>
        <v>12</v>
      </c>
      <c r="G43" s="1"/>
      <c r="H43" s="1"/>
      <c r="I43" s="1"/>
      <c r="J43" s="1"/>
      <c r="K43" s="1"/>
      <c r="L43" s="1"/>
      <c r="M43" s="1"/>
      <c r="N43" s="1"/>
      <c r="O43" s="1"/>
      <c r="P43" s="1"/>
      <c r="Q43" s="1"/>
      <c r="R43" s="1"/>
      <c r="S43" s="1"/>
      <c r="T43" s="1"/>
      <c r="U43" s="1"/>
      <c r="V43" s="1"/>
    </row>
    <row r="44" spans="1:22" x14ac:dyDescent="0.2">
      <c r="A44" s="97"/>
      <c r="B44" s="97"/>
      <c r="C44" s="97"/>
      <c r="D44" s="140" t="s">
        <v>73</v>
      </c>
      <c r="E44" s="153">
        <f>SUM(F19:F20)</f>
        <v>18</v>
      </c>
      <c r="F44" s="142" t="s">
        <v>93</v>
      </c>
      <c r="G44" s="1"/>
      <c r="H44" s="1"/>
      <c r="I44" s="1"/>
      <c r="J44" s="1"/>
      <c r="K44" s="1"/>
      <c r="L44" s="1"/>
      <c r="M44" s="1"/>
      <c r="N44" s="1"/>
      <c r="O44" s="1"/>
      <c r="P44" s="1"/>
      <c r="Q44" s="1"/>
      <c r="R44" s="1"/>
      <c r="S44" s="1"/>
      <c r="T44" s="1"/>
      <c r="U44" s="1"/>
      <c r="V44" s="1"/>
    </row>
    <row r="45" spans="1:22" x14ac:dyDescent="0.2">
      <c r="A45" s="97"/>
      <c r="B45" s="97"/>
      <c r="C45" s="97"/>
      <c r="D45" s="143" t="s">
        <v>94</v>
      </c>
      <c r="E45" s="141" t="str">
        <f>IF(AND(E40="Yes",E39&gt;=F43),"Yes","No")</f>
        <v>Yes</v>
      </c>
      <c r="F45" s="1"/>
      <c r="G45" s="1"/>
      <c r="H45" s="1"/>
      <c r="I45" s="1"/>
      <c r="J45" s="1"/>
      <c r="K45" s="1"/>
      <c r="L45" s="1"/>
      <c r="M45" s="1"/>
      <c r="N45" s="1"/>
      <c r="O45" s="1"/>
      <c r="P45" s="1"/>
      <c r="Q45" s="1"/>
      <c r="R45" s="1"/>
      <c r="S45" s="1"/>
      <c r="T45" s="1"/>
      <c r="U45" s="1"/>
      <c r="V45" s="1"/>
    </row>
    <row r="46" spans="1:22" x14ac:dyDescent="0.2">
      <c r="A46" s="97"/>
      <c r="B46" s="97"/>
      <c r="C46" s="97"/>
      <c r="D46" s="143" t="s">
        <v>95</v>
      </c>
      <c r="E46" s="141">
        <f>2*6</f>
        <v>12</v>
      </c>
      <c r="F46" s="142" t="s">
        <v>99</v>
      </c>
      <c r="G46" s="1"/>
      <c r="H46" s="1"/>
      <c r="I46" s="1"/>
      <c r="J46" s="1"/>
      <c r="K46" s="1"/>
      <c r="L46" s="1"/>
      <c r="M46" s="1"/>
      <c r="N46" s="1"/>
      <c r="O46" s="1"/>
      <c r="P46" s="1"/>
      <c r="Q46" s="1"/>
      <c r="R46" s="1"/>
      <c r="S46" s="1"/>
      <c r="T46" s="1"/>
      <c r="U46" s="1"/>
      <c r="V46" s="1"/>
    </row>
    <row r="47" spans="1:22" x14ac:dyDescent="0.2">
      <c r="A47" s="97"/>
      <c r="B47" s="97"/>
      <c r="C47" s="97"/>
      <c r="D47" s="143" t="s">
        <v>96</v>
      </c>
      <c r="E47" s="141">
        <f>2*9</f>
        <v>18</v>
      </c>
      <c r="F47" s="142" t="s">
        <v>100</v>
      </c>
      <c r="G47" s="1"/>
      <c r="H47" s="1"/>
      <c r="I47" s="1"/>
      <c r="J47" s="1"/>
      <c r="K47" s="1"/>
      <c r="L47" s="1"/>
      <c r="M47" s="1"/>
      <c r="N47" s="1"/>
      <c r="O47" s="1"/>
      <c r="P47" s="1"/>
      <c r="Q47" s="1"/>
      <c r="R47" s="1"/>
      <c r="S47" s="1"/>
      <c r="T47" s="1"/>
      <c r="U47" s="1"/>
      <c r="V47" s="1"/>
    </row>
    <row r="48" spans="1:22" x14ac:dyDescent="0.2">
      <c r="A48" s="97"/>
      <c r="B48" s="97"/>
      <c r="C48" s="97"/>
      <c r="D48" s="140" t="s">
        <v>83</v>
      </c>
      <c r="E48" s="141" t="str">
        <f>IF(E45="Yes",IF(E44&gt;=E47,"V",IF(E44&gt;=E46,"IV+","IV")),"No")</f>
        <v>V</v>
      </c>
      <c r="F48" s="142"/>
      <c r="G48" s="1"/>
      <c r="H48" s="1"/>
      <c r="I48" s="1"/>
      <c r="J48" s="1"/>
      <c r="K48" s="1"/>
      <c r="L48" s="1"/>
      <c r="M48" s="1"/>
      <c r="N48" s="1"/>
      <c r="O48" s="1"/>
      <c r="P48" s="1"/>
      <c r="Q48" s="1"/>
      <c r="R48" s="1"/>
      <c r="S48" s="1"/>
      <c r="T48" s="1"/>
      <c r="U48" s="1"/>
      <c r="V48" s="1"/>
    </row>
    <row r="49" spans="1:22" x14ac:dyDescent="0.2">
      <c r="A49" s="97"/>
      <c r="B49" s="97"/>
      <c r="C49" s="97"/>
      <c r="D49" s="1"/>
      <c r="E49" s="1"/>
      <c r="F49" s="1"/>
      <c r="G49" s="1"/>
      <c r="H49" s="1"/>
      <c r="I49" s="1"/>
      <c r="J49" s="1"/>
      <c r="K49" s="1"/>
      <c r="L49" s="1"/>
      <c r="M49" s="1"/>
      <c r="N49" s="1"/>
      <c r="O49" s="1"/>
      <c r="P49" s="1"/>
      <c r="Q49" s="1"/>
      <c r="R49" s="1"/>
      <c r="S49" s="1"/>
      <c r="T49" s="1"/>
      <c r="U49" s="1"/>
      <c r="V49" s="1"/>
    </row>
    <row r="50" spans="1:22" x14ac:dyDescent="0.2">
      <c r="A50" s="97"/>
      <c r="B50" s="97"/>
      <c r="C50" s="97"/>
      <c r="D50" s="1"/>
      <c r="E50" s="1"/>
      <c r="F50" s="1"/>
      <c r="G50" s="1"/>
      <c r="H50" s="1"/>
      <c r="I50" s="1"/>
      <c r="J50" s="1"/>
      <c r="K50" s="1"/>
      <c r="L50" s="1"/>
      <c r="M50" s="1"/>
      <c r="N50" s="1"/>
      <c r="O50" s="1"/>
      <c r="P50" s="1"/>
      <c r="Q50" s="1"/>
      <c r="R50" s="1"/>
      <c r="S50" s="1"/>
      <c r="T50" s="1"/>
      <c r="U50" s="1"/>
      <c r="V50" s="1"/>
    </row>
    <row r="51" spans="1:22" x14ac:dyDescent="0.2">
      <c r="A51" s="97"/>
      <c r="B51" s="97"/>
      <c r="C51" s="97"/>
      <c r="D51" s="1"/>
      <c r="E51" s="1"/>
      <c r="F51" s="1"/>
      <c r="G51" s="1"/>
      <c r="H51" s="1"/>
      <c r="I51" s="1"/>
      <c r="J51" s="1"/>
      <c r="K51" s="1"/>
      <c r="L51" s="1"/>
      <c r="M51" s="1"/>
      <c r="N51" s="1"/>
      <c r="O51" s="1"/>
      <c r="P51" s="1"/>
      <c r="Q51" s="1"/>
      <c r="R51" s="1"/>
      <c r="S51" s="1"/>
      <c r="T51" s="1"/>
      <c r="U51" s="1"/>
      <c r="V51" s="1"/>
    </row>
    <row r="52" spans="1:22" x14ac:dyDescent="0.2">
      <c r="A52" s="97"/>
      <c r="B52" s="97"/>
      <c r="C52" s="97"/>
      <c r="D52" s="1"/>
      <c r="E52" s="1"/>
      <c r="F52" s="1"/>
      <c r="G52" s="1"/>
      <c r="H52" s="1"/>
      <c r="I52" s="1"/>
      <c r="J52" s="1"/>
      <c r="K52" s="1"/>
      <c r="L52" s="1"/>
      <c r="M52" s="1"/>
      <c r="N52" s="1"/>
      <c r="O52" s="1"/>
      <c r="P52" s="1"/>
      <c r="Q52" s="1"/>
      <c r="R52" s="1"/>
      <c r="S52" s="1"/>
      <c r="T52" s="1"/>
      <c r="U52" s="1"/>
      <c r="V52" s="1"/>
    </row>
    <row r="53" spans="1:22" x14ac:dyDescent="0.2">
      <c r="A53" s="97"/>
      <c r="B53" s="97"/>
      <c r="C53" s="97"/>
      <c r="D53" s="1"/>
      <c r="E53" s="1"/>
      <c r="F53" s="1"/>
      <c r="G53" s="1"/>
      <c r="H53" s="1"/>
      <c r="I53" s="1"/>
      <c r="J53" s="1"/>
      <c r="K53" s="1"/>
      <c r="L53" s="1"/>
      <c r="M53" s="1"/>
      <c r="N53" s="1"/>
      <c r="O53" s="1"/>
      <c r="P53" s="1"/>
      <c r="Q53" s="1"/>
      <c r="R53" s="1"/>
      <c r="S53" s="1"/>
      <c r="T53" s="1"/>
      <c r="U53" s="1"/>
      <c r="V53" s="1"/>
    </row>
    <row r="54" spans="1:22" x14ac:dyDescent="0.2">
      <c r="A54" s="97"/>
      <c r="B54" s="97"/>
      <c r="C54" s="97"/>
      <c r="D54" s="1"/>
      <c r="E54" s="1"/>
      <c r="F54" s="1"/>
      <c r="G54" s="1"/>
      <c r="H54" s="1"/>
      <c r="I54" s="1"/>
      <c r="J54" s="1"/>
      <c r="K54" s="1"/>
      <c r="L54" s="1"/>
      <c r="M54" s="1"/>
      <c r="N54" s="1"/>
      <c r="O54" s="1"/>
      <c r="P54" s="1"/>
      <c r="Q54" s="1"/>
      <c r="R54" s="1"/>
      <c r="S54" s="1"/>
      <c r="T54" s="1"/>
      <c r="U54" s="1"/>
      <c r="V54" s="1"/>
    </row>
    <row r="55" spans="1:22" x14ac:dyDescent="0.2">
      <c r="A55" s="97"/>
      <c r="B55" s="97"/>
      <c r="C55" s="97"/>
      <c r="D55" s="1"/>
      <c r="E55" s="1"/>
      <c r="F55" s="1"/>
      <c r="G55" s="1"/>
      <c r="H55" s="1"/>
      <c r="I55" s="1"/>
      <c r="J55" s="1"/>
      <c r="K55" s="1"/>
      <c r="L55" s="1"/>
      <c r="M55" s="1"/>
      <c r="N55" s="1"/>
      <c r="O55" s="1"/>
      <c r="P55" s="1"/>
      <c r="Q55" s="1"/>
      <c r="R55" s="1"/>
      <c r="S55" s="1"/>
      <c r="T55" s="1"/>
      <c r="U55" s="1"/>
      <c r="V55" s="1"/>
    </row>
    <row r="56" spans="1:22" x14ac:dyDescent="0.2">
      <c r="A56" s="97"/>
      <c r="B56" s="97"/>
      <c r="C56" s="97"/>
      <c r="D56" s="1"/>
      <c r="E56" s="1"/>
      <c r="F56" s="1"/>
      <c r="G56" s="1"/>
      <c r="H56" s="1"/>
      <c r="I56" s="1"/>
      <c r="J56" s="1"/>
      <c r="K56" s="1"/>
      <c r="L56" s="1"/>
      <c r="M56" s="1"/>
      <c r="N56" s="1"/>
      <c r="O56" s="1"/>
      <c r="P56" s="1"/>
      <c r="Q56" s="1"/>
      <c r="R56" s="1"/>
      <c r="S56" s="1"/>
      <c r="T56" s="1"/>
      <c r="U56" s="1"/>
      <c r="V56" s="1"/>
    </row>
    <row r="57" spans="1:22" x14ac:dyDescent="0.2">
      <c r="A57" s="97"/>
      <c r="B57" s="97"/>
      <c r="C57" s="97"/>
      <c r="D57" s="1"/>
      <c r="E57" s="1"/>
      <c r="F57" s="1"/>
      <c r="G57" s="1"/>
      <c r="H57" s="1"/>
      <c r="I57" s="1"/>
      <c r="J57" s="1"/>
      <c r="K57" s="1"/>
      <c r="L57" s="1"/>
      <c r="M57" s="1"/>
      <c r="N57" s="1"/>
      <c r="O57" s="1"/>
      <c r="P57" s="1"/>
      <c r="Q57" s="1"/>
      <c r="R57" s="1"/>
      <c r="S57" s="1"/>
      <c r="T57" s="1"/>
      <c r="U57" s="1"/>
      <c r="V57" s="1"/>
    </row>
    <row r="58" spans="1:22" x14ac:dyDescent="0.2">
      <c r="A58" s="97"/>
      <c r="B58" s="97"/>
      <c r="C58" s="97"/>
      <c r="D58" s="1"/>
      <c r="E58" s="1"/>
      <c r="F58" s="1"/>
      <c r="G58" s="1"/>
      <c r="H58" s="1"/>
      <c r="I58" s="1"/>
      <c r="J58" s="1"/>
      <c r="K58" s="1"/>
      <c r="L58" s="1"/>
      <c r="M58" s="1"/>
      <c r="N58" s="1"/>
      <c r="O58" s="1"/>
      <c r="P58" s="1"/>
      <c r="Q58" s="1"/>
      <c r="R58" s="1"/>
      <c r="S58" s="1"/>
      <c r="T58" s="1"/>
      <c r="U58" s="1"/>
      <c r="V58" s="1"/>
    </row>
    <row r="59" spans="1:22" x14ac:dyDescent="0.2">
      <c r="A59" s="97"/>
      <c r="B59" s="97"/>
      <c r="C59" s="97"/>
      <c r="D59" s="1"/>
      <c r="E59" s="1"/>
      <c r="F59" s="1"/>
      <c r="G59" s="1"/>
      <c r="H59" s="1"/>
      <c r="I59" s="1"/>
      <c r="J59" s="1"/>
      <c r="K59" s="1"/>
      <c r="L59" s="1"/>
      <c r="M59" s="1"/>
      <c r="N59" s="1"/>
      <c r="O59" s="1"/>
      <c r="P59" s="1"/>
      <c r="Q59" s="1"/>
      <c r="R59" s="1"/>
      <c r="S59" s="1"/>
      <c r="T59" s="1"/>
      <c r="U59" s="1"/>
      <c r="V59" s="1"/>
    </row>
    <row r="60" spans="1:22" x14ac:dyDescent="0.2">
      <c r="A60" s="97"/>
      <c r="B60" s="97"/>
      <c r="C60" s="97"/>
      <c r="D60" s="1"/>
      <c r="E60" s="1"/>
      <c r="F60" s="1"/>
      <c r="G60" s="1"/>
      <c r="H60" s="1"/>
      <c r="I60" s="1"/>
      <c r="J60" s="1"/>
      <c r="K60" s="1"/>
      <c r="L60" s="1"/>
      <c r="M60" s="1"/>
      <c r="N60" s="1"/>
      <c r="O60" s="1"/>
      <c r="P60" s="1"/>
      <c r="Q60" s="1"/>
      <c r="R60" s="1"/>
      <c r="S60" s="1"/>
      <c r="T60" s="1"/>
      <c r="U60" s="1"/>
      <c r="V60" s="1"/>
    </row>
    <row r="61" spans="1:22" x14ac:dyDescent="0.2">
      <c r="A61" s="97"/>
      <c r="B61" s="97"/>
      <c r="C61" s="97"/>
      <c r="D61" s="1"/>
      <c r="E61" s="1"/>
      <c r="F61" s="1"/>
      <c r="G61" s="1"/>
      <c r="H61" s="1"/>
      <c r="I61" s="1"/>
      <c r="J61" s="1"/>
      <c r="K61" s="1"/>
      <c r="L61" s="1"/>
      <c r="M61" s="1"/>
      <c r="N61" s="1"/>
      <c r="O61" s="1"/>
      <c r="P61" s="1"/>
      <c r="Q61" s="1"/>
      <c r="R61" s="1"/>
      <c r="S61" s="1"/>
      <c r="T61" s="1"/>
      <c r="U61" s="1"/>
      <c r="V61" s="1"/>
    </row>
    <row r="62" spans="1:22" x14ac:dyDescent="0.2">
      <c r="A62" s="97"/>
      <c r="B62" s="97"/>
      <c r="C62" s="97"/>
      <c r="D62" s="1"/>
      <c r="E62" s="1"/>
      <c r="F62" s="1"/>
      <c r="G62" s="1"/>
      <c r="H62" s="1"/>
      <c r="I62" s="1"/>
      <c r="J62" s="1"/>
      <c r="K62" s="1"/>
      <c r="L62" s="1"/>
      <c r="M62" s="1"/>
      <c r="N62" s="1"/>
      <c r="O62" s="1"/>
      <c r="P62" s="1"/>
      <c r="Q62" s="1"/>
      <c r="R62" s="1"/>
      <c r="S62" s="1"/>
      <c r="T62" s="1"/>
      <c r="U62" s="1"/>
      <c r="V62" s="1"/>
    </row>
    <row r="63" spans="1:22" x14ac:dyDescent="0.2">
      <c r="A63" s="97"/>
      <c r="B63" s="97"/>
      <c r="C63" s="97"/>
      <c r="D63" s="1"/>
      <c r="E63" s="1"/>
      <c r="F63" s="1"/>
      <c r="G63" s="1"/>
      <c r="H63" s="1"/>
      <c r="I63" s="1"/>
      <c r="J63" s="1"/>
      <c r="K63" s="1"/>
      <c r="L63" s="1"/>
      <c r="M63" s="1"/>
      <c r="N63" s="1"/>
      <c r="O63" s="1"/>
      <c r="P63" s="1"/>
      <c r="Q63" s="1"/>
      <c r="R63" s="1"/>
      <c r="S63" s="1"/>
      <c r="T63" s="1"/>
      <c r="U63" s="1"/>
      <c r="V63" s="1"/>
    </row>
    <row r="64" spans="1:22" x14ac:dyDescent="0.2">
      <c r="A64" s="97"/>
      <c r="B64" s="97"/>
      <c r="C64" s="97"/>
      <c r="D64" s="1"/>
      <c r="E64" s="1"/>
      <c r="F64" s="1"/>
      <c r="G64" s="1"/>
      <c r="H64" s="1"/>
      <c r="I64" s="1"/>
      <c r="J64" s="1"/>
      <c r="K64" s="1"/>
      <c r="L64" s="1"/>
      <c r="M64" s="1"/>
      <c r="N64" s="1"/>
      <c r="O64" s="1"/>
      <c r="P64" s="1"/>
      <c r="Q64" s="1"/>
      <c r="R64" s="1"/>
      <c r="S64" s="1"/>
      <c r="T64" s="1"/>
      <c r="U64" s="1"/>
      <c r="V64" s="1"/>
    </row>
    <row r="65" spans="1:22" x14ac:dyDescent="0.2">
      <c r="A65" s="97"/>
      <c r="B65" s="97"/>
      <c r="C65" s="97"/>
      <c r="D65" s="1"/>
      <c r="E65" s="1"/>
      <c r="F65" s="1"/>
      <c r="G65" s="1"/>
      <c r="H65" s="1"/>
      <c r="I65" s="1"/>
      <c r="J65" s="1"/>
      <c r="K65" s="1"/>
      <c r="L65" s="1"/>
      <c r="M65" s="1"/>
      <c r="N65" s="1"/>
      <c r="O65" s="1"/>
      <c r="P65" s="1"/>
      <c r="Q65" s="1"/>
      <c r="R65" s="1"/>
      <c r="S65" s="1"/>
      <c r="T65" s="1"/>
      <c r="U65" s="1"/>
      <c r="V65" s="1"/>
    </row>
    <row r="66" spans="1:22" x14ac:dyDescent="0.2">
      <c r="A66" s="97"/>
      <c r="B66" s="97"/>
      <c r="C66" s="97"/>
      <c r="D66" s="1"/>
      <c r="E66" s="1"/>
      <c r="F66" s="1"/>
      <c r="G66" s="1"/>
      <c r="H66" s="1"/>
      <c r="I66" s="1"/>
      <c r="J66" s="1"/>
      <c r="K66" s="1"/>
      <c r="L66" s="1"/>
      <c r="M66" s="1"/>
      <c r="N66" s="1"/>
      <c r="O66" s="1"/>
      <c r="P66" s="1"/>
      <c r="Q66" s="1"/>
      <c r="R66" s="1"/>
      <c r="S66" s="1"/>
      <c r="T66" s="1"/>
      <c r="U66" s="1"/>
      <c r="V66" s="1"/>
    </row>
    <row r="67" spans="1:22" x14ac:dyDescent="0.2">
      <c r="A67" s="97"/>
      <c r="B67" s="97"/>
      <c r="C67" s="97"/>
      <c r="D67" s="1"/>
      <c r="E67" s="1"/>
      <c r="F67" s="1"/>
      <c r="G67" s="1"/>
      <c r="H67" s="1"/>
      <c r="I67" s="1"/>
      <c r="J67" s="1"/>
      <c r="K67" s="1"/>
      <c r="L67" s="1"/>
      <c r="M67" s="1"/>
      <c r="N67" s="1"/>
      <c r="O67" s="1"/>
      <c r="P67" s="1"/>
      <c r="Q67" s="1"/>
      <c r="R67" s="1"/>
      <c r="S67" s="1"/>
      <c r="T67" s="1"/>
      <c r="U67" s="1"/>
      <c r="V67" s="1"/>
    </row>
    <row r="68" spans="1:22" x14ac:dyDescent="0.2">
      <c r="A68" s="97"/>
      <c r="B68" s="97"/>
      <c r="C68" s="97"/>
      <c r="D68" s="1"/>
      <c r="E68" s="1"/>
      <c r="F68" s="1"/>
      <c r="G68" s="1"/>
      <c r="H68" s="1"/>
      <c r="I68" s="1"/>
      <c r="J68" s="1"/>
      <c r="K68" s="1"/>
      <c r="L68" s="1"/>
      <c r="M68" s="1"/>
      <c r="N68" s="1"/>
      <c r="O68" s="1"/>
      <c r="P68" s="1"/>
      <c r="Q68" s="1"/>
      <c r="R68" s="1"/>
      <c r="S68" s="1"/>
      <c r="T68" s="1"/>
      <c r="U68" s="1"/>
      <c r="V68" s="1"/>
    </row>
    <row r="69" spans="1:22" x14ac:dyDescent="0.2">
      <c r="A69" s="97"/>
      <c r="B69" s="97"/>
      <c r="C69" s="97"/>
      <c r="D69" s="1"/>
      <c r="E69" s="1"/>
      <c r="F69" s="1"/>
      <c r="G69" s="1"/>
      <c r="H69" s="1"/>
      <c r="I69" s="1"/>
      <c r="J69" s="1"/>
      <c r="K69" s="1"/>
      <c r="L69" s="1"/>
      <c r="M69" s="1"/>
      <c r="N69" s="1"/>
      <c r="O69" s="1"/>
      <c r="P69" s="1"/>
      <c r="Q69" s="1"/>
      <c r="R69" s="1"/>
      <c r="S69" s="1"/>
      <c r="T69" s="1"/>
      <c r="U69" s="1"/>
      <c r="V69" s="1"/>
    </row>
    <row r="70" spans="1:22" x14ac:dyDescent="0.2">
      <c r="A70" s="97"/>
      <c r="B70" s="97"/>
      <c r="C70" s="97"/>
      <c r="D70" s="1"/>
      <c r="E70" s="1"/>
      <c r="F70" s="1"/>
      <c r="G70" s="1"/>
      <c r="H70" s="1"/>
      <c r="I70" s="1"/>
      <c r="J70" s="1"/>
      <c r="K70" s="1"/>
      <c r="L70" s="1"/>
      <c r="M70" s="1"/>
      <c r="N70" s="1"/>
      <c r="O70" s="1"/>
      <c r="P70" s="1"/>
      <c r="Q70" s="1"/>
      <c r="R70" s="1"/>
      <c r="S70" s="1"/>
      <c r="T70" s="1"/>
      <c r="U70" s="1"/>
      <c r="V70" s="1"/>
    </row>
    <row r="71" spans="1:22" x14ac:dyDescent="0.2">
      <c r="A71" s="97"/>
      <c r="B71" s="97"/>
      <c r="C71" s="97"/>
      <c r="D71" s="1"/>
      <c r="E71" s="1"/>
      <c r="F71" s="1"/>
      <c r="G71" s="1"/>
      <c r="H71" s="1"/>
      <c r="I71" s="1"/>
      <c r="J71" s="1"/>
      <c r="K71" s="1"/>
      <c r="L71" s="1"/>
      <c r="M71" s="1"/>
      <c r="N71" s="1"/>
      <c r="O71" s="1"/>
      <c r="P71" s="1"/>
      <c r="Q71" s="1"/>
      <c r="R71" s="1"/>
      <c r="S71" s="1"/>
      <c r="T71" s="1"/>
      <c r="U71" s="1"/>
      <c r="V71" s="1"/>
    </row>
    <row r="72" spans="1:22" x14ac:dyDescent="0.2">
      <c r="A72" s="97"/>
      <c r="B72" s="97"/>
      <c r="C72" s="97"/>
      <c r="D72" s="1"/>
      <c r="E72" s="1"/>
      <c r="F72" s="1"/>
      <c r="G72" s="1"/>
      <c r="H72" s="1"/>
      <c r="I72" s="1"/>
      <c r="J72" s="1"/>
      <c r="K72" s="1"/>
      <c r="L72" s="1"/>
      <c r="M72" s="1"/>
      <c r="N72" s="1"/>
      <c r="O72" s="1"/>
      <c r="P72" s="1"/>
      <c r="Q72" s="1"/>
      <c r="R72" s="1"/>
      <c r="S72" s="1"/>
      <c r="T72" s="1"/>
      <c r="U72" s="1"/>
      <c r="V72" s="1"/>
    </row>
    <row r="73" spans="1:22" x14ac:dyDescent="0.2">
      <c r="A73" s="97"/>
      <c r="B73" s="97"/>
      <c r="C73" s="97"/>
      <c r="D73" s="1"/>
      <c r="E73" s="1"/>
      <c r="F73" s="1"/>
      <c r="G73" s="1"/>
      <c r="H73" s="1"/>
      <c r="I73" s="1"/>
      <c r="J73" s="1"/>
      <c r="K73" s="1"/>
      <c r="L73" s="1"/>
      <c r="M73" s="1"/>
      <c r="N73" s="1"/>
      <c r="O73" s="1"/>
      <c r="P73" s="1"/>
      <c r="Q73" s="1"/>
      <c r="R73" s="1"/>
      <c r="S73" s="1"/>
      <c r="T73" s="1"/>
      <c r="U73" s="1"/>
      <c r="V73" s="1"/>
    </row>
    <row r="74" spans="1:22" x14ac:dyDescent="0.2">
      <c r="A74" s="97"/>
      <c r="B74" s="97"/>
      <c r="C74" s="97"/>
      <c r="D74" s="1"/>
      <c r="E74" s="1"/>
      <c r="F74" s="1"/>
      <c r="G74" s="1"/>
      <c r="H74" s="1"/>
      <c r="I74" s="1"/>
      <c r="J74" s="1"/>
      <c r="K74" s="1"/>
      <c r="L74" s="1"/>
      <c r="M74" s="1"/>
      <c r="N74" s="1"/>
      <c r="O74" s="1"/>
      <c r="P74" s="1"/>
      <c r="Q74" s="1"/>
      <c r="R74" s="1"/>
      <c r="S74" s="1"/>
      <c r="T74" s="1"/>
      <c r="U74" s="1"/>
      <c r="V74" s="1"/>
    </row>
    <row r="75" spans="1:22" x14ac:dyDescent="0.2">
      <c r="A75" s="97"/>
      <c r="B75" s="97"/>
      <c r="C75" s="97"/>
      <c r="D75" s="1"/>
      <c r="E75" s="1"/>
      <c r="F75" s="1"/>
      <c r="G75" s="1"/>
      <c r="H75" s="1"/>
      <c r="I75" s="1"/>
      <c r="J75" s="1"/>
      <c r="K75" s="1"/>
      <c r="L75" s="1"/>
      <c r="M75" s="1"/>
      <c r="N75" s="1"/>
      <c r="O75" s="1"/>
      <c r="P75" s="1"/>
      <c r="Q75" s="1"/>
      <c r="R75" s="1"/>
      <c r="S75" s="1"/>
      <c r="T75" s="1"/>
      <c r="U75" s="1"/>
      <c r="V75" s="1"/>
    </row>
    <row r="76" spans="1:22" x14ac:dyDescent="0.2">
      <c r="A76" s="97"/>
      <c r="B76" s="97"/>
      <c r="C76" s="97"/>
      <c r="D76" s="1"/>
      <c r="E76" s="1"/>
      <c r="F76" s="1"/>
      <c r="G76" s="1"/>
      <c r="H76" s="1"/>
      <c r="I76" s="1"/>
      <c r="J76" s="1"/>
      <c r="K76" s="1"/>
      <c r="L76" s="1"/>
      <c r="M76" s="1"/>
      <c r="N76" s="1"/>
      <c r="O76" s="1"/>
      <c r="P76" s="1"/>
      <c r="Q76" s="1"/>
      <c r="R76" s="1"/>
      <c r="S76" s="1"/>
      <c r="T76" s="1"/>
      <c r="U76" s="1"/>
      <c r="V76" s="1"/>
    </row>
    <row r="77" spans="1:22" x14ac:dyDescent="0.2">
      <c r="A77" s="97"/>
      <c r="B77" s="97"/>
      <c r="C77" s="97"/>
      <c r="D77" s="1"/>
      <c r="E77" s="1"/>
      <c r="F77" s="1"/>
      <c r="G77" s="1"/>
      <c r="H77" s="1"/>
      <c r="I77" s="1"/>
      <c r="J77" s="1"/>
      <c r="K77" s="1"/>
      <c r="L77" s="1"/>
      <c r="M77" s="1"/>
      <c r="N77" s="1"/>
      <c r="O77" s="1"/>
      <c r="P77" s="1"/>
      <c r="Q77" s="1"/>
      <c r="R77" s="1"/>
      <c r="S77" s="1"/>
      <c r="T77" s="1"/>
      <c r="U77" s="1"/>
      <c r="V77" s="1"/>
    </row>
    <row r="78" spans="1:22" x14ac:dyDescent="0.2">
      <c r="A78" s="97"/>
      <c r="B78" s="97"/>
      <c r="C78" s="97"/>
      <c r="D78" s="1"/>
      <c r="E78" s="1"/>
      <c r="F78" s="1"/>
      <c r="G78" s="1"/>
      <c r="H78" s="1"/>
      <c r="I78" s="1"/>
      <c r="J78" s="1"/>
      <c r="K78" s="1"/>
      <c r="L78" s="1"/>
      <c r="M78" s="1"/>
      <c r="N78" s="1"/>
      <c r="O78" s="1"/>
      <c r="P78" s="1"/>
      <c r="Q78" s="1"/>
      <c r="R78" s="1"/>
      <c r="S78" s="1"/>
      <c r="T78" s="1"/>
      <c r="U78" s="1"/>
      <c r="V78" s="1"/>
    </row>
    <row r="79" spans="1:22" x14ac:dyDescent="0.2">
      <c r="A79" s="97"/>
      <c r="B79" s="97"/>
      <c r="C79" s="97"/>
      <c r="D79" s="1"/>
      <c r="E79" s="1"/>
      <c r="F79" s="1"/>
      <c r="G79" s="1"/>
      <c r="H79" s="1"/>
      <c r="I79" s="1"/>
      <c r="J79" s="1"/>
      <c r="K79" s="1"/>
      <c r="L79" s="1"/>
      <c r="M79" s="1"/>
      <c r="N79" s="1"/>
      <c r="O79" s="1"/>
      <c r="P79" s="1"/>
      <c r="Q79" s="1"/>
      <c r="R79" s="1"/>
      <c r="S79" s="1"/>
      <c r="T79" s="1"/>
      <c r="U79" s="1"/>
      <c r="V79" s="1"/>
    </row>
    <row r="80" spans="1:22" x14ac:dyDescent="0.2">
      <c r="A80" s="97"/>
      <c r="B80" s="97"/>
      <c r="C80" s="97"/>
      <c r="D80" s="1"/>
      <c r="E80" s="1"/>
      <c r="F80" s="1"/>
      <c r="G80" s="1"/>
      <c r="H80" s="1"/>
      <c r="I80" s="1"/>
      <c r="J80" s="1"/>
      <c r="K80" s="1"/>
      <c r="L80" s="1"/>
      <c r="M80" s="1"/>
      <c r="N80" s="1"/>
      <c r="O80" s="1"/>
      <c r="P80" s="1"/>
      <c r="Q80" s="1"/>
      <c r="R80" s="1"/>
      <c r="S80" s="1"/>
      <c r="T80" s="1"/>
      <c r="U80" s="1"/>
      <c r="V80" s="1"/>
    </row>
    <row r="81" spans="1:22" x14ac:dyDescent="0.2">
      <c r="A81" s="97"/>
      <c r="B81" s="97"/>
      <c r="C81" s="97"/>
      <c r="D81" s="1"/>
      <c r="E81" s="1"/>
      <c r="F81" s="1"/>
      <c r="G81" s="1"/>
      <c r="H81" s="1"/>
      <c r="I81" s="1"/>
      <c r="J81" s="1"/>
      <c r="K81" s="1"/>
      <c r="L81" s="1"/>
      <c r="M81" s="1"/>
      <c r="N81" s="1"/>
      <c r="O81" s="1"/>
      <c r="P81" s="1"/>
      <c r="Q81" s="1"/>
      <c r="R81" s="1"/>
      <c r="S81" s="1"/>
      <c r="T81" s="1"/>
      <c r="U81" s="1"/>
      <c r="V81" s="1"/>
    </row>
    <row r="82" spans="1:22" x14ac:dyDescent="0.2">
      <c r="A82" s="97"/>
      <c r="B82" s="97"/>
      <c r="C82" s="97"/>
      <c r="D82" s="1"/>
      <c r="E82" s="1"/>
      <c r="F82" s="1"/>
      <c r="G82" s="1"/>
      <c r="H82" s="1"/>
      <c r="I82" s="1"/>
      <c r="J82" s="1"/>
      <c r="K82" s="1"/>
      <c r="L82" s="1"/>
      <c r="M82" s="1"/>
      <c r="N82" s="1"/>
      <c r="O82" s="1"/>
      <c r="P82" s="1"/>
      <c r="Q82" s="1"/>
      <c r="R82" s="1"/>
      <c r="S82" s="1"/>
      <c r="T82" s="1"/>
      <c r="U82" s="1"/>
      <c r="V82" s="1"/>
    </row>
    <row r="83" spans="1:22" x14ac:dyDescent="0.2">
      <c r="A83" s="97"/>
      <c r="B83" s="97"/>
      <c r="C83" s="97"/>
      <c r="D83" s="1"/>
      <c r="E83" s="1"/>
      <c r="F83" s="1"/>
      <c r="G83" s="1"/>
      <c r="H83" s="1"/>
      <c r="I83" s="1"/>
      <c r="J83" s="1"/>
      <c r="K83" s="1"/>
      <c r="L83" s="1"/>
      <c r="M83" s="1"/>
      <c r="N83" s="1"/>
      <c r="O83" s="1"/>
      <c r="P83" s="1"/>
      <c r="Q83" s="1"/>
      <c r="R83" s="1"/>
      <c r="S83" s="1"/>
      <c r="T83" s="1"/>
      <c r="U83" s="1"/>
      <c r="V83" s="1"/>
    </row>
    <row r="84" spans="1:22" x14ac:dyDescent="0.2">
      <c r="A84" s="97"/>
      <c r="B84" s="97"/>
      <c r="C84" s="97"/>
      <c r="D84" s="1"/>
      <c r="E84" s="1"/>
      <c r="F84" s="1"/>
      <c r="G84" s="1"/>
      <c r="H84" s="1"/>
      <c r="I84" s="1"/>
      <c r="J84" s="1"/>
      <c r="K84" s="1"/>
      <c r="L84" s="1"/>
      <c r="M84" s="1"/>
      <c r="N84" s="1"/>
      <c r="O84" s="1"/>
      <c r="P84" s="1"/>
      <c r="Q84" s="1"/>
      <c r="R84" s="1"/>
      <c r="S84" s="1"/>
      <c r="T84" s="1"/>
      <c r="U84" s="1"/>
      <c r="V84" s="1"/>
    </row>
    <row r="85" spans="1:22" x14ac:dyDescent="0.2">
      <c r="A85" s="97"/>
      <c r="B85" s="97"/>
      <c r="C85" s="97"/>
      <c r="D85" s="1"/>
      <c r="E85" s="1"/>
      <c r="F85" s="1"/>
      <c r="G85" s="1"/>
      <c r="H85" s="1"/>
      <c r="I85" s="1"/>
      <c r="J85" s="1"/>
      <c r="K85" s="1"/>
      <c r="L85" s="1"/>
      <c r="M85" s="1"/>
      <c r="N85" s="1"/>
      <c r="O85" s="1"/>
      <c r="P85" s="1"/>
      <c r="Q85" s="1"/>
      <c r="R85" s="1"/>
      <c r="S85" s="1"/>
      <c r="T85" s="1"/>
      <c r="U85" s="1"/>
      <c r="V85" s="1"/>
    </row>
    <row r="86" spans="1:22" x14ac:dyDescent="0.2">
      <c r="A86" s="97"/>
      <c r="B86" s="97"/>
      <c r="C86" s="97"/>
      <c r="D86" s="1"/>
      <c r="E86" s="1"/>
      <c r="F86" s="1"/>
      <c r="G86" s="1"/>
      <c r="H86" s="1"/>
      <c r="I86" s="1"/>
      <c r="J86" s="1"/>
      <c r="K86" s="1"/>
      <c r="L86" s="1"/>
      <c r="M86" s="1"/>
      <c r="N86" s="1"/>
      <c r="O86" s="1"/>
      <c r="P86" s="1"/>
      <c r="Q86" s="1"/>
      <c r="R86" s="1"/>
      <c r="S86" s="1"/>
      <c r="T86" s="1"/>
      <c r="U86" s="1"/>
      <c r="V86" s="1"/>
    </row>
    <row r="87" spans="1:22" x14ac:dyDescent="0.2">
      <c r="A87" s="97"/>
      <c r="B87" s="97"/>
      <c r="C87" s="97"/>
      <c r="D87" s="1"/>
      <c r="E87" s="1"/>
      <c r="F87" s="1"/>
      <c r="G87" s="1"/>
      <c r="H87" s="1"/>
      <c r="I87" s="1"/>
      <c r="J87" s="1"/>
      <c r="K87" s="1"/>
      <c r="L87" s="1"/>
      <c r="M87" s="1"/>
      <c r="N87" s="1"/>
      <c r="O87" s="1"/>
      <c r="P87" s="1"/>
      <c r="Q87" s="1"/>
      <c r="R87" s="1"/>
      <c r="S87" s="1"/>
      <c r="T87" s="1"/>
      <c r="U87" s="1"/>
      <c r="V87" s="1"/>
    </row>
    <row r="88" spans="1:22" x14ac:dyDescent="0.2">
      <c r="A88" s="97"/>
      <c r="B88" s="97"/>
      <c r="C88" s="97"/>
      <c r="D88" s="1"/>
      <c r="E88" s="1"/>
      <c r="F88" s="1"/>
      <c r="G88" s="1"/>
      <c r="H88" s="1"/>
      <c r="I88" s="1"/>
      <c r="J88" s="1"/>
      <c r="K88" s="1"/>
      <c r="L88" s="1"/>
      <c r="M88" s="1"/>
      <c r="N88" s="1"/>
      <c r="O88" s="1"/>
      <c r="P88" s="1"/>
      <c r="Q88" s="1"/>
      <c r="R88" s="1"/>
      <c r="S88" s="1"/>
      <c r="T88" s="1"/>
      <c r="U88" s="1"/>
      <c r="V88" s="1"/>
    </row>
    <row r="89" spans="1:22" x14ac:dyDescent="0.2">
      <c r="A89" s="97"/>
      <c r="B89" s="97"/>
      <c r="C89" s="97"/>
      <c r="D89" s="1"/>
      <c r="E89" s="1"/>
      <c r="F89" s="1"/>
      <c r="G89" s="1"/>
      <c r="H89" s="1"/>
      <c r="I89" s="1"/>
      <c r="J89" s="1"/>
      <c r="K89" s="1"/>
      <c r="L89" s="1"/>
      <c r="M89" s="1"/>
      <c r="N89" s="1"/>
      <c r="O89" s="1"/>
      <c r="P89" s="1"/>
      <c r="Q89" s="1"/>
      <c r="R89" s="1"/>
      <c r="S89" s="1"/>
      <c r="T89" s="1"/>
      <c r="U89" s="1"/>
      <c r="V89" s="1"/>
    </row>
    <row r="90" spans="1:22" x14ac:dyDescent="0.2">
      <c r="A90" s="97"/>
      <c r="B90" s="97"/>
      <c r="C90" s="97"/>
      <c r="D90" s="1"/>
      <c r="E90" s="1"/>
      <c r="F90" s="1"/>
      <c r="G90" s="1"/>
      <c r="H90" s="1"/>
      <c r="I90" s="1"/>
      <c r="J90" s="1"/>
      <c r="K90" s="1"/>
      <c r="L90" s="1"/>
      <c r="M90" s="1"/>
      <c r="N90" s="1"/>
      <c r="O90" s="1"/>
      <c r="P90" s="1"/>
      <c r="Q90" s="1"/>
      <c r="R90" s="1"/>
      <c r="S90" s="1"/>
      <c r="T90" s="1"/>
      <c r="U90" s="1"/>
      <c r="V90" s="1"/>
    </row>
    <row r="91" spans="1:22" x14ac:dyDescent="0.2">
      <c r="A91" s="97"/>
      <c r="B91" s="97"/>
      <c r="C91" s="97"/>
      <c r="D91" s="1"/>
      <c r="E91" s="1"/>
      <c r="F91" s="1"/>
      <c r="G91" s="1"/>
      <c r="H91" s="1"/>
      <c r="I91" s="1"/>
      <c r="J91" s="1"/>
      <c r="K91" s="1"/>
      <c r="L91" s="1"/>
      <c r="M91" s="1"/>
      <c r="N91" s="1"/>
      <c r="O91" s="1"/>
      <c r="P91" s="1"/>
      <c r="Q91" s="1"/>
      <c r="R91" s="1"/>
      <c r="S91" s="1"/>
      <c r="T91" s="1"/>
      <c r="U91" s="1"/>
      <c r="V91" s="1"/>
    </row>
    <row r="92" spans="1:22" x14ac:dyDescent="0.2">
      <c r="A92" s="97"/>
      <c r="B92" s="97"/>
      <c r="C92" s="97"/>
      <c r="D92" s="1"/>
      <c r="E92" s="1"/>
      <c r="F92" s="1"/>
      <c r="G92" s="1"/>
      <c r="H92" s="1"/>
      <c r="I92" s="1"/>
      <c r="J92" s="1"/>
      <c r="K92" s="1"/>
      <c r="L92" s="1"/>
      <c r="M92" s="1"/>
      <c r="N92" s="1"/>
      <c r="O92" s="1"/>
      <c r="P92" s="1"/>
      <c r="Q92" s="1"/>
      <c r="R92" s="1"/>
      <c r="S92" s="1"/>
      <c r="T92" s="1"/>
      <c r="U92" s="1"/>
      <c r="V92" s="1"/>
    </row>
    <row r="93" spans="1:22" x14ac:dyDescent="0.2">
      <c r="A93" s="97"/>
      <c r="B93" s="97"/>
      <c r="C93" s="97"/>
      <c r="D93" s="1"/>
      <c r="E93" s="1"/>
      <c r="F93" s="1"/>
      <c r="G93" s="1"/>
      <c r="H93" s="1"/>
      <c r="I93" s="1"/>
      <c r="J93" s="1"/>
      <c r="K93" s="1"/>
      <c r="L93" s="1"/>
      <c r="M93" s="1"/>
      <c r="N93" s="1"/>
      <c r="O93" s="1"/>
      <c r="P93" s="1"/>
      <c r="Q93" s="1"/>
      <c r="R93" s="1"/>
      <c r="S93" s="1"/>
      <c r="T93" s="1"/>
      <c r="U93" s="1"/>
      <c r="V93" s="1"/>
    </row>
    <row r="94" spans="1:22" x14ac:dyDescent="0.2">
      <c r="A94" s="97"/>
      <c r="B94" s="97"/>
      <c r="C94" s="97"/>
      <c r="D94" s="1"/>
      <c r="E94" s="1"/>
      <c r="F94" s="1"/>
      <c r="G94" s="1"/>
      <c r="H94" s="1"/>
      <c r="I94" s="1"/>
      <c r="J94" s="1"/>
      <c r="K94" s="1"/>
      <c r="L94" s="1"/>
      <c r="M94" s="1"/>
      <c r="N94" s="1"/>
      <c r="O94" s="1"/>
      <c r="P94" s="1"/>
      <c r="Q94" s="1"/>
      <c r="R94" s="1"/>
      <c r="S94" s="1"/>
      <c r="T94" s="1"/>
      <c r="U94" s="1"/>
      <c r="V94" s="1"/>
    </row>
    <row r="95" spans="1:22" x14ac:dyDescent="0.2">
      <c r="A95" s="97"/>
      <c r="B95" s="97"/>
      <c r="C95" s="97"/>
      <c r="D95" s="1"/>
      <c r="E95" s="1"/>
      <c r="F95" s="1"/>
      <c r="G95" s="1"/>
      <c r="H95" s="1"/>
      <c r="I95" s="1"/>
      <c r="J95" s="1"/>
      <c r="K95" s="1"/>
      <c r="L95" s="1"/>
      <c r="M95" s="1"/>
      <c r="N95" s="1"/>
      <c r="O95" s="1"/>
      <c r="P95" s="1"/>
      <c r="Q95" s="1"/>
      <c r="R95" s="1"/>
      <c r="S95" s="1"/>
      <c r="T95" s="1"/>
      <c r="U95" s="1"/>
      <c r="V95" s="1"/>
    </row>
    <row r="96" spans="1:22" x14ac:dyDescent="0.2">
      <c r="A96" s="97"/>
      <c r="B96" s="97"/>
      <c r="C96" s="97"/>
      <c r="D96" s="1"/>
      <c r="E96" s="1"/>
      <c r="F96" s="1"/>
      <c r="G96" s="1"/>
      <c r="H96" s="1"/>
      <c r="I96" s="1"/>
      <c r="J96" s="1"/>
      <c r="K96" s="1"/>
      <c r="L96" s="1"/>
      <c r="M96" s="1"/>
      <c r="N96" s="1"/>
      <c r="O96" s="1"/>
      <c r="P96" s="1"/>
      <c r="Q96" s="1"/>
      <c r="R96" s="1"/>
      <c r="S96" s="1"/>
      <c r="T96" s="1"/>
      <c r="U96" s="1"/>
      <c r="V96" s="1"/>
    </row>
    <row r="97" spans="1:22" x14ac:dyDescent="0.2">
      <c r="A97" s="97"/>
      <c r="B97" s="97"/>
      <c r="C97" s="97"/>
      <c r="D97" s="1"/>
      <c r="E97" s="1"/>
      <c r="F97" s="1"/>
      <c r="G97" s="1"/>
      <c r="H97" s="1"/>
      <c r="I97" s="1"/>
      <c r="J97" s="1"/>
      <c r="K97" s="1"/>
      <c r="L97" s="1"/>
      <c r="M97" s="1"/>
      <c r="N97" s="1"/>
      <c r="O97" s="1"/>
      <c r="P97" s="1"/>
      <c r="Q97" s="1"/>
      <c r="R97" s="1"/>
      <c r="S97" s="1"/>
      <c r="T97" s="1"/>
      <c r="U97" s="1"/>
      <c r="V97" s="1"/>
    </row>
    <row r="98" spans="1:22" x14ac:dyDescent="0.2">
      <c r="A98" s="97"/>
      <c r="B98" s="97"/>
      <c r="C98" s="97"/>
      <c r="D98" s="1"/>
      <c r="E98" s="1"/>
      <c r="F98" s="1"/>
      <c r="G98" s="1"/>
      <c r="H98" s="1"/>
      <c r="I98" s="1"/>
      <c r="J98" s="1"/>
      <c r="K98" s="1"/>
      <c r="L98" s="1"/>
      <c r="M98" s="1"/>
      <c r="N98" s="1"/>
      <c r="O98" s="1"/>
      <c r="P98" s="1"/>
      <c r="Q98" s="1"/>
      <c r="R98" s="1"/>
      <c r="S98" s="1"/>
      <c r="T98" s="1"/>
      <c r="U98" s="1"/>
      <c r="V98" s="1"/>
    </row>
    <row r="99" spans="1:22" x14ac:dyDescent="0.2">
      <c r="A99" s="97"/>
      <c r="B99" s="97"/>
      <c r="C99" s="97"/>
      <c r="D99" s="1"/>
      <c r="E99" s="1"/>
      <c r="F99" s="1"/>
      <c r="G99" s="1"/>
      <c r="H99" s="1"/>
      <c r="I99" s="1"/>
      <c r="J99" s="1"/>
      <c r="K99" s="1"/>
      <c r="L99" s="1"/>
      <c r="M99" s="1"/>
      <c r="N99" s="1"/>
      <c r="O99" s="1"/>
      <c r="P99" s="1"/>
      <c r="Q99" s="1"/>
      <c r="R99" s="1"/>
      <c r="S99" s="1"/>
      <c r="T99" s="1"/>
      <c r="U99" s="1"/>
      <c r="V99" s="1"/>
    </row>
    <row r="100" spans="1:22" x14ac:dyDescent="0.2">
      <c r="A100" s="97"/>
      <c r="B100" s="97"/>
      <c r="C100" s="97"/>
      <c r="D100" s="1"/>
      <c r="E100" s="1"/>
      <c r="F100" s="1"/>
      <c r="G100" s="1"/>
      <c r="H100" s="1"/>
      <c r="I100" s="1"/>
      <c r="J100" s="1"/>
      <c r="K100" s="1"/>
      <c r="L100" s="1"/>
      <c r="M100" s="1"/>
      <c r="N100" s="1"/>
      <c r="O100" s="1"/>
      <c r="P100" s="1"/>
      <c r="Q100" s="1"/>
      <c r="R100" s="1"/>
      <c r="S100" s="1"/>
      <c r="T100" s="1"/>
      <c r="U100" s="1"/>
      <c r="V100" s="1"/>
    </row>
    <row r="101" spans="1:22" x14ac:dyDescent="0.2">
      <c r="A101" s="97"/>
      <c r="B101" s="97"/>
      <c r="C101" s="97"/>
      <c r="D101" s="1"/>
      <c r="E101" s="1"/>
      <c r="F101" s="1"/>
      <c r="G101" s="1"/>
      <c r="H101" s="1"/>
      <c r="I101" s="1"/>
      <c r="J101" s="1"/>
      <c r="K101" s="1"/>
      <c r="L101" s="1"/>
      <c r="M101" s="1"/>
      <c r="N101" s="1"/>
      <c r="O101" s="1"/>
      <c r="P101" s="1"/>
      <c r="Q101" s="1"/>
      <c r="R101" s="1"/>
      <c r="S101" s="1"/>
      <c r="T101" s="1"/>
      <c r="U101" s="1"/>
      <c r="V101" s="1"/>
    </row>
    <row r="102" spans="1:22" x14ac:dyDescent="0.2">
      <c r="A102" s="97"/>
      <c r="B102" s="97"/>
      <c r="C102" s="97"/>
      <c r="D102" s="1"/>
      <c r="E102" s="1"/>
      <c r="F102" s="1"/>
      <c r="G102" s="1"/>
      <c r="H102" s="1"/>
      <c r="I102" s="1"/>
      <c r="J102" s="1"/>
      <c r="K102" s="1"/>
      <c r="L102" s="1"/>
      <c r="M102" s="1"/>
      <c r="N102" s="1"/>
      <c r="O102" s="1"/>
      <c r="P102" s="1"/>
      <c r="Q102" s="1"/>
      <c r="R102" s="1"/>
      <c r="S102" s="1"/>
      <c r="T102" s="1"/>
      <c r="U102" s="1"/>
      <c r="V102" s="1"/>
    </row>
    <row r="103" spans="1:22" x14ac:dyDescent="0.2">
      <c r="A103" s="97"/>
      <c r="B103" s="97"/>
      <c r="C103" s="97"/>
      <c r="D103" s="1"/>
      <c r="E103" s="1"/>
      <c r="F103" s="1"/>
      <c r="G103" s="1"/>
      <c r="H103" s="1"/>
      <c r="I103" s="1"/>
      <c r="J103" s="1"/>
      <c r="K103" s="1"/>
      <c r="L103" s="1"/>
      <c r="M103" s="1"/>
      <c r="N103" s="1"/>
      <c r="O103" s="1"/>
      <c r="P103" s="1"/>
      <c r="Q103" s="1"/>
      <c r="R103" s="1"/>
      <c r="S103" s="1"/>
      <c r="T103" s="1"/>
      <c r="U103" s="1"/>
      <c r="V103" s="1"/>
    </row>
    <row r="104" spans="1:22" x14ac:dyDescent="0.2">
      <c r="A104" s="97"/>
      <c r="B104" s="97"/>
      <c r="C104" s="97"/>
      <c r="D104" s="1"/>
      <c r="E104" s="1"/>
      <c r="F104" s="4"/>
    </row>
    <row r="105" spans="1:22" x14ac:dyDescent="0.2">
      <c r="A105" s="97"/>
      <c r="B105" s="97"/>
      <c r="C105" s="97"/>
      <c r="D105" s="1"/>
      <c r="E105" s="1"/>
      <c r="F105" s="4"/>
    </row>
    <row r="106" spans="1:22" x14ac:dyDescent="0.2">
      <c r="A106" s="97"/>
      <c r="B106" s="97"/>
      <c r="C106" s="97"/>
      <c r="D106" s="1"/>
      <c r="E106" s="1"/>
      <c r="F106" s="4"/>
    </row>
    <row r="107" spans="1:22" x14ac:dyDescent="0.2">
      <c r="A107" s="97"/>
      <c r="B107" s="97"/>
      <c r="C107" s="97"/>
      <c r="D107" s="1"/>
      <c r="E107" s="1"/>
      <c r="F107" s="4"/>
    </row>
    <row r="108" spans="1:22" x14ac:dyDescent="0.2">
      <c r="A108" s="97"/>
      <c r="B108" s="97"/>
      <c r="C108" s="97"/>
      <c r="D108" s="1"/>
      <c r="E108" s="1"/>
      <c r="F108" s="4"/>
    </row>
    <row r="109" spans="1:22" x14ac:dyDescent="0.2">
      <c r="A109" s="97"/>
      <c r="B109" s="97"/>
      <c r="C109" s="97"/>
      <c r="D109" s="1"/>
      <c r="E109" s="1"/>
      <c r="F109" s="4"/>
    </row>
    <row r="110" spans="1:22" x14ac:dyDescent="0.2">
      <c r="A110" s="97"/>
      <c r="B110" s="97"/>
      <c r="C110" s="97"/>
      <c r="D110" s="1"/>
      <c r="E110" s="1"/>
      <c r="F110" s="4"/>
    </row>
    <row r="111" spans="1:22" x14ac:dyDescent="0.2">
      <c r="A111" s="97"/>
      <c r="B111" s="97"/>
      <c r="C111" s="97"/>
      <c r="D111" s="1"/>
      <c r="E111" s="1"/>
      <c r="F111" s="4"/>
    </row>
    <row r="112" spans="1:22" x14ac:dyDescent="0.2">
      <c r="A112" s="97"/>
      <c r="B112" s="97"/>
      <c r="C112" s="97"/>
      <c r="D112" s="1"/>
      <c r="E112" s="1"/>
      <c r="F112" s="4"/>
    </row>
    <row r="113" spans="1:6" x14ac:dyDescent="0.2">
      <c r="A113" s="97"/>
      <c r="B113" s="97"/>
      <c r="C113" s="97"/>
      <c r="D113" s="1"/>
      <c r="E113" s="1"/>
      <c r="F113" s="4"/>
    </row>
    <row r="114" spans="1:6" x14ac:dyDescent="0.2">
      <c r="A114" s="97"/>
      <c r="B114" s="97"/>
      <c r="C114" s="97"/>
      <c r="D114" s="1"/>
      <c r="E114" s="1"/>
      <c r="F114" s="4"/>
    </row>
    <row r="115" spans="1:6" x14ac:dyDescent="0.2">
      <c r="A115" s="97"/>
      <c r="B115" s="97"/>
      <c r="C115" s="97"/>
      <c r="D115" s="1"/>
      <c r="E115" s="1"/>
      <c r="F115" s="4"/>
    </row>
    <row r="116" spans="1:6" x14ac:dyDescent="0.2">
      <c r="A116" s="97"/>
      <c r="B116" s="97"/>
      <c r="C116" s="97"/>
      <c r="D116" s="1"/>
      <c r="E116" s="1"/>
      <c r="F116" s="4"/>
    </row>
    <row r="117" spans="1:6" x14ac:dyDescent="0.2">
      <c r="A117" s="97"/>
      <c r="B117" s="97"/>
      <c r="C117" s="97"/>
      <c r="D117" s="1"/>
      <c r="E117" s="1"/>
      <c r="F117" s="4"/>
    </row>
    <row r="118" spans="1:6" x14ac:dyDescent="0.2">
      <c r="A118" s="97"/>
      <c r="B118" s="97"/>
      <c r="C118" s="97"/>
      <c r="D118" s="1"/>
      <c r="E118" s="1"/>
      <c r="F118" s="4"/>
    </row>
    <row r="119" spans="1:6" x14ac:dyDescent="0.2">
      <c r="A119" s="97"/>
      <c r="B119" s="97"/>
      <c r="C119" s="97"/>
      <c r="D119" s="1"/>
      <c r="E119" s="1"/>
      <c r="F119" s="4"/>
    </row>
  </sheetData>
  <sheetProtection algorithmName="SHA-512" hashValue="L0dG36qe8eg3Fh92RBrxHRFQzROv2o2kkNLK4EqCEdypG02LCYn+zbfakZd4lqrH6JFCNVgjWGaQk/Yzo4PVaw==" saltValue="7QmVTbGtVpNOMj6W2GTXzg==" spinCount="100000" sheet="1" objects="1" scenarios="1"/>
  <customSheetViews>
    <customSheetView guid="{58EB2181-60CA-D84F-9BE3-6D30A91A6F68}" scale="115" showPageBreaks="1" fitToPage="1" printArea="1">
      <pane xSplit="5" ySplit="3.0285714285714285" topLeftCell="H8" activePane="bottomRight" state="frozenSplit"/>
      <selection pane="bottomRight" sqref="A1:E1"/>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xSplit="5" ySplit="3.0285714285714285" topLeftCell="H8" activePane="bottomRight" state="frozenSplit"/>
      <selection pane="bottomRight" sqref="A1:E1"/>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4">
    <mergeCell ref="A1:E1"/>
    <mergeCell ref="A3:D3"/>
    <mergeCell ref="A2:E2"/>
    <mergeCell ref="C4:E4"/>
  </mergeCells>
  <phoneticPr fontId="6" type="noConversion"/>
  <conditionalFormatting sqref="E5:E20">
    <cfRule type="cellIs" dxfId="29" priority="0" stopIfTrue="1" operator="equal">
      <formula>"Tidak Dilakukan"</formula>
    </cfRule>
    <cfRule type="cellIs" dxfId="28" priority="1" stopIfTrue="1" operator="equal">
      <formula>"Dalam Perencanaan"</formula>
    </cfRule>
    <cfRule type="cellIs" dxfId="27" priority="2" stopIfTrue="1" operator="equal">
      <formula>"Dalam Penerapan / Diterapkan Sebagian"</formula>
    </cfRule>
  </conditionalFormatting>
  <conditionalFormatting sqref="F19:F20">
    <cfRule type="cellIs" dxfId="26" priority="3" stopIfTrue="1" operator="equal">
      <formula>0</formula>
    </cfRule>
  </conditionalFormatting>
  <dataValidations count="1">
    <dataValidation type="list" allowBlank="1" showInputMessage="1" showErrorMessage="1" sqref="E5:E20" xr:uid="{00000000-0002-0000-0400-000000000000}">
      <formula1>StatusPenerapan</formula1>
    </dataValidation>
  </dataValidations>
  <pageMargins left="0.75000000000000011" right="0.75000000000000011" top="1" bottom="1" header="0.5" footer="0.5"/>
  <pageSetup paperSize="9" scale="63" orientation="portrait" horizontalDpi="4294967292" verticalDpi="4294967292" r:id="rId1"/>
  <headerFooter>
    <oddFooter>&amp;L&amp;K000000Badan Siber dan Sandi Negara&amp;R&amp;"Arial,Regular"&amp;K000000Indeks KAMI, Versi  4.0, Februari 2019</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Pengantar</vt:lpstr>
      <vt:lpstr>Identitas Responden</vt:lpstr>
      <vt:lpstr>I Kategori SE</vt:lpstr>
      <vt:lpstr>1. Kategori SE (Nama SE)</vt:lpstr>
      <vt:lpstr>2. Kategori SE (Nama SE)</vt:lpstr>
      <vt:lpstr>3. Kategori SE (Nama SE)</vt:lpstr>
      <vt:lpstr>4. Kategori SE (Nama SE)</vt:lpstr>
      <vt:lpstr>II Tata Kelola</vt:lpstr>
      <vt:lpstr>III Risiko</vt:lpstr>
      <vt:lpstr>Dashboard</vt:lpstr>
      <vt:lpstr>Referensi</vt:lpstr>
      <vt:lpstr>Catatan Perubahan</vt:lpstr>
      <vt:lpstr>KategoriSE</vt:lpstr>
      <vt:lpstr>PeranTIK</vt:lpstr>
      <vt:lpstr>'1. Kategori SE (Nama SE)'!Print_Area</vt:lpstr>
      <vt:lpstr>'2. Kategori SE (Nama SE)'!Print_Area</vt:lpstr>
      <vt:lpstr>'3. Kategori SE (Nama SE)'!Print_Area</vt:lpstr>
      <vt:lpstr>'4. Kategori SE (Nama SE)'!Print_Area</vt:lpstr>
      <vt:lpstr>Dashboard!Print_Area</vt:lpstr>
      <vt:lpstr>'I Kategori SE'!Print_Area</vt:lpstr>
      <vt:lpstr>'Identitas Responden'!Print_Area</vt:lpstr>
      <vt:lpstr>'II Tata Kelola'!Print_Area</vt:lpstr>
      <vt:lpstr>'III Risiko'!Print_Area</vt:lpstr>
      <vt:lpstr>Skor</vt:lpstr>
      <vt:lpstr>SkorAkhir</vt:lpstr>
      <vt:lpstr>SkorPeranTIK</vt:lpstr>
      <vt:lpstr>StatusPenerapan</vt:lpstr>
      <vt:lpstr>StatusPenerapanHasil</vt:lpstr>
      <vt:lpstr>TingkatKematangan</vt:lpstr>
      <vt:lpstr>TingkatKematangan2</vt:lpstr>
      <vt:lpstr>TKM</vt:lpstr>
    </vt:vector>
  </TitlesOfParts>
  <Manager/>
  <Company>Badan Siber dan Sandi Negara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Indeks KAMI Versi 4.0</dc:title>
  <dc:subject/>
  <dc:creator>Tim Indeks KAMI</dc:creator>
  <cp:keywords/>
  <dc:description>Revisi 4.0 dengan perubahan:_x000d_Penyesuaian istilah_x000d_Penambahan area evaluasi</dc:description>
  <cp:lastModifiedBy>Yogi Kortisa</cp:lastModifiedBy>
  <cp:lastPrinted>2015-04-19T07:15:46Z</cp:lastPrinted>
  <dcterms:created xsi:type="dcterms:W3CDTF">2009-02-20T00:17:41Z</dcterms:created>
  <dcterms:modified xsi:type="dcterms:W3CDTF">2025-03-11T06:35:37Z</dcterms:modified>
  <cp:category/>
</cp:coreProperties>
</file>