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OGIRAJ\PycharmProjects\cleen-api-test-unit\test_data\master_data\qa\"/>
    </mc:Choice>
  </mc:AlternateContent>
  <xr:revisionPtr revIDLastSave="0" documentId="13_ncr:1_{B05D7EC3-482E-42C3-8C22-7A65AF935763}" xr6:coauthVersionLast="47" xr6:coauthVersionMax="47" xr10:uidLastSave="{00000000-0000-0000-0000-000000000000}"/>
  <bookViews>
    <workbookView xWindow="-108" yWindow="-108" windowWidth="23256" windowHeight="12456" tabRatio="852" activeTab="6" xr2:uid="{00000000-000D-0000-FFFF-FFFF00000000}"/>
  </bookViews>
  <sheets>
    <sheet name="location" sheetId="4" r:id="rId1"/>
    <sheet name="sampling risk assessment" sheetId="5" r:id="rId2"/>
    <sheet name="pr2_swab_all" sheetId="40" r:id="rId3"/>
    <sheet name="pr2_rinse_all" sheetId="42" r:id="rId4"/>
    <sheet name="equipment group" sheetId="6" r:id="rId5"/>
    <sheet name="am" sheetId="7" r:id="rId6"/>
    <sheet name="microbial am" sheetId="8" r:id="rId7"/>
    <sheet name="equipment" sheetId="3" r:id="rId8"/>
    <sheet name="product" sheetId="2" r:id="rId9"/>
    <sheet name="api" sheetId="1" r:id="rId10"/>
    <sheet name="production" sheetId="9" r:id="rId11"/>
    <sheet name="pematrix" sheetId="10" r:id="rId12"/>
    <sheet name="config" sheetId="21" r:id="rId13"/>
    <sheet name="pr2_productwise_sal" sheetId="22" r:id="rId14"/>
    <sheet name="pr3_productwise_sal" sheetId="23" r:id="rId15"/>
    <sheet name="prod1_productwise_sal" sheetId="16" r:id="rId16"/>
    <sheet name="prod1_equipmentwise_sal" sheetId="30" r:id="rId17"/>
    <sheet name="pr2_equipmentwise_sal" sheetId="19" r:id="rId18"/>
    <sheet name="DAPR009_productwise_sal" sheetId="20" r:id="rId19"/>
    <sheet name="DEPR023_productwise_sal" sheetId="31" r:id="rId20"/>
    <sheet name="DAPR009_equipmentwise_sal" sheetId="24" r:id="rId21"/>
    <sheet name="DEPR023_equipmentwise_sal" sheetId="33" r:id="rId22"/>
    <sheet name="prd-am mapping" sheetId="14" r:id="rId23"/>
    <sheet name="nitrosamine" sheetId="17" r:id="rId24"/>
    <sheet name="prd-ns-am mapping" sheetId="18" r:id="rId25"/>
    <sheet name="cleaning agent" sheetId="11" r:id="rId26"/>
    <sheet name="cleaning procedure" sheetId="12" r:id="rId27"/>
    <sheet name="cp eq mapping" sheetId="13" r:id="rId28"/>
  </sheets>
  <definedNames>
    <definedName name="_xlnm._FilterDatabase" localSheetId="11" hidden="1">pematrix!$A$1:$S$36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" i="42" l="1"/>
  <c r="K3" i="42"/>
  <c r="K2" i="42"/>
  <c r="L2" i="42" s="1"/>
  <c r="K9" i="42"/>
  <c r="K10" i="42"/>
  <c r="K11" i="42"/>
  <c r="K12" i="42"/>
  <c r="K8" i="42"/>
  <c r="K4" i="42"/>
  <c r="K5" i="42"/>
  <c r="K6" i="42"/>
  <c r="M9" i="40"/>
  <c r="M10" i="40"/>
  <c r="M11" i="40"/>
  <c r="M12" i="40"/>
  <c r="M8" i="40"/>
  <c r="K9" i="40"/>
  <c r="L9" i="40" s="1"/>
  <c r="K10" i="40"/>
  <c r="K11" i="40"/>
  <c r="K12" i="40"/>
  <c r="K8" i="40"/>
  <c r="M3" i="40"/>
  <c r="M4" i="40"/>
  <c r="M5" i="40"/>
  <c r="M6" i="40"/>
  <c r="M2" i="40"/>
  <c r="K3" i="40"/>
  <c r="K4" i="40"/>
  <c r="K5" i="40"/>
  <c r="K6" i="40"/>
  <c r="K2" i="40"/>
  <c r="I2" i="42"/>
  <c r="I3" i="42"/>
  <c r="I4" i="42"/>
  <c r="I5" i="42"/>
  <c r="I6" i="42"/>
  <c r="J12" i="42"/>
  <c r="I12" i="42"/>
  <c r="J11" i="42"/>
  <c r="M11" i="42" s="1"/>
  <c r="I11" i="42"/>
  <c r="J10" i="42"/>
  <c r="I10" i="42"/>
  <c r="J9" i="42"/>
  <c r="I9" i="42"/>
  <c r="J8" i="42"/>
  <c r="M8" i="42" s="1"/>
  <c r="I8" i="42"/>
  <c r="I13" i="42" s="1"/>
  <c r="J6" i="42"/>
  <c r="M6" i="42" s="1"/>
  <c r="J5" i="42"/>
  <c r="M5" i="42" s="1"/>
  <c r="J4" i="42"/>
  <c r="M4" i="42" s="1"/>
  <c r="J3" i="42"/>
  <c r="M3" i="42" s="1"/>
  <c r="J2" i="42"/>
  <c r="M2" i="42" s="1"/>
  <c r="J9" i="40"/>
  <c r="J10" i="40"/>
  <c r="L10" i="40" s="1"/>
  <c r="J11" i="40"/>
  <c r="L11" i="40" s="1"/>
  <c r="J12" i="40"/>
  <c r="L12" i="40" s="1"/>
  <c r="J8" i="40"/>
  <c r="I9" i="40"/>
  <c r="I10" i="40"/>
  <c r="I11" i="40"/>
  <c r="I12" i="40"/>
  <c r="I8" i="40"/>
  <c r="I2" i="40"/>
  <c r="J3" i="40"/>
  <c r="J4" i="40"/>
  <c r="J5" i="40"/>
  <c r="J6" i="40"/>
  <c r="I3" i="40"/>
  <c r="I4" i="40"/>
  <c r="I5" i="40"/>
  <c r="I6" i="40"/>
  <c r="J2" i="40"/>
  <c r="L6" i="40"/>
  <c r="J13" i="42" l="1"/>
  <c r="L9" i="42"/>
  <c r="L12" i="42"/>
  <c r="M12" i="42"/>
  <c r="L10" i="42"/>
  <c r="M10" i="42"/>
  <c r="L11" i="42"/>
  <c r="M9" i="42"/>
  <c r="M13" i="42" s="1"/>
  <c r="L4" i="40"/>
  <c r="L3" i="40"/>
  <c r="L5" i="40"/>
  <c r="L3" i="42"/>
  <c r="L5" i="42"/>
  <c r="L6" i="42"/>
  <c r="L4" i="42"/>
  <c r="J7" i="42"/>
  <c r="M7" i="42"/>
  <c r="L8" i="42"/>
  <c r="L13" i="42" s="1"/>
  <c r="I7" i="42"/>
  <c r="K7" i="42" l="1"/>
  <c r="L7" i="42"/>
  <c r="I13" i="40"/>
  <c r="J7" i="40"/>
  <c r="M4" i="16"/>
  <c r="K13" i="40" l="1"/>
  <c r="J13" i="40"/>
  <c r="M7" i="40"/>
  <c r="I7" i="40"/>
  <c r="K7" i="40"/>
  <c r="M13" i="40"/>
  <c r="L8" i="40" l="1"/>
  <c r="L13" i="40" s="1"/>
  <c r="L2" i="40"/>
  <c r="L7" i="40" s="1"/>
  <c r="O63" i="24"/>
  <c r="O65" i="24" s="1"/>
  <c r="O64" i="24"/>
  <c r="O62" i="24"/>
  <c r="L61" i="24"/>
  <c r="K61" i="24"/>
  <c r="O61" i="24" s="1"/>
  <c r="G61" i="24"/>
  <c r="J61" i="24" s="1"/>
  <c r="D61" i="24"/>
  <c r="E61" i="24" s="1"/>
  <c r="L60" i="24"/>
  <c r="K60" i="24"/>
  <c r="G60" i="24"/>
  <c r="J60" i="24" s="1"/>
  <c r="D60" i="24"/>
  <c r="E60" i="24" s="1"/>
  <c r="L59" i="24"/>
  <c r="K59" i="24"/>
  <c r="O59" i="24" s="1"/>
  <c r="G59" i="24"/>
  <c r="J59" i="24" s="1"/>
  <c r="D59" i="24"/>
  <c r="E59" i="24" s="1"/>
  <c r="L58" i="24"/>
  <c r="K58" i="24"/>
  <c r="G58" i="24"/>
  <c r="J58" i="24" s="1"/>
  <c r="D58" i="24"/>
  <c r="E58" i="24" s="1"/>
  <c r="L57" i="24"/>
  <c r="K57" i="24"/>
  <c r="O57" i="24" s="1"/>
  <c r="G57" i="24"/>
  <c r="J57" i="24" s="1"/>
  <c r="D57" i="24"/>
  <c r="E57" i="24" s="1"/>
  <c r="O56" i="24"/>
  <c r="L56" i="24"/>
  <c r="K56" i="24"/>
  <c r="J56" i="24"/>
  <c r="G56" i="24"/>
  <c r="D56" i="24"/>
  <c r="E56" i="24" s="1"/>
  <c r="L55" i="24"/>
  <c r="K55" i="24"/>
  <c r="G55" i="24"/>
  <c r="J55" i="24" s="1"/>
  <c r="L49" i="24"/>
  <c r="K49" i="24"/>
  <c r="O49" i="24" s="1"/>
  <c r="G49" i="24"/>
  <c r="J49" i="24" s="1"/>
  <c r="L42" i="24"/>
  <c r="K42" i="24"/>
  <c r="G42" i="24"/>
  <c r="J42" i="24" s="1"/>
  <c r="L35" i="24"/>
  <c r="K35" i="24"/>
  <c r="G35" i="24"/>
  <c r="J35" i="24" s="1"/>
  <c r="O28" i="24"/>
  <c r="L28" i="24"/>
  <c r="K28" i="24"/>
  <c r="G28" i="24"/>
  <c r="J28" i="24" s="1"/>
  <c r="L21" i="24"/>
  <c r="K21" i="24"/>
  <c r="G21" i="24"/>
  <c r="J21" i="24" s="1"/>
  <c r="L14" i="24"/>
  <c r="K14" i="24"/>
  <c r="G14" i="24"/>
  <c r="J14" i="24" s="1"/>
  <c r="G7" i="24"/>
  <c r="J7" i="24" s="1"/>
  <c r="K7" i="24"/>
  <c r="L7" i="24"/>
  <c r="D55" i="24"/>
  <c r="E55" i="24" s="1"/>
  <c r="I55" i="24" s="1"/>
  <c r="D49" i="24"/>
  <c r="E49" i="24" s="1"/>
  <c r="I49" i="24" s="1"/>
  <c r="N49" i="24" s="1"/>
  <c r="D42" i="24"/>
  <c r="E42" i="24" s="1"/>
  <c r="I42" i="24" s="1"/>
  <c r="D35" i="24"/>
  <c r="E35" i="24" s="1"/>
  <c r="I35" i="24" s="1"/>
  <c r="N35" i="24" s="1"/>
  <c r="D28" i="24"/>
  <c r="E28" i="24" s="1"/>
  <c r="I28" i="24" s="1"/>
  <c r="D21" i="24"/>
  <c r="E21" i="24" s="1"/>
  <c r="I21" i="24" s="1"/>
  <c r="D14" i="24"/>
  <c r="E14" i="24" s="1"/>
  <c r="I14" i="24" s="1"/>
  <c r="D7" i="24"/>
  <c r="E7" i="24" s="1"/>
  <c r="H7" i="24" s="1"/>
  <c r="M7" i="24" s="1"/>
  <c r="O5" i="33"/>
  <c r="T5" i="33"/>
  <c r="O4" i="33"/>
  <c r="T4" i="33"/>
  <c r="T6" i="33"/>
  <c r="L3" i="33"/>
  <c r="K3" i="33"/>
  <c r="O3" i="33" s="1"/>
  <c r="I3" i="33"/>
  <c r="H3" i="33"/>
  <c r="G3" i="33"/>
  <c r="J3" i="33" s="1"/>
  <c r="L2" i="33"/>
  <c r="K2" i="33"/>
  <c r="I2" i="33"/>
  <c r="H2" i="33"/>
  <c r="G2" i="33"/>
  <c r="J2" i="33" s="1"/>
  <c r="O6" i="31"/>
  <c r="T6" i="31"/>
  <c r="O5" i="31"/>
  <c r="T5" i="31"/>
  <c r="O3" i="31"/>
  <c r="T3" i="31"/>
  <c r="L4" i="31"/>
  <c r="K4" i="31"/>
  <c r="I4" i="31"/>
  <c r="H4" i="31"/>
  <c r="G4" i="31"/>
  <c r="J4" i="31" s="1"/>
  <c r="L2" i="31"/>
  <c r="K2" i="31"/>
  <c r="O2" i="31" s="1"/>
  <c r="I2" i="31"/>
  <c r="H2" i="31"/>
  <c r="G2" i="31"/>
  <c r="J2" i="31" s="1"/>
  <c r="O62" i="20"/>
  <c r="O55" i="20"/>
  <c r="O47" i="20"/>
  <c r="O39" i="20"/>
  <c r="O31" i="20"/>
  <c r="O23" i="20"/>
  <c r="O8" i="20"/>
  <c r="L61" i="20"/>
  <c r="K61" i="20"/>
  <c r="O61" i="20" s="1"/>
  <c r="J61" i="20"/>
  <c r="I61" i="20"/>
  <c r="N61" i="20" s="1"/>
  <c r="H61" i="20"/>
  <c r="M61" i="20" s="1"/>
  <c r="G61" i="20"/>
  <c r="L54" i="20"/>
  <c r="K54" i="20"/>
  <c r="O54" i="20" s="1"/>
  <c r="I54" i="20"/>
  <c r="N54" i="20" s="1"/>
  <c r="H54" i="20"/>
  <c r="M54" i="20" s="1"/>
  <c r="T54" i="20" s="1"/>
  <c r="G54" i="20"/>
  <c r="J54" i="20" s="1"/>
  <c r="L46" i="20"/>
  <c r="K46" i="20"/>
  <c r="O46" i="20" s="1"/>
  <c r="I46" i="20"/>
  <c r="N46" i="20" s="1"/>
  <c r="H46" i="20"/>
  <c r="M46" i="20" s="1"/>
  <c r="G46" i="20"/>
  <c r="J46" i="20" s="1"/>
  <c r="L38" i="20"/>
  <c r="K38" i="20"/>
  <c r="O38" i="20" s="1"/>
  <c r="J38" i="20"/>
  <c r="I38" i="20"/>
  <c r="N38" i="20" s="1"/>
  <c r="H38" i="20"/>
  <c r="M38" i="20" s="1"/>
  <c r="G38" i="20"/>
  <c r="L30" i="20"/>
  <c r="O30" i="20" s="1"/>
  <c r="K30" i="20"/>
  <c r="J30" i="20"/>
  <c r="I30" i="20"/>
  <c r="N30" i="20" s="1"/>
  <c r="H30" i="20"/>
  <c r="M30" i="20" s="1"/>
  <c r="G30" i="20"/>
  <c r="L22" i="20"/>
  <c r="K22" i="20"/>
  <c r="O22" i="20" s="1"/>
  <c r="I22" i="20"/>
  <c r="H22" i="20"/>
  <c r="G22" i="20"/>
  <c r="J22" i="20" s="1"/>
  <c r="L15" i="20"/>
  <c r="K15" i="20"/>
  <c r="O15" i="20" s="1"/>
  <c r="J15" i="20"/>
  <c r="I15" i="20"/>
  <c r="N15" i="20" s="1"/>
  <c r="H15" i="20"/>
  <c r="M15" i="20" s="1"/>
  <c r="G15" i="20"/>
  <c r="G7" i="20"/>
  <c r="H7" i="20"/>
  <c r="I7" i="20"/>
  <c r="N7" i="20" s="1"/>
  <c r="J7" i="20"/>
  <c r="K7" i="20"/>
  <c r="O7" i="20" s="1"/>
  <c r="L7" i="20"/>
  <c r="D61" i="20"/>
  <c r="E61" i="20" s="1"/>
  <c r="D54" i="20"/>
  <c r="E54" i="20" s="1"/>
  <c r="D46" i="20"/>
  <c r="E46" i="20" s="1"/>
  <c r="D38" i="20"/>
  <c r="E38" i="20" s="1"/>
  <c r="D30" i="20"/>
  <c r="E30" i="20" s="1"/>
  <c r="D22" i="20"/>
  <c r="E22" i="20" s="1"/>
  <c r="D15" i="20"/>
  <c r="E15" i="20" s="1"/>
  <c r="D7" i="20"/>
  <c r="E7" i="20" s="1"/>
  <c r="L68" i="20"/>
  <c r="K68" i="20"/>
  <c r="G68" i="20"/>
  <c r="J68" i="20" s="1"/>
  <c r="D68" i="20"/>
  <c r="E68" i="20" s="1"/>
  <c r="I68" i="20" s="1"/>
  <c r="L67" i="20"/>
  <c r="K67" i="20"/>
  <c r="O67" i="20" s="1"/>
  <c r="G67" i="20"/>
  <c r="J67" i="20" s="1"/>
  <c r="D67" i="20"/>
  <c r="E67" i="20" s="1"/>
  <c r="I67" i="20" s="1"/>
  <c r="L66" i="20"/>
  <c r="K66" i="20"/>
  <c r="G66" i="20"/>
  <c r="J66" i="20" s="1"/>
  <c r="D66" i="20"/>
  <c r="E66" i="20" s="1"/>
  <c r="L65" i="20"/>
  <c r="K65" i="20"/>
  <c r="G65" i="20"/>
  <c r="J65" i="20" s="1"/>
  <c r="D65" i="20"/>
  <c r="E65" i="20" s="1"/>
  <c r="L64" i="20"/>
  <c r="K64" i="20"/>
  <c r="G64" i="20"/>
  <c r="J64" i="20" s="1"/>
  <c r="D64" i="20"/>
  <c r="E64" i="20" s="1"/>
  <c r="H64" i="20" s="1"/>
  <c r="L63" i="20"/>
  <c r="K63" i="20"/>
  <c r="G63" i="20"/>
  <c r="J63" i="20" s="1"/>
  <c r="D63" i="20"/>
  <c r="E63" i="20" s="1"/>
  <c r="L2" i="19"/>
  <c r="K2" i="19"/>
  <c r="G2" i="19"/>
  <c r="J2" i="19" s="1"/>
  <c r="L13" i="19"/>
  <c r="K13" i="19"/>
  <c r="G13" i="19"/>
  <c r="J13" i="19" s="1"/>
  <c r="L19" i="19"/>
  <c r="K19" i="19"/>
  <c r="O19" i="19" s="1"/>
  <c r="I19" i="19"/>
  <c r="G19" i="19"/>
  <c r="J19" i="19" s="1"/>
  <c r="L25" i="19"/>
  <c r="K25" i="19"/>
  <c r="O25" i="19" s="1"/>
  <c r="G25" i="19"/>
  <c r="J25" i="19" s="1"/>
  <c r="L31" i="19"/>
  <c r="K31" i="19"/>
  <c r="O31" i="19" s="1"/>
  <c r="H31" i="19"/>
  <c r="G31" i="19"/>
  <c r="J31" i="19" s="1"/>
  <c r="L37" i="19"/>
  <c r="K37" i="19"/>
  <c r="O37" i="19" s="1"/>
  <c r="G37" i="19"/>
  <c r="J37" i="19" s="1"/>
  <c r="G43" i="19"/>
  <c r="J43" i="19" s="1"/>
  <c r="K43" i="19"/>
  <c r="O43" i="19" s="1"/>
  <c r="L43" i="19"/>
  <c r="D43" i="19"/>
  <c r="E43" i="19" s="1"/>
  <c r="H43" i="19" s="1"/>
  <c r="D37" i="19"/>
  <c r="E37" i="19" s="1"/>
  <c r="I37" i="19" s="1"/>
  <c r="D31" i="19"/>
  <c r="E31" i="19" s="1"/>
  <c r="I31" i="19" s="1"/>
  <c r="N31" i="19" s="1"/>
  <c r="D25" i="19"/>
  <c r="E25" i="19" s="1"/>
  <c r="I25" i="19" s="1"/>
  <c r="D19" i="19"/>
  <c r="E19" i="19" s="1"/>
  <c r="H19" i="19" s="1"/>
  <c r="D13" i="19"/>
  <c r="E13" i="19" s="1"/>
  <c r="D2" i="19"/>
  <c r="E2" i="19" s="1"/>
  <c r="I2" i="19" s="1"/>
  <c r="G44" i="19"/>
  <c r="J44" i="19" s="1"/>
  <c r="K44" i="19"/>
  <c r="L44" i="19"/>
  <c r="G45" i="19"/>
  <c r="J45" i="19" s="1"/>
  <c r="K45" i="19"/>
  <c r="L45" i="19"/>
  <c r="G46" i="19"/>
  <c r="J46" i="19" s="1"/>
  <c r="K46" i="19"/>
  <c r="L46" i="19"/>
  <c r="G47" i="19"/>
  <c r="J47" i="19" s="1"/>
  <c r="K47" i="19"/>
  <c r="L47" i="19"/>
  <c r="G48" i="19"/>
  <c r="J48" i="19" s="1"/>
  <c r="K48" i="19"/>
  <c r="L48" i="19"/>
  <c r="G49" i="19"/>
  <c r="J49" i="19" s="1"/>
  <c r="K49" i="19"/>
  <c r="L49" i="19"/>
  <c r="D49" i="19"/>
  <c r="E49" i="19" s="1"/>
  <c r="H49" i="19" s="1"/>
  <c r="D48" i="19"/>
  <c r="E48" i="19" s="1"/>
  <c r="H48" i="19" s="1"/>
  <c r="D47" i="19"/>
  <c r="E47" i="19" s="1"/>
  <c r="H47" i="19" s="1"/>
  <c r="D46" i="19"/>
  <c r="E46" i="19" s="1"/>
  <c r="H46" i="19" s="1"/>
  <c r="D45" i="19"/>
  <c r="E45" i="19" s="1"/>
  <c r="H45" i="19" s="1"/>
  <c r="D44" i="19"/>
  <c r="E44" i="19" s="1"/>
  <c r="H44" i="19" s="1"/>
  <c r="O3" i="30"/>
  <c r="O2" i="30"/>
  <c r="O2" i="16"/>
  <c r="L2" i="16"/>
  <c r="O15" i="22"/>
  <c r="O14" i="22"/>
  <c r="H14" i="22"/>
  <c r="M14" i="22" s="1"/>
  <c r="I14" i="22"/>
  <c r="N14" i="22" s="1"/>
  <c r="K14" i="22"/>
  <c r="L14" i="22"/>
  <c r="G14" i="22"/>
  <c r="J14" i="22" s="1"/>
  <c r="I3" i="30"/>
  <c r="N3" i="30" s="1"/>
  <c r="H3" i="30"/>
  <c r="M3" i="30" s="1"/>
  <c r="K3" i="30"/>
  <c r="L3" i="30"/>
  <c r="G3" i="30"/>
  <c r="J3" i="30" s="1"/>
  <c r="G2" i="30"/>
  <c r="J2" i="30" s="1"/>
  <c r="L2" i="30"/>
  <c r="K2" i="30"/>
  <c r="O4" i="30" s="1"/>
  <c r="I2" i="30"/>
  <c r="N2" i="30" s="1"/>
  <c r="H2" i="30"/>
  <c r="M2" i="30" s="1"/>
  <c r="K2" i="16"/>
  <c r="G2" i="16"/>
  <c r="J2" i="16" s="1"/>
  <c r="I2" i="16"/>
  <c r="N2" i="16" s="1"/>
  <c r="H2" i="16"/>
  <c r="M2" i="16" s="1"/>
  <c r="L32" i="24"/>
  <c r="L4" i="24"/>
  <c r="L35" i="20"/>
  <c r="L4" i="20"/>
  <c r="L29" i="19"/>
  <c r="L5" i="19"/>
  <c r="L98" i="19"/>
  <c r="L66" i="19"/>
  <c r="L56" i="19"/>
  <c r="D93" i="19"/>
  <c r="E93" i="19" s="1"/>
  <c r="I93" i="19" s="1"/>
  <c r="K98" i="19"/>
  <c r="G98" i="19"/>
  <c r="J98" i="19" s="1"/>
  <c r="D98" i="19"/>
  <c r="E98" i="19" s="1"/>
  <c r="I98" i="19" s="1"/>
  <c r="L97" i="19"/>
  <c r="K97" i="19"/>
  <c r="G97" i="19"/>
  <c r="J97" i="19" s="1"/>
  <c r="D97" i="19"/>
  <c r="E97" i="19" s="1"/>
  <c r="I97" i="19" s="1"/>
  <c r="L96" i="19"/>
  <c r="K96" i="19"/>
  <c r="G96" i="19"/>
  <c r="J96" i="19" s="1"/>
  <c r="D96" i="19"/>
  <c r="E96" i="19" s="1"/>
  <c r="I96" i="19" s="1"/>
  <c r="L95" i="19"/>
  <c r="K95" i="19"/>
  <c r="G95" i="19"/>
  <c r="J95" i="19" s="1"/>
  <c r="D95" i="19"/>
  <c r="E95" i="19" s="1"/>
  <c r="I95" i="19" s="1"/>
  <c r="L94" i="19"/>
  <c r="K94" i="19"/>
  <c r="G94" i="19"/>
  <c r="J94" i="19" s="1"/>
  <c r="D94" i="19"/>
  <c r="E94" i="19" s="1"/>
  <c r="I94" i="19" s="1"/>
  <c r="L93" i="19"/>
  <c r="K93" i="19"/>
  <c r="G93" i="19"/>
  <c r="J93" i="19" s="1"/>
  <c r="L92" i="19"/>
  <c r="K92" i="19"/>
  <c r="G92" i="19"/>
  <c r="J92" i="19" s="1"/>
  <c r="L86" i="19"/>
  <c r="K86" i="19"/>
  <c r="G86" i="19"/>
  <c r="J86" i="19" s="1"/>
  <c r="L80" i="19"/>
  <c r="K80" i="19"/>
  <c r="G80" i="19"/>
  <c r="J80" i="19" s="1"/>
  <c r="L74" i="19"/>
  <c r="K74" i="19"/>
  <c r="G74" i="19"/>
  <c r="J74" i="19" s="1"/>
  <c r="L68" i="19"/>
  <c r="K68" i="19"/>
  <c r="G68" i="19"/>
  <c r="J68" i="19" s="1"/>
  <c r="L62" i="19"/>
  <c r="K62" i="19"/>
  <c r="G62" i="19"/>
  <c r="J62" i="19" s="1"/>
  <c r="D92" i="19"/>
  <c r="E92" i="19" s="1"/>
  <c r="I92" i="19" s="1"/>
  <c r="D86" i="19"/>
  <c r="E86" i="19" s="1"/>
  <c r="I86" i="19" s="1"/>
  <c r="D80" i="19"/>
  <c r="E80" i="19" s="1"/>
  <c r="I80" i="19" s="1"/>
  <c r="D74" i="19"/>
  <c r="E74" i="19" s="1"/>
  <c r="I74" i="19" s="1"/>
  <c r="D68" i="19"/>
  <c r="E68" i="19" s="1"/>
  <c r="H68" i="19" s="1"/>
  <c r="D62" i="19"/>
  <c r="E62" i="19" s="1"/>
  <c r="H62" i="19" s="1"/>
  <c r="K56" i="19"/>
  <c r="G56" i="19"/>
  <c r="J56" i="19" s="1"/>
  <c r="D56" i="19"/>
  <c r="E56" i="19" s="1"/>
  <c r="I56" i="19" s="1"/>
  <c r="L11" i="22"/>
  <c r="L7" i="22"/>
  <c r="K7" i="22"/>
  <c r="I7" i="22"/>
  <c r="H7" i="22"/>
  <c r="G7" i="22"/>
  <c r="J7" i="22" s="1"/>
  <c r="L54" i="24"/>
  <c r="K54" i="24"/>
  <c r="G54" i="24"/>
  <c r="J54" i="24" s="1"/>
  <c r="D54" i="24"/>
  <c r="E54" i="24" s="1"/>
  <c r="L53" i="24"/>
  <c r="K53" i="24"/>
  <c r="G53" i="24"/>
  <c r="J53" i="24" s="1"/>
  <c r="D53" i="24"/>
  <c r="E53" i="24" s="1"/>
  <c r="L52" i="24"/>
  <c r="K52" i="24"/>
  <c r="G52" i="24"/>
  <c r="J52" i="24" s="1"/>
  <c r="D52" i="24"/>
  <c r="E52" i="24" s="1"/>
  <c r="L51" i="24"/>
  <c r="K51" i="24"/>
  <c r="G51" i="24"/>
  <c r="J51" i="24" s="1"/>
  <c r="D51" i="24"/>
  <c r="E51" i="24" s="1"/>
  <c r="L50" i="24"/>
  <c r="K50" i="24"/>
  <c r="G50" i="24"/>
  <c r="J50" i="24" s="1"/>
  <c r="D50" i="24"/>
  <c r="E50" i="24" s="1"/>
  <c r="L48" i="24"/>
  <c r="K48" i="24"/>
  <c r="G48" i="24"/>
  <c r="J48" i="24" s="1"/>
  <c r="D48" i="24"/>
  <c r="E48" i="24" s="1"/>
  <c r="L47" i="24"/>
  <c r="K47" i="24"/>
  <c r="G47" i="24"/>
  <c r="J47" i="24" s="1"/>
  <c r="D47" i="24"/>
  <c r="E47" i="24" s="1"/>
  <c r="L46" i="24"/>
  <c r="K46" i="24"/>
  <c r="G46" i="24"/>
  <c r="J46" i="24" s="1"/>
  <c r="D46" i="24"/>
  <c r="E46" i="24" s="1"/>
  <c r="L45" i="24"/>
  <c r="K45" i="24"/>
  <c r="G45" i="24"/>
  <c r="J45" i="24" s="1"/>
  <c r="D45" i="24"/>
  <c r="E45" i="24" s="1"/>
  <c r="I45" i="24" s="1"/>
  <c r="L44" i="24"/>
  <c r="K44" i="24"/>
  <c r="G44" i="24"/>
  <c r="J44" i="24" s="1"/>
  <c r="D44" i="24"/>
  <c r="E44" i="24" s="1"/>
  <c r="L43" i="24"/>
  <c r="K43" i="24"/>
  <c r="G43" i="24"/>
  <c r="J43" i="24" s="1"/>
  <c r="D43" i="24"/>
  <c r="E43" i="24" s="1"/>
  <c r="L41" i="24"/>
  <c r="K41" i="24"/>
  <c r="G41" i="24"/>
  <c r="J41" i="24" s="1"/>
  <c r="D41" i="24"/>
  <c r="E41" i="24" s="1"/>
  <c r="H41" i="24" s="1"/>
  <c r="L40" i="24"/>
  <c r="K40" i="24"/>
  <c r="G40" i="24"/>
  <c r="J40" i="24" s="1"/>
  <c r="D40" i="24"/>
  <c r="E40" i="24" s="1"/>
  <c r="I40" i="24" s="1"/>
  <c r="L39" i="24"/>
  <c r="K39" i="24"/>
  <c r="G39" i="24"/>
  <c r="J39" i="24" s="1"/>
  <c r="D39" i="24"/>
  <c r="E39" i="24" s="1"/>
  <c r="L38" i="24"/>
  <c r="K38" i="24"/>
  <c r="G38" i="24"/>
  <c r="J38" i="24" s="1"/>
  <c r="D38" i="24"/>
  <c r="E38" i="24" s="1"/>
  <c r="L37" i="24"/>
  <c r="K37" i="24"/>
  <c r="G37" i="24"/>
  <c r="J37" i="24" s="1"/>
  <c r="D37" i="24"/>
  <c r="E37" i="24" s="1"/>
  <c r="H37" i="24" s="1"/>
  <c r="L36" i="24"/>
  <c r="K36" i="24"/>
  <c r="G36" i="24"/>
  <c r="J36" i="24" s="1"/>
  <c r="D36" i="24"/>
  <c r="E36" i="24" s="1"/>
  <c r="I36" i="24" s="1"/>
  <c r="L34" i="24"/>
  <c r="K34" i="24"/>
  <c r="G34" i="24"/>
  <c r="J34" i="24" s="1"/>
  <c r="D34" i="24"/>
  <c r="E34" i="24" s="1"/>
  <c r="L33" i="24"/>
  <c r="K33" i="24"/>
  <c r="G33" i="24"/>
  <c r="J33" i="24" s="1"/>
  <c r="D33" i="24"/>
  <c r="E33" i="24" s="1"/>
  <c r="K32" i="24"/>
  <c r="G32" i="24"/>
  <c r="J32" i="24" s="1"/>
  <c r="D32" i="24"/>
  <c r="E32" i="24" s="1"/>
  <c r="L31" i="24"/>
  <c r="K31" i="24"/>
  <c r="G31" i="24"/>
  <c r="J31" i="24" s="1"/>
  <c r="D31" i="24"/>
  <c r="E31" i="24" s="1"/>
  <c r="I31" i="24" s="1"/>
  <c r="L30" i="24"/>
  <c r="K30" i="24"/>
  <c r="G30" i="24"/>
  <c r="J30" i="24" s="1"/>
  <c r="D30" i="24"/>
  <c r="E30" i="24" s="1"/>
  <c r="L29" i="24"/>
  <c r="K29" i="24"/>
  <c r="G29" i="24"/>
  <c r="J29" i="24" s="1"/>
  <c r="D29" i="24"/>
  <c r="E29" i="24" s="1"/>
  <c r="L27" i="24"/>
  <c r="K27" i="24"/>
  <c r="G27" i="24"/>
  <c r="J27" i="24" s="1"/>
  <c r="D27" i="24"/>
  <c r="E27" i="24" s="1"/>
  <c r="L26" i="24"/>
  <c r="K26" i="24"/>
  <c r="G26" i="24"/>
  <c r="J26" i="24" s="1"/>
  <c r="D26" i="24"/>
  <c r="E26" i="24" s="1"/>
  <c r="L25" i="24"/>
  <c r="K25" i="24"/>
  <c r="G25" i="24"/>
  <c r="J25" i="24" s="1"/>
  <c r="D25" i="24"/>
  <c r="E25" i="24" s="1"/>
  <c r="I25" i="24" s="1"/>
  <c r="L24" i="24"/>
  <c r="K24" i="24"/>
  <c r="G24" i="24"/>
  <c r="J24" i="24" s="1"/>
  <c r="D24" i="24"/>
  <c r="E24" i="24" s="1"/>
  <c r="L23" i="24"/>
  <c r="K23" i="24"/>
  <c r="G23" i="24"/>
  <c r="J23" i="24" s="1"/>
  <c r="D23" i="24"/>
  <c r="E23" i="24" s="1"/>
  <c r="L22" i="24"/>
  <c r="K22" i="24"/>
  <c r="G22" i="24"/>
  <c r="J22" i="24" s="1"/>
  <c r="D22" i="24"/>
  <c r="E22" i="24" s="1"/>
  <c r="L20" i="24"/>
  <c r="K20" i="24"/>
  <c r="G20" i="24"/>
  <c r="J20" i="24" s="1"/>
  <c r="D20" i="24"/>
  <c r="E20" i="24" s="1"/>
  <c r="I20" i="24" s="1"/>
  <c r="L19" i="24"/>
  <c r="K19" i="24"/>
  <c r="G19" i="24"/>
  <c r="J19" i="24" s="1"/>
  <c r="D19" i="24"/>
  <c r="E19" i="24" s="1"/>
  <c r="L18" i="24"/>
  <c r="K18" i="24"/>
  <c r="G18" i="24"/>
  <c r="J18" i="24" s="1"/>
  <c r="D18" i="24"/>
  <c r="E18" i="24" s="1"/>
  <c r="L17" i="24"/>
  <c r="K17" i="24"/>
  <c r="G17" i="24"/>
  <c r="J17" i="24" s="1"/>
  <c r="D17" i="24"/>
  <c r="E17" i="24" s="1"/>
  <c r="H17" i="24" s="1"/>
  <c r="L16" i="24"/>
  <c r="K16" i="24"/>
  <c r="G16" i="24"/>
  <c r="J16" i="24" s="1"/>
  <c r="D16" i="24"/>
  <c r="E16" i="24" s="1"/>
  <c r="I16" i="24" s="1"/>
  <c r="L15" i="24"/>
  <c r="K15" i="24"/>
  <c r="G15" i="24"/>
  <c r="J15" i="24" s="1"/>
  <c r="D15" i="24"/>
  <c r="E15" i="24" s="1"/>
  <c r="L13" i="24"/>
  <c r="K13" i="24"/>
  <c r="G13" i="24"/>
  <c r="J13" i="24" s="1"/>
  <c r="D13" i="24"/>
  <c r="E13" i="24" s="1"/>
  <c r="L12" i="24"/>
  <c r="K12" i="24"/>
  <c r="G12" i="24"/>
  <c r="J12" i="24" s="1"/>
  <c r="D12" i="24"/>
  <c r="E12" i="24" s="1"/>
  <c r="H12" i="24" s="1"/>
  <c r="L11" i="24"/>
  <c r="K11" i="24"/>
  <c r="G11" i="24"/>
  <c r="J11" i="24" s="1"/>
  <c r="D11" i="24"/>
  <c r="E11" i="24" s="1"/>
  <c r="I11" i="24" s="1"/>
  <c r="L10" i="24"/>
  <c r="K10" i="24"/>
  <c r="G10" i="24"/>
  <c r="J10" i="24" s="1"/>
  <c r="D10" i="24"/>
  <c r="E10" i="24" s="1"/>
  <c r="L9" i="24"/>
  <c r="K9" i="24"/>
  <c r="G9" i="24"/>
  <c r="J9" i="24" s="1"/>
  <c r="D9" i="24"/>
  <c r="E9" i="24" s="1"/>
  <c r="L8" i="24"/>
  <c r="K8" i="24"/>
  <c r="G8" i="24"/>
  <c r="J8" i="24" s="1"/>
  <c r="D8" i="24"/>
  <c r="E8" i="24" s="1"/>
  <c r="H8" i="24" s="1"/>
  <c r="L6" i="24"/>
  <c r="K6" i="24"/>
  <c r="G6" i="24"/>
  <c r="J6" i="24" s="1"/>
  <c r="D6" i="24"/>
  <c r="E6" i="24" s="1"/>
  <c r="I6" i="24" s="1"/>
  <c r="L5" i="24"/>
  <c r="K5" i="24"/>
  <c r="G5" i="24"/>
  <c r="J5" i="24" s="1"/>
  <c r="D5" i="24"/>
  <c r="E5" i="24" s="1"/>
  <c r="K4" i="24"/>
  <c r="G4" i="24"/>
  <c r="J4" i="24" s="1"/>
  <c r="D4" i="24"/>
  <c r="E4" i="24" s="1"/>
  <c r="L3" i="24"/>
  <c r="K3" i="24"/>
  <c r="G3" i="24"/>
  <c r="J3" i="24" s="1"/>
  <c r="D3" i="24"/>
  <c r="E3" i="24" s="1"/>
  <c r="L2" i="24"/>
  <c r="K2" i="24"/>
  <c r="G2" i="24"/>
  <c r="J2" i="24" s="1"/>
  <c r="D2" i="24"/>
  <c r="E2" i="24" s="1"/>
  <c r="D39" i="19"/>
  <c r="D40" i="19"/>
  <c r="D41" i="19"/>
  <c r="D42" i="19"/>
  <c r="L6" i="23"/>
  <c r="K6" i="23"/>
  <c r="O6" i="23" s="1"/>
  <c r="I6" i="23"/>
  <c r="H6" i="23"/>
  <c r="G6" i="23"/>
  <c r="J6" i="23" s="1"/>
  <c r="L5" i="23"/>
  <c r="K5" i="23"/>
  <c r="O5" i="23" s="1"/>
  <c r="I5" i="23"/>
  <c r="H5" i="23"/>
  <c r="G5" i="23"/>
  <c r="J5" i="23" s="1"/>
  <c r="L4" i="23"/>
  <c r="K4" i="23"/>
  <c r="I4" i="23"/>
  <c r="H4" i="23"/>
  <c r="G4" i="23"/>
  <c r="J4" i="23" s="1"/>
  <c r="L3" i="23"/>
  <c r="K3" i="23"/>
  <c r="I3" i="23"/>
  <c r="H3" i="23"/>
  <c r="G3" i="23"/>
  <c r="J3" i="23" s="1"/>
  <c r="L2" i="23"/>
  <c r="K2" i="23"/>
  <c r="O2" i="23" s="1"/>
  <c r="I2" i="23"/>
  <c r="H2" i="23"/>
  <c r="G2" i="23"/>
  <c r="J2" i="23" s="1"/>
  <c r="L13" i="22"/>
  <c r="K13" i="22"/>
  <c r="I13" i="22"/>
  <c r="H13" i="22"/>
  <c r="G13" i="22"/>
  <c r="J13" i="22" s="1"/>
  <c r="L12" i="22"/>
  <c r="K12" i="22"/>
  <c r="O12" i="22" s="1"/>
  <c r="I12" i="22"/>
  <c r="H12" i="22"/>
  <c r="G12" i="22"/>
  <c r="J12" i="22" s="1"/>
  <c r="K11" i="22"/>
  <c r="I11" i="22"/>
  <c r="H11" i="22"/>
  <c r="G11" i="22"/>
  <c r="J11" i="22" s="1"/>
  <c r="L10" i="22"/>
  <c r="K10" i="22"/>
  <c r="O10" i="22" s="1"/>
  <c r="I10" i="22"/>
  <c r="H10" i="22"/>
  <c r="G10" i="22"/>
  <c r="J10" i="22" s="1"/>
  <c r="L9" i="22"/>
  <c r="K9" i="22"/>
  <c r="I9" i="22"/>
  <c r="H9" i="22"/>
  <c r="G9" i="22"/>
  <c r="J9" i="22" s="1"/>
  <c r="L6" i="22"/>
  <c r="K6" i="22"/>
  <c r="O6" i="22" s="1"/>
  <c r="I6" i="22"/>
  <c r="H6" i="22"/>
  <c r="G6" i="22"/>
  <c r="J6" i="22" s="1"/>
  <c r="L5" i="22"/>
  <c r="K5" i="22"/>
  <c r="O5" i="22" s="1"/>
  <c r="I5" i="22"/>
  <c r="H5" i="22"/>
  <c r="G5" i="22"/>
  <c r="J5" i="22" s="1"/>
  <c r="L4" i="22"/>
  <c r="K4" i="22"/>
  <c r="I4" i="22"/>
  <c r="H4" i="22"/>
  <c r="G4" i="22"/>
  <c r="J4" i="22" s="1"/>
  <c r="L3" i="22"/>
  <c r="K3" i="22"/>
  <c r="I3" i="22"/>
  <c r="H3" i="22"/>
  <c r="G3" i="22"/>
  <c r="J3" i="22" s="1"/>
  <c r="L2" i="22"/>
  <c r="K2" i="22"/>
  <c r="O2" i="22" s="1"/>
  <c r="I2" i="22"/>
  <c r="H2" i="22"/>
  <c r="G2" i="22"/>
  <c r="J2" i="22" s="1"/>
  <c r="L53" i="20"/>
  <c r="K53" i="20"/>
  <c r="G53" i="20"/>
  <c r="J53" i="20" s="1"/>
  <c r="L45" i="20"/>
  <c r="K45" i="20"/>
  <c r="G45" i="20"/>
  <c r="J45" i="20" s="1"/>
  <c r="D53" i="20"/>
  <c r="E53" i="20" s="1"/>
  <c r="I53" i="20" s="1"/>
  <c r="D45" i="20"/>
  <c r="E45" i="20" s="1"/>
  <c r="I45" i="20" s="1"/>
  <c r="L37" i="20"/>
  <c r="K37" i="20"/>
  <c r="G37" i="20"/>
  <c r="J37" i="20" s="1"/>
  <c r="D37" i="20"/>
  <c r="E37" i="20" s="1"/>
  <c r="I37" i="20" s="1"/>
  <c r="L28" i="20"/>
  <c r="K28" i="20"/>
  <c r="G28" i="20"/>
  <c r="J28" i="20" s="1"/>
  <c r="D28" i="20"/>
  <c r="E28" i="20" s="1"/>
  <c r="I28" i="20" s="1"/>
  <c r="L21" i="20"/>
  <c r="K21" i="20"/>
  <c r="G21" i="20"/>
  <c r="J21" i="20" s="1"/>
  <c r="D21" i="20"/>
  <c r="E21" i="20" s="1"/>
  <c r="L14" i="20"/>
  <c r="K14" i="20"/>
  <c r="G14" i="20"/>
  <c r="J14" i="20" s="1"/>
  <c r="D14" i="20"/>
  <c r="E14" i="20" s="1"/>
  <c r="I14" i="20" s="1"/>
  <c r="K2" i="20"/>
  <c r="L10" i="20"/>
  <c r="L60" i="20"/>
  <c r="K60" i="20"/>
  <c r="G60" i="20"/>
  <c r="J60" i="20" s="1"/>
  <c r="D60" i="20"/>
  <c r="E60" i="20" s="1"/>
  <c r="L59" i="20"/>
  <c r="K59" i="20"/>
  <c r="G59" i="20"/>
  <c r="J59" i="20" s="1"/>
  <c r="D59" i="20"/>
  <c r="E59" i="20" s="1"/>
  <c r="L58" i="20"/>
  <c r="K58" i="20"/>
  <c r="G58" i="20"/>
  <c r="J58" i="20" s="1"/>
  <c r="D58" i="20"/>
  <c r="E58" i="20" s="1"/>
  <c r="L57" i="20"/>
  <c r="K57" i="20"/>
  <c r="G57" i="20"/>
  <c r="J57" i="20" s="1"/>
  <c r="D57" i="20"/>
  <c r="E57" i="20" s="1"/>
  <c r="L56" i="20"/>
  <c r="K56" i="20"/>
  <c r="G56" i="20"/>
  <c r="J56" i="20" s="1"/>
  <c r="D56" i="20"/>
  <c r="E56" i="20" s="1"/>
  <c r="L52" i="20"/>
  <c r="K52" i="20"/>
  <c r="G52" i="20"/>
  <c r="J52" i="20" s="1"/>
  <c r="L51" i="20"/>
  <c r="K51" i="20"/>
  <c r="G51" i="20"/>
  <c r="J51" i="20" s="1"/>
  <c r="L50" i="20"/>
  <c r="K50" i="20"/>
  <c r="G50" i="20"/>
  <c r="J50" i="20" s="1"/>
  <c r="L49" i="20"/>
  <c r="K49" i="20"/>
  <c r="G49" i="20"/>
  <c r="J49" i="20" s="1"/>
  <c r="L48" i="20"/>
  <c r="K48" i="20"/>
  <c r="G48" i="20"/>
  <c r="J48" i="20" s="1"/>
  <c r="L44" i="20"/>
  <c r="K44" i="20"/>
  <c r="G44" i="20"/>
  <c r="J44" i="20" s="1"/>
  <c r="L43" i="20"/>
  <c r="K43" i="20"/>
  <c r="G43" i="20"/>
  <c r="J43" i="20" s="1"/>
  <c r="L42" i="20"/>
  <c r="K42" i="20"/>
  <c r="G42" i="20"/>
  <c r="J42" i="20" s="1"/>
  <c r="L41" i="20"/>
  <c r="K41" i="20"/>
  <c r="G41" i="20"/>
  <c r="J41" i="20" s="1"/>
  <c r="L40" i="20"/>
  <c r="K40" i="20"/>
  <c r="G40" i="20"/>
  <c r="J40" i="20" s="1"/>
  <c r="L36" i="20"/>
  <c r="K36" i="20"/>
  <c r="G36" i="20"/>
  <c r="J36" i="20" s="1"/>
  <c r="K35" i="20"/>
  <c r="G35" i="20"/>
  <c r="J35" i="20" s="1"/>
  <c r="L34" i="20"/>
  <c r="K34" i="20"/>
  <c r="G34" i="20"/>
  <c r="J34" i="20" s="1"/>
  <c r="L33" i="20"/>
  <c r="K33" i="20"/>
  <c r="G33" i="20"/>
  <c r="J33" i="20" s="1"/>
  <c r="L32" i="20"/>
  <c r="K32" i="20"/>
  <c r="G32" i="20"/>
  <c r="J32" i="20" s="1"/>
  <c r="L29" i="20"/>
  <c r="K29" i="20"/>
  <c r="G29" i="20"/>
  <c r="J29" i="20" s="1"/>
  <c r="L27" i="20"/>
  <c r="K27" i="20"/>
  <c r="G27" i="20"/>
  <c r="J27" i="20" s="1"/>
  <c r="L26" i="20"/>
  <c r="K26" i="20"/>
  <c r="G26" i="20"/>
  <c r="J26" i="20" s="1"/>
  <c r="L25" i="20"/>
  <c r="K25" i="20"/>
  <c r="G25" i="20"/>
  <c r="J25" i="20" s="1"/>
  <c r="L24" i="20"/>
  <c r="K24" i="20"/>
  <c r="G24" i="20"/>
  <c r="J24" i="20" s="1"/>
  <c r="L20" i="20"/>
  <c r="K20" i="20"/>
  <c r="G20" i="20"/>
  <c r="J20" i="20" s="1"/>
  <c r="L19" i="20"/>
  <c r="K19" i="20"/>
  <c r="G19" i="20"/>
  <c r="J19" i="20" s="1"/>
  <c r="L18" i="20"/>
  <c r="K18" i="20"/>
  <c r="G18" i="20"/>
  <c r="J18" i="20" s="1"/>
  <c r="L17" i="20"/>
  <c r="K17" i="20"/>
  <c r="G17" i="20"/>
  <c r="J17" i="20" s="1"/>
  <c r="L16" i="20"/>
  <c r="K16" i="20"/>
  <c r="G16" i="20"/>
  <c r="J16" i="20" s="1"/>
  <c r="L13" i="20"/>
  <c r="K13" i="20"/>
  <c r="G13" i="20"/>
  <c r="J13" i="20" s="1"/>
  <c r="L12" i="20"/>
  <c r="K12" i="20"/>
  <c r="G12" i="20"/>
  <c r="J12" i="20" s="1"/>
  <c r="L11" i="20"/>
  <c r="K11" i="20"/>
  <c r="G11" i="20"/>
  <c r="J11" i="20" s="1"/>
  <c r="K10" i="20"/>
  <c r="G10" i="20"/>
  <c r="J10" i="20" s="1"/>
  <c r="L9" i="20"/>
  <c r="K9" i="20"/>
  <c r="G9" i="20"/>
  <c r="J9" i="20" s="1"/>
  <c r="L6" i="20"/>
  <c r="K6" i="20"/>
  <c r="G6" i="20"/>
  <c r="J6" i="20" s="1"/>
  <c r="L5" i="20"/>
  <c r="K5" i="20"/>
  <c r="G5" i="20"/>
  <c r="J5" i="20" s="1"/>
  <c r="K4" i="20"/>
  <c r="G4" i="20"/>
  <c r="J4" i="20" s="1"/>
  <c r="L3" i="20"/>
  <c r="K3" i="20"/>
  <c r="G3" i="20"/>
  <c r="J3" i="20" s="1"/>
  <c r="L2" i="20"/>
  <c r="G2" i="20"/>
  <c r="J2" i="20" s="1"/>
  <c r="D3" i="20"/>
  <c r="E3" i="20" s="1"/>
  <c r="H3" i="20" s="1"/>
  <c r="D4" i="20"/>
  <c r="E4" i="20" s="1"/>
  <c r="H4" i="20" s="1"/>
  <c r="D5" i="20"/>
  <c r="E5" i="20" s="1"/>
  <c r="I5" i="20" s="1"/>
  <c r="D6" i="20"/>
  <c r="E6" i="20" s="1"/>
  <c r="D9" i="20"/>
  <c r="E9" i="20" s="1"/>
  <c r="I9" i="20" s="1"/>
  <c r="D10" i="20"/>
  <c r="E10" i="20" s="1"/>
  <c r="I10" i="20" s="1"/>
  <c r="D11" i="20"/>
  <c r="E11" i="20" s="1"/>
  <c r="I11" i="20" s="1"/>
  <c r="D12" i="20"/>
  <c r="E12" i="20" s="1"/>
  <c r="I12" i="20" s="1"/>
  <c r="D13" i="20"/>
  <c r="E13" i="20" s="1"/>
  <c r="I13" i="20" s="1"/>
  <c r="D16" i="20"/>
  <c r="E16" i="20" s="1"/>
  <c r="H16" i="20" s="1"/>
  <c r="D17" i="20"/>
  <c r="E17" i="20" s="1"/>
  <c r="I17" i="20" s="1"/>
  <c r="D18" i="20"/>
  <c r="E18" i="20" s="1"/>
  <c r="D19" i="20"/>
  <c r="E19" i="20" s="1"/>
  <c r="H19" i="20" s="1"/>
  <c r="D20" i="20"/>
  <c r="E20" i="20" s="1"/>
  <c r="H20" i="20" s="1"/>
  <c r="D24" i="20"/>
  <c r="E24" i="20" s="1"/>
  <c r="I24" i="20" s="1"/>
  <c r="D25" i="20"/>
  <c r="E25" i="20" s="1"/>
  <c r="I25" i="20" s="1"/>
  <c r="D26" i="20"/>
  <c r="E26" i="20" s="1"/>
  <c r="I26" i="20" s="1"/>
  <c r="D27" i="20"/>
  <c r="E27" i="20" s="1"/>
  <c r="I27" i="20" s="1"/>
  <c r="D29" i="20"/>
  <c r="E29" i="20" s="1"/>
  <c r="I29" i="20" s="1"/>
  <c r="D32" i="20"/>
  <c r="E32" i="20" s="1"/>
  <c r="I32" i="20" s="1"/>
  <c r="D33" i="20"/>
  <c r="E33" i="20" s="1"/>
  <c r="I33" i="20" s="1"/>
  <c r="D34" i="20"/>
  <c r="E34" i="20" s="1"/>
  <c r="H34" i="20" s="1"/>
  <c r="D35" i="20"/>
  <c r="E35" i="20" s="1"/>
  <c r="D36" i="20"/>
  <c r="E36" i="20" s="1"/>
  <c r="D40" i="20"/>
  <c r="E40" i="20" s="1"/>
  <c r="H40" i="20" s="1"/>
  <c r="D41" i="20"/>
  <c r="E41" i="20" s="1"/>
  <c r="H41" i="20" s="1"/>
  <c r="D42" i="20"/>
  <c r="E42" i="20" s="1"/>
  <c r="I42" i="20" s="1"/>
  <c r="D43" i="20"/>
  <c r="E43" i="20" s="1"/>
  <c r="I43" i="20" s="1"/>
  <c r="D44" i="20"/>
  <c r="E44" i="20" s="1"/>
  <c r="I44" i="20" s="1"/>
  <c r="D48" i="20"/>
  <c r="E48" i="20" s="1"/>
  <c r="I48" i="20" s="1"/>
  <c r="D49" i="20"/>
  <c r="E49" i="20" s="1"/>
  <c r="I49" i="20" s="1"/>
  <c r="D50" i="20"/>
  <c r="E50" i="20" s="1"/>
  <c r="I50" i="20" s="1"/>
  <c r="D51" i="20"/>
  <c r="E51" i="20" s="1"/>
  <c r="I51" i="20" s="1"/>
  <c r="D52" i="20"/>
  <c r="E52" i="20" s="1"/>
  <c r="I52" i="20" s="1"/>
  <c r="D2" i="20"/>
  <c r="E2" i="20" s="1"/>
  <c r="L4" i="19"/>
  <c r="L6" i="19"/>
  <c r="L7" i="19"/>
  <c r="L8" i="19"/>
  <c r="L9" i="19"/>
  <c r="L10" i="19"/>
  <c r="L11" i="19"/>
  <c r="L12" i="19"/>
  <c r="L14" i="19"/>
  <c r="L15" i="19"/>
  <c r="L16" i="19"/>
  <c r="L17" i="19"/>
  <c r="L18" i="19"/>
  <c r="L20" i="19"/>
  <c r="L21" i="19"/>
  <c r="L22" i="19"/>
  <c r="L23" i="19"/>
  <c r="L24" i="19"/>
  <c r="L26" i="19"/>
  <c r="L27" i="19"/>
  <c r="L28" i="19"/>
  <c r="L30" i="19"/>
  <c r="L32" i="19"/>
  <c r="L33" i="19"/>
  <c r="L34" i="19"/>
  <c r="L35" i="19"/>
  <c r="L36" i="19"/>
  <c r="L38" i="19"/>
  <c r="L39" i="19"/>
  <c r="L40" i="19"/>
  <c r="L41" i="19"/>
  <c r="L42" i="19"/>
  <c r="L51" i="19"/>
  <c r="L52" i="19"/>
  <c r="L53" i="19"/>
  <c r="L54" i="19"/>
  <c r="L55" i="19"/>
  <c r="L57" i="19"/>
  <c r="L58" i="19"/>
  <c r="L59" i="19"/>
  <c r="L60" i="19"/>
  <c r="L61" i="19"/>
  <c r="L63" i="19"/>
  <c r="L64" i="19"/>
  <c r="L65" i="19"/>
  <c r="L67" i="19"/>
  <c r="L69" i="19"/>
  <c r="L70" i="19"/>
  <c r="L71" i="19"/>
  <c r="L72" i="19"/>
  <c r="L73" i="19"/>
  <c r="L75" i="19"/>
  <c r="L76" i="19"/>
  <c r="L77" i="19"/>
  <c r="L78" i="19"/>
  <c r="L79" i="19"/>
  <c r="L81" i="19"/>
  <c r="L82" i="19"/>
  <c r="L83" i="19"/>
  <c r="L84" i="19"/>
  <c r="L85" i="19"/>
  <c r="L87" i="19"/>
  <c r="L88" i="19"/>
  <c r="L89" i="19"/>
  <c r="L90" i="19"/>
  <c r="L91" i="19"/>
  <c r="L3" i="19"/>
  <c r="P61" i="20" l="1"/>
  <c r="T38" i="20"/>
  <c r="P2" i="16"/>
  <c r="Q2" i="16" s="1"/>
  <c r="P3" i="30"/>
  <c r="Q3" i="30" s="1"/>
  <c r="T15" i="20"/>
  <c r="P2" i="30"/>
  <c r="Q2" i="30" s="1"/>
  <c r="Q4" i="30" s="1"/>
  <c r="Q5" i="30" s="1"/>
  <c r="T30" i="20"/>
  <c r="P14" i="22"/>
  <c r="Q14" i="22" s="1"/>
  <c r="P54" i="20"/>
  <c r="S54" i="20" s="1"/>
  <c r="M7" i="20"/>
  <c r="P7" i="20" s="1"/>
  <c r="Q7" i="20" s="1"/>
  <c r="P30" i="20"/>
  <c r="S30" i="20" s="1"/>
  <c r="P46" i="20"/>
  <c r="S46" i="20" s="1"/>
  <c r="T61" i="20"/>
  <c r="T46" i="20"/>
  <c r="O66" i="24"/>
  <c r="O67" i="24" s="1"/>
  <c r="N42" i="24"/>
  <c r="O21" i="24"/>
  <c r="H28" i="24"/>
  <c r="M28" i="24" s="1"/>
  <c r="I7" i="24"/>
  <c r="N7" i="24" s="1"/>
  <c r="H55" i="24"/>
  <c r="M55" i="24" s="1"/>
  <c r="O60" i="24"/>
  <c r="N14" i="24"/>
  <c r="O35" i="24"/>
  <c r="O58" i="24"/>
  <c r="N55" i="24"/>
  <c r="I57" i="24"/>
  <c r="N57" i="24" s="1"/>
  <c r="H57" i="24"/>
  <c r="M57" i="24" s="1"/>
  <c r="I60" i="24"/>
  <c r="N60" i="24" s="1"/>
  <c r="H60" i="24"/>
  <c r="M60" i="24" s="1"/>
  <c r="H58" i="24"/>
  <c r="M58" i="24" s="1"/>
  <c r="I58" i="24"/>
  <c r="N58" i="24" s="1"/>
  <c r="I56" i="24"/>
  <c r="N56" i="24" s="1"/>
  <c r="H56" i="24"/>
  <c r="M56" i="24" s="1"/>
  <c r="I61" i="24"/>
  <c r="N61" i="24" s="1"/>
  <c r="H61" i="24"/>
  <c r="M61" i="24" s="1"/>
  <c r="N21" i="24"/>
  <c r="I59" i="24"/>
  <c r="N59" i="24" s="1"/>
  <c r="H59" i="24"/>
  <c r="M59" i="24" s="1"/>
  <c r="H21" i="24"/>
  <c r="M21" i="24" s="1"/>
  <c r="H35" i="24"/>
  <c r="M35" i="24" s="1"/>
  <c r="P35" i="24" s="1"/>
  <c r="H49" i="24"/>
  <c r="M49" i="24" s="1"/>
  <c r="T49" i="24" s="1"/>
  <c r="O7" i="24"/>
  <c r="H42" i="24"/>
  <c r="M42" i="24" s="1"/>
  <c r="H14" i="24"/>
  <c r="M14" i="24" s="1"/>
  <c r="O14" i="24"/>
  <c r="O42" i="24"/>
  <c r="O55" i="24"/>
  <c r="N28" i="24"/>
  <c r="O2" i="24"/>
  <c r="O19" i="24"/>
  <c r="O26" i="24"/>
  <c r="O8" i="24"/>
  <c r="O11" i="24"/>
  <c r="O33" i="24"/>
  <c r="O37" i="24"/>
  <c r="O2" i="33"/>
  <c r="N3" i="33"/>
  <c r="M2" i="33"/>
  <c r="N2" i="33"/>
  <c r="O6" i="33"/>
  <c r="M3" i="33"/>
  <c r="M2" i="31"/>
  <c r="N2" i="31"/>
  <c r="M4" i="31"/>
  <c r="M5" i="31" s="1"/>
  <c r="O4" i="31"/>
  <c r="N4" i="31"/>
  <c r="N5" i="31" s="1"/>
  <c r="S61" i="20"/>
  <c r="R61" i="20"/>
  <c r="Q61" i="20"/>
  <c r="P38" i="20"/>
  <c r="M22" i="20"/>
  <c r="N22" i="20"/>
  <c r="P15" i="20"/>
  <c r="O63" i="20"/>
  <c r="O66" i="20"/>
  <c r="N68" i="20"/>
  <c r="O45" i="20"/>
  <c r="O65" i="20"/>
  <c r="O68" i="20"/>
  <c r="O64" i="20"/>
  <c r="I63" i="20"/>
  <c r="N63" i="20" s="1"/>
  <c r="H63" i="20"/>
  <c r="M63" i="20" s="1"/>
  <c r="M64" i="20"/>
  <c r="I64" i="20"/>
  <c r="N64" i="20" s="1"/>
  <c r="I65" i="20"/>
  <c r="N65" i="20" s="1"/>
  <c r="H65" i="20"/>
  <c r="M65" i="20" s="1"/>
  <c r="I66" i="20"/>
  <c r="N66" i="20" s="1"/>
  <c r="H66" i="20"/>
  <c r="M66" i="20" s="1"/>
  <c r="N67" i="20"/>
  <c r="H67" i="20"/>
  <c r="M67" i="20" s="1"/>
  <c r="H68" i="20"/>
  <c r="M68" i="20" s="1"/>
  <c r="O58" i="20"/>
  <c r="O37" i="20"/>
  <c r="O28" i="20"/>
  <c r="O53" i="20"/>
  <c r="I13" i="19"/>
  <c r="N13" i="19" s="1"/>
  <c r="H13" i="19"/>
  <c r="M13" i="19" s="1"/>
  <c r="I43" i="19"/>
  <c r="N43" i="19" s="1"/>
  <c r="H25" i="19"/>
  <c r="M25" i="19" s="1"/>
  <c r="O13" i="19"/>
  <c r="H37" i="19"/>
  <c r="M37" i="19" s="1"/>
  <c r="N2" i="19"/>
  <c r="H2" i="19"/>
  <c r="M2" i="19" s="1"/>
  <c r="O93" i="19"/>
  <c r="O2" i="19"/>
  <c r="N19" i="19"/>
  <c r="M19" i="19"/>
  <c r="N25" i="19"/>
  <c r="M31" i="19"/>
  <c r="P31" i="19" s="1"/>
  <c r="Q31" i="19" s="1"/>
  <c r="N37" i="19"/>
  <c r="M43" i="19"/>
  <c r="O44" i="19"/>
  <c r="O49" i="19"/>
  <c r="O47" i="19"/>
  <c r="M48" i="19"/>
  <c r="M49" i="19"/>
  <c r="O46" i="19"/>
  <c r="O45" i="19"/>
  <c r="I45" i="19"/>
  <c r="N45" i="19" s="1"/>
  <c r="M47" i="19"/>
  <c r="I49" i="19"/>
  <c r="N49" i="19" s="1"/>
  <c r="I47" i="19"/>
  <c r="N47" i="19" s="1"/>
  <c r="M45" i="19"/>
  <c r="O48" i="19"/>
  <c r="I44" i="19"/>
  <c r="N44" i="19" s="1"/>
  <c r="I46" i="19"/>
  <c r="N46" i="19" s="1"/>
  <c r="I48" i="19"/>
  <c r="N48" i="19" s="1"/>
  <c r="M46" i="19"/>
  <c r="M44" i="19"/>
  <c r="O95" i="19"/>
  <c r="O98" i="19"/>
  <c r="S2" i="30"/>
  <c r="R2" i="30"/>
  <c r="O13" i="22"/>
  <c r="O4" i="22"/>
  <c r="O3" i="22"/>
  <c r="O5" i="30"/>
  <c r="O7" i="22"/>
  <c r="N97" i="19"/>
  <c r="O96" i="19"/>
  <c r="O94" i="19"/>
  <c r="O97" i="19"/>
  <c r="N96" i="19"/>
  <c r="N94" i="19"/>
  <c r="N95" i="19"/>
  <c r="N93" i="19"/>
  <c r="N98" i="19"/>
  <c r="H93" i="19"/>
  <c r="M93" i="19" s="1"/>
  <c r="H94" i="19"/>
  <c r="M94" i="19" s="1"/>
  <c r="H95" i="19"/>
  <c r="M95" i="19" s="1"/>
  <c r="H96" i="19"/>
  <c r="M96" i="19" s="1"/>
  <c r="H97" i="19"/>
  <c r="M97" i="19" s="1"/>
  <c r="H98" i="19"/>
  <c r="M98" i="19" s="1"/>
  <c r="O86" i="19"/>
  <c r="O92" i="19"/>
  <c r="I62" i="19"/>
  <c r="N62" i="19" s="1"/>
  <c r="O80" i="19"/>
  <c r="I68" i="19"/>
  <c r="N68" i="19" s="1"/>
  <c r="O68" i="19"/>
  <c r="H86" i="19"/>
  <c r="M86" i="19" s="1"/>
  <c r="M68" i="19"/>
  <c r="H74" i="19"/>
  <c r="M74" i="19" s="1"/>
  <c r="O74" i="19"/>
  <c r="H92" i="19"/>
  <c r="M92" i="19" s="1"/>
  <c r="H80" i="19"/>
  <c r="M80" i="19" s="1"/>
  <c r="N92" i="19"/>
  <c r="N86" i="19"/>
  <c r="N80" i="19"/>
  <c r="N74" i="19"/>
  <c r="O62" i="19"/>
  <c r="M62" i="19"/>
  <c r="H56" i="19"/>
  <c r="M56" i="19" s="1"/>
  <c r="O56" i="19"/>
  <c r="N56" i="19"/>
  <c r="O11" i="22"/>
  <c r="M7" i="22"/>
  <c r="N7" i="22"/>
  <c r="N5" i="22"/>
  <c r="M4" i="22"/>
  <c r="M5" i="22"/>
  <c r="M13" i="22"/>
  <c r="O9" i="22"/>
  <c r="N11" i="22"/>
  <c r="N2" i="22"/>
  <c r="O40" i="24"/>
  <c r="O44" i="24"/>
  <c r="O24" i="24"/>
  <c r="O45" i="24"/>
  <c r="O48" i="24"/>
  <c r="O51" i="24"/>
  <c r="O54" i="24"/>
  <c r="O46" i="24"/>
  <c r="O6" i="24"/>
  <c r="O52" i="24"/>
  <c r="N16" i="24"/>
  <c r="O18" i="24"/>
  <c r="O50" i="24"/>
  <c r="O5" i="24"/>
  <c r="O3" i="24"/>
  <c r="N36" i="24"/>
  <c r="O41" i="24"/>
  <c r="O22" i="24"/>
  <c r="O36" i="24"/>
  <c r="O12" i="24"/>
  <c r="N20" i="24"/>
  <c r="O13" i="24"/>
  <c r="O4" i="24"/>
  <c r="M8" i="24"/>
  <c r="O23" i="24"/>
  <c r="O32" i="24"/>
  <c r="O17" i="24"/>
  <c r="O30" i="24"/>
  <c r="O15" i="24"/>
  <c r="N40" i="24"/>
  <c r="O43" i="24"/>
  <c r="N25" i="24"/>
  <c r="O53" i="24"/>
  <c r="O31" i="24"/>
  <c r="H6" i="24"/>
  <c r="M6" i="24" s="1"/>
  <c r="M41" i="24"/>
  <c r="O47" i="24"/>
  <c r="M17" i="24"/>
  <c r="I2" i="24"/>
  <c r="N2" i="24" s="1"/>
  <c r="H2" i="24"/>
  <c r="M2" i="24" s="1"/>
  <c r="H39" i="24"/>
  <c r="M39" i="24" s="1"/>
  <c r="I39" i="24"/>
  <c r="N39" i="24" s="1"/>
  <c r="H15" i="24"/>
  <c r="M15" i="24" s="1"/>
  <c r="I15" i="24"/>
  <c r="N15" i="24" s="1"/>
  <c r="M37" i="24"/>
  <c r="M12" i="24"/>
  <c r="H19" i="24"/>
  <c r="M19" i="24" s="1"/>
  <c r="I19" i="24"/>
  <c r="N19" i="24" s="1"/>
  <c r="H10" i="24"/>
  <c r="M10" i="24" s="1"/>
  <c r="I10" i="24"/>
  <c r="N10" i="24" s="1"/>
  <c r="O38" i="24"/>
  <c r="N31" i="24"/>
  <c r="O25" i="24"/>
  <c r="O27" i="24"/>
  <c r="H31" i="24"/>
  <c r="M31" i="24" s="1"/>
  <c r="O10" i="24"/>
  <c r="N6" i="24"/>
  <c r="O29" i="24"/>
  <c r="O34" i="24"/>
  <c r="O39" i="24"/>
  <c r="O20" i="24"/>
  <c r="O16" i="24"/>
  <c r="O9" i="24"/>
  <c r="I33" i="24"/>
  <c r="N33" i="24" s="1"/>
  <c r="H33" i="24"/>
  <c r="M33" i="24" s="1"/>
  <c r="I50" i="24"/>
  <c r="N50" i="24" s="1"/>
  <c r="H50" i="24"/>
  <c r="M50" i="24" s="1"/>
  <c r="I44" i="24"/>
  <c r="N44" i="24" s="1"/>
  <c r="H44" i="24"/>
  <c r="M44" i="24" s="1"/>
  <c r="I23" i="24"/>
  <c r="N23" i="24" s="1"/>
  <c r="H23" i="24"/>
  <c r="M23" i="24" s="1"/>
  <c r="I53" i="24"/>
  <c r="N53" i="24" s="1"/>
  <c r="H53" i="24"/>
  <c r="M53" i="24" s="1"/>
  <c r="I27" i="24"/>
  <c r="N27" i="24" s="1"/>
  <c r="H27" i="24"/>
  <c r="M27" i="24" s="1"/>
  <c r="I3" i="24"/>
  <c r="N3" i="24" s="1"/>
  <c r="H3" i="24"/>
  <c r="M3" i="24" s="1"/>
  <c r="I29" i="24"/>
  <c r="N29" i="24" s="1"/>
  <c r="H29" i="24"/>
  <c r="M29" i="24" s="1"/>
  <c r="I34" i="24"/>
  <c r="N34" i="24" s="1"/>
  <c r="H34" i="24"/>
  <c r="M34" i="24" s="1"/>
  <c r="I47" i="24"/>
  <c r="N47" i="24" s="1"/>
  <c r="H47" i="24"/>
  <c r="M47" i="24" s="1"/>
  <c r="I18" i="24"/>
  <c r="N18" i="24" s="1"/>
  <c r="H18" i="24"/>
  <c r="M18" i="24" s="1"/>
  <c r="I26" i="24"/>
  <c r="N26" i="24" s="1"/>
  <c r="H26" i="24"/>
  <c r="M26" i="24" s="1"/>
  <c r="H51" i="24"/>
  <c r="M51" i="24" s="1"/>
  <c r="I51" i="24"/>
  <c r="N51" i="24" s="1"/>
  <c r="I46" i="24"/>
  <c r="N46" i="24" s="1"/>
  <c r="H46" i="24"/>
  <c r="M46" i="24" s="1"/>
  <c r="I13" i="24"/>
  <c r="N13" i="24" s="1"/>
  <c r="H13" i="24"/>
  <c r="M13" i="24" s="1"/>
  <c r="I9" i="24"/>
  <c r="N9" i="24" s="1"/>
  <c r="H9" i="24"/>
  <c r="M9" i="24" s="1"/>
  <c r="N11" i="24"/>
  <c r="I32" i="24"/>
  <c r="N32" i="24" s="1"/>
  <c r="H32" i="24"/>
  <c r="M32" i="24" s="1"/>
  <c r="N45" i="24"/>
  <c r="I54" i="24"/>
  <c r="N54" i="24" s="1"/>
  <c r="H54" i="24"/>
  <c r="M54" i="24" s="1"/>
  <c r="H5" i="24"/>
  <c r="M5" i="24" s="1"/>
  <c r="I5" i="24"/>
  <c r="N5" i="24" s="1"/>
  <c r="I4" i="24"/>
  <c r="N4" i="24" s="1"/>
  <c r="H4" i="24"/>
  <c r="M4" i="24" s="1"/>
  <c r="I24" i="24"/>
  <c r="N24" i="24" s="1"/>
  <c r="H24" i="24"/>
  <c r="M24" i="24" s="1"/>
  <c r="I30" i="24"/>
  <c r="N30" i="24" s="1"/>
  <c r="H30" i="24"/>
  <c r="M30" i="24" s="1"/>
  <c r="I22" i="24"/>
  <c r="N22" i="24" s="1"/>
  <c r="H22" i="24"/>
  <c r="M22" i="24" s="1"/>
  <c r="I38" i="24"/>
  <c r="N38" i="24" s="1"/>
  <c r="H38" i="24"/>
  <c r="M38" i="24" s="1"/>
  <c r="I43" i="24"/>
  <c r="N43" i="24" s="1"/>
  <c r="H43" i="24"/>
  <c r="M43" i="24" s="1"/>
  <c r="I48" i="24"/>
  <c r="N48" i="24" s="1"/>
  <c r="H48" i="24"/>
  <c r="M48" i="24" s="1"/>
  <c r="I52" i="24"/>
  <c r="N52" i="24" s="1"/>
  <c r="H52" i="24"/>
  <c r="M52" i="24" s="1"/>
  <c r="I8" i="24"/>
  <c r="N8" i="24" s="1"/>
  <c r="I12" i="24"/>
  <c r="N12" i="24" s="1"/>
  <c r="I17" i="24"/>
  <c r="N17" i="24" s="1"/>
  <c r="I37" i="24"/>
  <c r="N37" i="24" s="1"/>
  <c r="I41" i="24"/>
  <c r="N41" i="24" s="1"/>
  <c r="H25" i="24"/>
  <c r="M25" i="24" s="1"/>
  <c r="H45" i="24"/>
  <c r="M45" i="24" s="1"/>
  <c r="H11" i="24"/>
  <c r="M11" i="24" s="1"/>
  <c r="H16" i="24"/>
  <c r="M16" i="24" s="1"/>
  <c r="H20" i="24"/>
  <c r="M20" i="24" s="1"/>
  <c r="H36" i="24"/>
  <c r="M36" i="24" s="1"/>
  <c r="H40" i="24"/>
  <c r="M40" i="24" s="1"/>
  <c r="H45" i="20"/>
  <c r="M45" i="20" s="1"/>
  <c r="H53" i="20"/>
  <c r="M53" i="20" s="1"/>
  <c r="O4" i="23"/>
  <c r="M3" i="23"/>
  <c r="N2" i="23"/>
  <c r="M4" i="23"/>
  <c r="N4" i="23"/>
  <c r="N5" i="23"/>
  <c r="N3" i="23"/>
  <c r="M2" i="23"/>
  <c r="O3" i="23"/>
  <c r="M5" i="23"/>
  <c r="M6" i="23"/>
  <c r="N6" i="23"/>
  <c r="M9" i="22"/>
  <c r="N9" i="22"/>
  <c r="M3" i="22"/>
  <c r="N3" i="22"/>
  <c r="M10" i="22"/>
  <c r="N12" i="22"/>
  <c r="M6" i="22"/>
  <c r="N10" i="22"/>
  <c r="M12" i="22"/>
  <c r="N6" i="22"/>
  <c r="N13" i="22"/>
  <c r="N4" i="22"/>
  <c r="M2" i="22"/>
  <c r="M11" i="22"/>
  <c r="N53" i="20"/>
  <c r="N45" i="20"/>
  <c r="O21" i="20"/>
  <c r="H37" i="20"/>
  <c r="M37" i="20" s="1"/>
  <c r="N37" i="20"/>
  <c r="O14" i="20"/>
  <c r="H28" i="20"/>
  <c r="M28" i="20" s="1"/>
  <c r="N28" i="20"/>
  <c r="I21" i="20"/>
  <c r="N21" i="20" s="1"/>
  <c r="H21" i="20"/>
  <c r="M21" i="20" s="1"/>
  <c r="N14" i="20"/>
  <c r="H14" i="20"/>
  <c r="M14" i="20" s="1"/>
  <c r="O60" i="20"/>
  <c r="O56" i="20"/>
  <c r="O59" i="20"/>
  <c r="O19" i="20"/>
  <c r="O26" i="20"/>
  <c r="O44" i="20"/>
  <c r="O57" i="20"/>
  <c r="O20" i="20"/>
  <c r="N51" i="20"/>
  <c r="N26" i="20"/>
  <c r="N33" i="20"/>
  <c r="N13" i="20"/>
  <c r="N27" i="20"/>
  <c r="H58" i="20"/>
  <c r="M58" i="20" s="1"/>
  <c r="I58" i="20"/>
  <c r="N58" i="20" s="1"/>
  <c r="H57" i="20"/>
  <c r="M57" i="20" s="1"/>
  <c r="I57" i="20"/>
  <c r="N57" i="20" s="1"/>
  <c r="H59" i="20"/>
  <c r="M59" i="20" s="1"/>
  <c r="I59" i="20"/>
  <c r="N59" i="20" s="1"/>
  <c r="H60" i="20"/>
  <c r="M60" i="20" s="1"/>
  <c r="I60" i="20"/>
  <c r="N60" i="20" s="1"/>
  <c r="H56" i="20"/>
  <c r="M56" i="20" s="1"/>
  <c r="I56" i="20"/>
  <c r="N56" i="20" s="1"/>
  <c r="N17" i="20"/>
  <c r="O32" i="20"/>
  <c r="O50" i="20"/>
  <c r="N50" i="20"/>
  <c r="O27" i="20"/>
  <c r="O34" i="20"/>
  <c r="O41" i="20"/>
  <c r="O48" i="20"/>
  <c r="O52" i="20"/>
  <c r="N43" i="20"/>
  <c r="N9" i="20"/>
  <c r="O24" i="20"/>
  <c r="O29" i="20"/>
  <c r="O42" i="20"/>
  <c r="O49" i="20"/>
  <c r="N12" i="20"/>
  <c r="N49" i="20"/>
  <c r="N29" i="20"/>
  <c r="O9" i="20"/>
  <c r="N24" i="20"/>
  <c r="M19" i="20"/>
  <c r="O2" i="20"/>
  <c r="O5" i="20"/>
  <c r="O16" i="20"/>
  <c r="O11" i="20"/>
  <c r="O25" i="20"/>
  <c r="N11" i="20"/>
  <c r="O6" i="20"/>
  <c r="O12" i="20"/>
  <c r="O36" i="20"/>
  <c r="O33" i="20"/>
  <c r="N25" i="20"/>
  <c r="M41" i="20"/>
  <c r="O4" i="20"/>
  <c r="O10" i="20"/>
  <c r="I6" i="20"/>
  <c r="N6" i="20" s="1"/>
  <c r="H6" i="20"/>
  <c r="M6" i="20" s="1"/>
  <c r="I36" i="20"/>
  <c r="N36" i="20" s="1"/>
  <c r="H36" i="20"/>
  <c r="M36" i="20" s="1"/>
  <c r="I18" i="20"/>
  <c r="N18" i="20" s="1"/>
  <c r="H18" i="20"/>
  <c r="M18" i="20" s="1"/>
  <c r="H35" i="20"/>
  <c r="M35" i="20" s="1"/>
  <c r="I35" i="20"/>
  <c r="N35" i="20" s="1"/>
  <c r="I2" i="20"/>
  <c r="N2" i="20" s="1"/>
  <c r="H2" i="20"/>
  <c r="M2" i="20" s="1"/>
  <c r="I3" i="20"/>
  <c r="N3" i="20" s="1"/>
  <c r="H17" i="20"/>
  <c r="M17" i="20" s="1"/>
  <c r="I40" i="20"/>
  <c r="N40" i="20" s="1"/>
  <c r="I19" i="20"/>
  <c r="N19" i="20" s="1"/>
  <c r="O35" i="20"/>
  <c r="O3" i="20"/>
  <c r="O17" i="20"/>
  <c r="O40" i="20"/>
  <c r="M3" i="20"/>
  <c r="M40" i="20"/>
  <c r="N10" i="20"/>
  <c r="M4" i="20"/>
  <c r="O13" i="20"/>
  <c r="O43" i="20"/>
  <c r="O51" i="20"/>
  <c r="M20" i="20"/>
  <c r="M16" i="20"/>
  <c r="O18" i="20"/>
  <c r="N48" i="20"/>
  <c r="M34" i="20"/>
  <c r="N44" i="20"/>
  <c r="N52" i="20"/>
  <c r="N5" i="20"/>
  <c r="N32" i="20"/>
  <c r="N42" i="20"/>
  <c r="H52" i="20"/>
  <c r="M52" i="20" s="1"/>
  <c r="I4" i="20"/>
  <c r="N4" i="20" s="1"/>
  <c r="I20" i="20"/>
  <c r="N20" i="20" s="1"/>
  <c r="I41" i="20"/>
  <c r="N41" i="20" s="1"/>
  <c r="H13" i="20"/>
  <c r="M13" i="20" s="1"/>
  <c r="I16" i="20"/>
  <c r="N16" i="20" s="1"/>
  <c r="H33" i="20"/>
  <c r="M33" i="20" s="1"/>
  <c r="I34" i="20"/>
  <c r="N34" i="20" s="1"/>
  <c r="H51" i="20"/>
  <c r="M51" i="20" s="1"/>
  <c r="H12" i="20"/>
  <c r="M12" i="20" s="1"/>
  <c r="H32" i="20"/>
  <c r="M32" i="20" s="1"/>
  <c r="H50" i="20"/>
  <c r="M50" i="20" s="1"/>
  <c r="H11" i="20"/>
  <c r="M11" i="20" s="1"/>
  <c r="H29" i="20"/>
  <c r="M29" i="20" s="1"/>
  <c r="H49" i="20"/>
  <c r="M49" i="20" s="1"/>
  <c r="H10" i="20"/>
  <c r="M10" i="20" s="1"/>
  <c r="H27" i="20"/>
  <c r="M27" i="20" s="1"/>
  <c r="H48" i="20"/>
  <c r="M48" i="20" s="1"/>
  <c r="H9" i="20"/>
  <c r="M9" i="20" s="1"/>
  <c r="H26" i="20"/>
  <c r="M26" i="20" s="1"/>
  <c r="H44" i="20"/>
  <c r="M44" i="20" s="1"/>
  <c r="H25" i="20"/>
  <c r="M25" i="20" s="1"/>
  <c r="T25" i="20" s="1"/>
  <c r="H43" i="20"/>
  <c r="M43" i="20" s="1"/>
  <c r="H5" i="20"/>
  <c r="M5" i="20" s="1"/>
  <c r="H24" i="20"/>
  <c r="M24" i="20" s="1"/>
  <c r="H42" i="20"/>
  <c r="M42" i="20" s="1"/>
  <c r="K85" i="19"/>
  <c r="O85" i="19" s="1"/>
  <c r="G85" i="19"/>
  <c r="J85" i="19" s="1"/>
  <c r="K84" i="19"/>
  <c r="O84" i="19" s="1"/>
  <c r="G84" i="19"/>
  <c r="J84" i="19" s="1"/>
  <c r="K83" i="19"/>
  <c r="O83" i="19" s="1"/>
  <c r="G83" i="19"/>
  <c r="J83" i="19" s="1"/>
  <c r="K82" i="19"/>
  <c r="O82" i="19" s="1"/>
  <c r="G82" i="19"/>
  <c r="J82" i="19" s="1"/>
  <c r="K81" i="19"/>
  <c r="O81" i="19" s="1"/>
  <c r="G81" i="19"/>
  <c r="J81" i="19" s="1"/>
  <c r="D85" i="19"/>
  <c r="E85" i="19" s="1"/>
  <c r="I85" i="19" s="1"/>
  <c r="D84" i="19"/>
  <c r="E84" i="19" s="1"/>
  <c r="D83" i="19"/>
  <c r="E83" i="19" s="1"/>
  <c r="D82" i="19"/>
  <c r="E82" i="19" s="1"/>
  <c r="D81" i="19"/>
  <c r="E81" i="19" s="1"/>
  <c r="K18" i="19"/>
  <c r="O18" i="19" s="1"/>
  <c r="G18" i="19"/>
  <c r="J18" i="19" s="1"/>
  <c r="K17" i="19"/>
  <c r="O17" i="19" s="1"/>
  <c r="G17" i="19"/>
  <c r="J17" i="19" s="1"/>
  <c r="K16" i="19"/>
  <c r="O16" i="19" s="1"/>
  <c r="G16" i="19"/>
  <c r="J16" i="19" s="1"/>
  <c r="K15" i="19"/>
  <c r="O15" i="19" s="1"/>
  <c r="G15" i="19"/>
  <c r="J15" i="19" s="1"/>
  <c r="K14" i="19"/>
  <c r="O14" i="19" s="1"/>
  <c r="G14" i="19"/>
  <c r="J14" i="19" s="1"/>
  <c r="D18" i="19"/>
  <c r="E18" i="19" s="1"/>
  <c r="D17" i="19"/>
  <c r="E17" i="19" s="1"/>
  <c r="I17" i="19" s="1"/>
  <c r="D16" i="19"/>
  <c r="E16" i="19" s="1"/>
  <c r="D15" i="19"/>
  <c r="E15" i="19" s="1"/>
  <c r="I15" i="19" s="1"/>
  <c r="D14" i="19"/>
  <c r="E14" i="19" s="1"/>
  <c r="G52" i="19"/>
  <c r="J52" i="19" s="1"/>
  <c r="K52" i="19"/>
  <c r="O52" i="19" s="1"/>
  <c r="G53" i="19"/>
  <c r="J53" i="19" s="1"/>
  <c r="K53" i="19"/>
  <c r="O53" i="19" s="1"/>
  <c r="G54" i="19"/>
  <c r="J54" i="19" s="1"/>
  <c r="K54" i="19"/>
  <c r="G55" i="19"/>
  <c r="J55" i="19" s="1"/>
  <c r="K55" i="19"/>
  <c r="O55" i="19" s="1"/>
  <c r="G57" i="19"/>
  <c r="J57" i="19" s="1"/>
  <c r="K57" i="19"/>
  <c r="O57" i="19" s="1"/>
  <c r="G58" i="19"/>
  <c r="J58" i="19" s="1"/>
  <c r="K58" i="19"/>
  <c r="O58" i="19" s="1"/>
  <c r="G59" i="19"/>
  <c r="J59" i="19" s="1"/>
  <c r="K59" i="19"/>
  <c r="G60" i="19"/>
  <c r="J60" i="19" s="1"/>
  <c r="K60" i="19"/>
  <c r="O60" i="19" s="1"/>
  <c r="G61" i="19"/>
  <c r="J61" i="19" s="1"/>
  <c r="K61" i="19"/>
  <c r="O61" i="19" s="1"/>
  <c r="G63" i="19"/>
  <c r="J63" i="19" s="1"/>
  <c r="K63" i="19"/>
  <c r="O63" i="19" s="1"/>
  <c r="G64" i="19"/>
  <c r="J64" i="19" s="1"/>
  <c r="K64" i="19"/>
  <c r="G65" i="19"/>
  <c r="J65" i="19" s="1"/>
  <c r="K65" i="19"/>
  <c r="O65" i="19" s="1"/>
  <c r="G66" i="19"/>
  <c r="J66" i="19" s="1"/>
  <c r="K66" i="19"/>
  <c r="O66" i="19" s="1"/>
  <c r="G67" i="19"/>
  <c r="J67" i="19" s="1"/>
  <c r="K67" i="19"/>
  <c r="O67" i="19" s="1"/>
  <c r="G69" i="19"/>
  <c r="J69" i="19" s="1"/>
  <c r="K69" i="19"/>
  <c r="O69" i="19" s="1"/>
  <c r="G70" i="19"/>
  <c r="J70" i="19" s="1"/>
  <c r="K70" i="19"/>
  <c r="O70" i="19" s="1"/>
  <c r="G71" i="19"/>
  <c r="J71" i="19" s="1"/>
  <c r="K71" i="19"/>
  <c r="O71" i="19" s="1"/>
  <c r="G72" i="19"/>
  <c r="J72" i="19" s="1"/>
  <c r="K72" i="19"/>
  <c r="O72" i="19" s="1"/>
  <c r="G73" i="19"/>
  <c r="J73" i="19" s="1"/>
  <c r="K73" i="19"/>
  <c r="O73" i="19" s="1"/>
  <c r="G75" i="19"/>
  <c r="J75" i="19" s="1"/>
  <c r="K75" i="19"/>
  <c r="O75" i="19" s="1"/>
  <c r="G76" i="19"/>
  <c r="J76" i="19" s="1"/>
  <c r="K76" i="19"/>
  <c r="O76" i="19" s="1"/>
  <c r="G77" i="19"/>
  <c r="J77" i="19" s="1"/>
  <c r="K77" i="19"/>
  <c r="O77" i="19" s="1"/>
  <c r="G78" i="19"/>
  <c r="J78" i="19" s="1"/>
  <c r="K78" i="19"/>
  <c r="O78" i="19" s="1"/>
  <c r="G79" i="19"/>
  <c r="J79" i="19" s="1"/>
  <c r="K79" i="19"/>
  <c r="O79" i="19" s="1"/>
  <c r="G87" i="19"/>
  <c r="J87" i="19" s="1"/>
  <c r="K87" i="19"/>
  <c r="O87" i="19" s="1"/>
  <c r="G88" i="19"/>
  <c r="J88" i="19" s="1"/>
  <c r="K88" i="19"/>
  <c r="O88" i="19" s="1"/>
  <c r="G89" i="19"/>
  <c r="J89" i="19" s="1"/>
  <c r="K89" i="19"/>
  <c r="O89" i="19" s="1"/>
  <c r="G90" i="19"/>
  <c r="J90" i="19" s="1"/>
  <c r="K90" i="19"/>
  <c r="O90" i="19" s="1"/>
  <c r="G91" i="19"/>
  <c r="J91" i="19" s="1"/>
  <c r="K91" i="19"/>
  <c r="O91" i="19" s="1"/>
  <c r="K51" i="19"/>
  <c r="O51" i="19" s="1"/>
  <c r="G51" i="19"/>
  <c r="J51" i="19" s="1"/>
  <c r="D52" i="19"/>
  <c r="E52" i="19" s="1"/>
  <c r="H52" i="19" s="1"/>
  <c r="D53" i="19"/>
  <c r="E53" i="19" s="1"/>
  <c r="H53" i="19" s="1"/>
  <c r="D54" i="19"/>
  <c r="E54" i="19" s="1"/>
  <c r="H54" i="19" s="1"/>
  <c r="D55" i="19"/>
  <c r="E55" i="19" s="1"/>
  <c r="H55" i="19" s="1"/>
  <c r="D57" i="19"/>
  <c r="E57" i="19" s="1"/>
  <c r="H57" i="19" s="1"/>
  <c r="D58" i="19"/>
  <c r="E58" i="19" s="1"/>
  <c r="H58" i="19" s="1"/>
  <c r="D59" i="19"/>
  <c r="E59" i="19" s="1"/>
  <c r="I59" i="19" s="1"/>
  <c r="D60" i="19"/>
  <c r="E60" i="19" s="1"/>
  <c r="H60" i="19" s="1"/>
  <c r="D61" i="19"/>
  <c r="E61" i="19" s="1"/>
  <c r="I61" i="19" s="1"/>
  <c r="D63" i="19"/>
  <c r="E63" i="19" s="1"/>
  <c r="I63" i="19" s="1"/>
  <c r="D64" i="19"/>
  <c r="E64" i="19" s="1"/>
  <c r="D65" i="19"/>
  <c r="E65" i="19" s="1"/>
  <c r="H65" i="19" s="1"/>
  <c r="D66" i="19"/>
  <c r="E66" i="19" s="1"/>
  <c r="H66" i="19" s="1"/>
  <c r="D67" i="19"/>
  <c r="E67" i="19" s="1"/>
  <c r="H67" i="19" s="1"/>
  <c r="D69" i="19"/>
  <c r="E69" i="19" s="1"/>
  <c r="H69" i="19" s="1"/>
  <c r="D70" i="19"/>
  <c r="E70" i="19" s="1"/>
  <c r="I70" i="19" s="1"/>
  <c r="D71" i="19"/>
  <c r="E71" i="19" s="1"/>
  <c r="D72" i="19"/>
  <c r="E72" i="19" s="1"/>
  <c r="H72" i="19" s="1"/>
  <c r="D73" i="19"/>
  <c r="E73" i="19" s="1"/>
  <c r="H73" i="19" s="1"/>
  <c r="D75" i="19"/>
  <c r="E75" i="19" s="1"/>
  <c r="H75" i="19" s="1"/>
  <c r="D76" i="19"/>
  <c r="E76" i="19" s="1"/>
  <c r="H76" i="19" s="1"/>
  <c r="D77" i="19"/>
  <c r="E77" i="19" s="1"/>
  <c r="I77" i="19" s="1"/>
  <c r="D78" i="19"/>
  <c r="E78" i="19" s="1"/>
  <c r="D79" i="19"/>
  <c r="E79" i="19" s="1"/>
  <c r="H79" i="19" s="1"/>
  <c r="D87" i="19"/>
  <c r="E87" i="19" s="1"/>
  <c r="H87" i="19" s="1"/>
  <c r="D88" i="19"/>
  <c r="E88" i="19" s="1"/>
  <c r="H88" i="19" s="1"/>
  <c r="D89" i="19"/>
  <c r="E89" i="19" s="1"/>
  <c r="H89" i="19" s="1"/>
  <c r="D90" i="19"/>
  <c r="E90" i="19" s="1"/>
  <c r="I90" i="19" s="1"/>
  <c r="D91" i="19"/>
  <c r="E91" i="19" s="1"/>
  <c r="H91" i="19" s="1"/>
  <c r="D51" i="19"/>
  <c r="E51" i="19" s="1"/>
  <c r="G8" i="19"/>
  <c r="J8" i="19" s="1"/>
  <c r="K8" i="19"/>
  <c r="O8" i="19" s="1"/>
  <c r="G9" i="19"/>
  <c r="J9" i="19" s="1"/>
  <c r="K9" i="19"/>
  <c r="O9" i="19" s="1"/>
  <c r="G10" i="19"/>
  <c r="J10" i="19" s="1"/>
  <c r="K10" i="19"/>
  <c r="O10" i="19" s="1"/>
  <c r="G11" i="19"/>
  <c r="J11" i="19" s="1"/>
  <c r="K11" i="19"/>
  <c r="G12" i="19"/>
  <c r="J12" i="19" s="1"/>
  <c r="K12" i="19"/>
  <c r="O12" i="19" s="1"/>
  <c r="G20" i="19"/>
  <c r="J20" i="19" s="1"/>
  <c r="K20" i="19"/>
  <c r="O20" i="19" s="1"/>
  <c r="G21" i="19"/>
  <c r="J21" i="19" s="1"/>
  <c r="K21" i="19"/>
  <c r="O21" i="19" s="1"/>
  <c r="G22" i="19"/>
  <c r="J22" i="19" s="1"/>
  <c r="K22" i="19"/>
  <c r="O22" i="19" s="1"/>
  <c r="G23" i="19"/>
  <c r="J23" i="19" s="1"/>
  <c r="K23" i="19"/>
  <c r="O23" i="19" s="1"/>
  <c r="G24" i="19"/>
  <c r="J24" i="19" s="1"/>
  <c r="K24" i="19"/>
  <c r="O24" i="19" s="1"/>
  <c r="G26" i="19"/>
  <c r="J26" i="19" s="1"/>
  <c r="K26" i="19"/>
  <c r="O26" i="19" s="1"/>
  <c r="G27" i="19"/>
  <c r="J27" i="19" s="1"/>
  <c r="K27" i="19"/>
  <c r="O27" i="19" s="1"/>
  <c r="G28" i="19"/>
  <c r="J28" i="19" s="1"/>
  <c r="K28" i="19"/>
  <c r="O28" i="19" s="1"/>
  <c r="G29" i="19"/>
  <c r="J29" i="19" s="1"/>
  <c r="K29" i="19"/>
  <c r="O29" i="19" s="1"/>
  <c r="G30" i="19"/>
  <c r="J30" i="19" s="1"/>
  <c r="K30" i="19"/>
  <c r="O30" i="19" s="1"/>
  <c r="G32" i="19"/>
  <c r="J32" i="19" s="1"/>
  <c r="K32" i="19"/>
  <c r="O32" i="19" s="1"/>
  <c r="G33" i="19"/>
  <c r="J33" i="19" s="1"/>
  <c r="K33" i="19"/>
  <c r="O33" i="19" s="1"/>
  <c r="G34" i="19"/>
  <c r="J34" i="19" s="1"/>
  <c r="K34" i="19"/>
  <c r="O34" i="19" s="1"/>
  <c r="G35" i="19"/>
  <c r="J35" i="19" s="1"/>
  <c r="K35" i="19"/>
  <c r="O35" i="19" s="1"/>
  <c r="G36" i="19"/>
  <c r="J36" i="19" s="1"/>
  <c r="K36" i="19"/>
  <c r="O36" i="19" s="1"/>
  <c r="G38" i="19"/>
  <c r="J38" i="19" s="1"/>
  <c r="K38" i="19"/>
  <c r="O38" i="19" s="1"/>
  <c r="G39" i="19"/>
  <c r="J39" i="19" s="1"/>
  <c r="K39" i="19"/>
  <c r="O39" i="19" s="1"/>
  <c r="G40" i="19"/>
  <c r="J40" i="19" s="1"/>
  <c r="K40" i="19"/>
  <c r="O40" i="19" s="1"/>
  <c r="G41" i="19"/>
  <c r="J41" i="19" s="1"/>
  <c r="K41" i="19"/>
  <c r="O41" i="19" s="1"/>
  <c r="G42" i="19"/>
  <c r="J42" i="19" s="1"/>
  <c r="K42" i="19"/>
  <c r="O42" i="19" s="1"/>
  <c r="D20" i="19"/>
  <c r="E20" i="19" s="1"/>
  <c r="H20" i="19" s="1"/>
  <c r="D21" i="19"/>
  <c r="E21" i="19" s="1"/>
  <c r="I21" i="19" s="1"/>
  <c r="D22" i="19"/>
  <c r="E22" i="19" s="1"/>
  <c r="I22" i="19" s="1"/>
  <c r="D23" i="19"/>
  <c r="E23" i="19" s="1"/>
  <c r="I23" i="19" s="1"/>
  <c r="D24" i="19"/>
  <c r="E24" i="19" s="1"/>
  <c r="I24" i="19" s="1"/>
  <c r="D26" i="19"/>
  <c r="E26" i="19" s="1"/>
  <c r="H26" i="19" s="1"/>
  <c r="D27" i="19"/>
  <c r="E27" i="19" s="1"/>
  <c r="H27" i="19" s="1"/>
  <c r="D28" i="19"/>
  <c r="E28" i="19" s="1"/>
  <c r="H28" i="19" s="1"/>
  <c r="D29" i="19"/>
  <c r="E29" i="19" s="1"/>
  <c r="H29" i="19" s="1"/>
  <c r="D30" i="19"/>
  <c r="E30" i="19" s="1"/>
  <c r="I30" i="19" s="1"/>
  <c r="D32" i="19"/>
  <c r="E32" i="19" s="1"/>
  <c r="I32" i="19" s="1"/>
  <c r="D33" i="19"/>
  <c r="E33" i="19" s="1"/>
  <c r="H33" i="19" s="1"/>
  <c r="D34" i="19"/>
  <c r="E34" i="19" s="1"/>
  <c r="H34" i="19" s="1"/>
  <c r="D35" i="19"/>
  <c r="E35" i="19" s="1"/>
  <c r="H35" i="19" s="1"/>
  <c r="D36" i="19"/>
  <c r="E36" i="19" s="1"/>
  <c r="I36" i="19" s="1"/>
  <c r="D38" i="19"/>
  <c r="E38" i="19" s="1"/>
  <c r="I38" i="19" s="1"/>
  <c r="E39" i="19"/>
  <c r="I39" i="19" s="1"/>
  <c r="E40" i="19"/>
  <c r="H40" i="19" s="1"/>
  <c r="E41" i="19"/>
  <c r="H41" i="19" s="1"/>
  <c r="E42" i="19"/>
  <c r="H42" i="19" s="1"/>
  <c r="D12" i="19"/>
  <c r="E12" i="19" s="1"/>
  <c r="H12" i="19" s="1"/>
  <c r="D4" i="19"/>
  <c r="E4" i="19" s="1"/>
  <c r="I4" i="19" s="1"/>
  <c r="D5" i="19"/>
  <c r="E5" i="19" s="1"/>
  <c r="I5" i="19" s="1"/>
  <c r="D6" i="19"/>
  <c r="E6" i="19" s="1"/>
  <c r="I6" i="19" s="1"/>
  <c r="D7" i="19"/>
  <c r="E7" i="19" s="1"/>
  <c r="H7" i="19" s="1"/>
  <c r="D8" i="19"/>
  <c r="E8" i="19" s="1"/>
  <c r="D9" i="19"/>
  <c r="E9" i="19" s="1"/>
  <c r="D10" i="19"/>
  <c r="E10" i="19" s="1"/>
  <c r="D11" i="19"/>
  <c r="E11" i="19" s="1"/>
  <c r="D3" i="19"/>
  <c r="E3" i="19" s="1"/>
  <c r="H3" i="19" s="1"/>
  <c r="K7" i="19"/>
  <c r="O7" i="19" s="1"/>
  <c r="G7" i="19"/>
  <c r="J7" i="19" s="1"/>
  <c r="K6" i="19"/>
  <c r="O6" i="19" s="1"/>
  <c r="G6" i="19"/>
  <c r="J6" i="19" s="1"/>
  <c r="K5" i="19"/>
  <c r="O5" i="19" s="1"/>
  <c r="G5" i="19"/>
  <c r="J5" i="19" s="1"/>
  <c r="K4" i="19"/>
  <c r="O4" i="19" s="1"/>
  <c r="G4" i="19"/>
  <c r="J4" i="19" s="1"/>
  <c r="K3" i="19"/>
  <c r="O3" i="19" s="1"/>
  <c r="G3" i="19"/>
  <c r="J3" i="19" s="1"/>
  <c r="T42" i="24" l="1"/>
  <c r="R7" i="20"/>
  <c r="S7" i="20"/>
  <c r="T49" i="20"/>
  <c r="P4" i="30"/>
  <c r="P5" i="30" s="1"/>
  <c r="T67" i="20"/>
  <c r="P19" i="19"/>
  <c r="T50" i="20"/>
  <c r="R30" i="20"/>
  <c r="Q46" i="20"/>
  <c r="R46" i="20"/>
  <c r="T18" i="20"/>
  <c r="T66" i="20"/>
  <c r="T35" i="24"/>
  <c r="R3" i="30"/>
  <c r="R4" i="30" s="1"/>
  <c r="R5" i="30" s="1"/>
  <c r="S3" i="30"/>
  <c r="S4" i="30" s="1"/>
  <c r="S5" i="30" s="1"/>
  <c r="T12" i="20"/>
  <c r="T44" i="20"/>
  <c r="Q30" i="20"/>
  <c r="T6" i="20"/>
  <c r="M39" i="20"/>
  <c r="N39" i="20"/>
  <c r="T4" i="20"/>
  <c r="T41" i="20"/>
  <c r="T19" i="20"/>
  <c r="T52" i="24"/>
  <c r="T24" i="24"/>
  <c r="T9" i="24"/>
  <c r="T26" i="20"/>
  <c r="R2" i="16"/>
  <c r="S2" i="16"/>
  <c r="T28" i="24"/>
  <c r="P3" i="16"/>
  <c r="T27" i="20"/>
  <c r="P4" i="16"/>
  <c r="N8" i="20"/>
  <c r="T65" i="20"/>
  <c r="T60" i="20"/>
  <c r="T51" i="20"/>
  <c r="T3" i="20"/>
  <c r="R14" i="22"/>
  <c r="Q54" i="20"/>
  <c r="T33" i="20"/>
  <c r="S14" i="22"/>
  <c r="R54" i="20"/>
  <c r="T63" i="20"/>
  <c r="T43" i="20"/>
  <c r="T14" i="20"/>
  <c r="T42" i="20"/>
  <c r="M23" i="20"/>
  <c r="T9" i="20"/>
  <c r="T34" i="20"/>
  <c r="T57" i="20"/>
  <c r="T37" i="20"/>
  <c r="P2" i="31"/>
  <c r="R2" i="31" s="1"/>
  <c r="M3" i="31"/>
  <c r="M6" i="31" s="1"/>
  <c r="M55" i="20"/>
  <c r="T48" i="20"/>
  <c r="N55" i="20"/>
  <c r="T28" i="20"/>
  <c r="T6" i="22"/>
  <c r="T13" i="20"/>
  <c r="T36" i="20"/>
  <c r="T58" i="20"/>
  <c r="T38" i="24"/>
  <c r="T3" i="24"/>
  <c r="N31" i="20"/>
  <c r="T40" i="20"/>
  <c r="M47" i="20"/>
  <c r="T35" i="20"/>
  <c r="T10" i="20"/>
  <c r="T16" i="20"/>
  <c r="M62" i="24"/>
  <c r="M63" i="24" s="1"/>
  <c r="M64" i="24" s="1"/>
  <c r="T64" i="20"/>
  <c r="N4" i="33"/>
  <c r="N5" i="33"/>
  <c r="T20" i="20"/>
  <c r="N15" i="22"/>
  <c r="N62" i="24"/>
  <c r="M5" i="33"/>
  <c r="M4" i="33"/>
  <c r="P49" i="24"/>
  <c r="S49" i="24" s="1"/>
  <c r="T59" i="20"/>
  <c r="T29" i="20"/>
  <c r="N47" i="20"/>
  <c r="N62" i="20"/>
  <c r="M15" i="22"/>
  <c r="M8" i="20"/>
  <c r="T2" i="20"/>
  <c r="T14" i="24"/>
  <c r="N3" i="31"/>
  <c r="N6" i="31" s="1"/>
  <c r="M31" i="20"/>
  <c r="T11" i="20"/>
  <c r="T52" i="20"/>
  <c r="T17" i="20"/>
  <c r="N23" i="20"/>
  <c r="M62" i="20"/>
  <c r="T56" i="20"/>
  <c r="T21" i="20"/>
  <c r="T53" i="20"/>
  <c r="P2" i="19"/>
  <c r="T22" i="20"/>
  <c r="P21" i="24"/>
  <c r="R21" i="24" s="1"/>
  <c r="T5" i="20"/>
  <c r="T45" i="20"/>
  <c r="P61" i="24"/>
  <c r="S61" i="24" s="1"/>
  <c r="O68" i="24"/>
  <c r="O69" i="24"/>
  <c r="O70" i="24"/>
  <c r="T55" i="24"/>
  <c r="P55" i="24"/>
  <c r="Q55" i="24" s="1"/>
  <c r="T33" i="24"/>
  <c r="P42" i="24"/>
  <c r="S42" i="24" s="1"/>
  <c r="T21" i="24"/>
  <c r="P28" i="24"/>
  <c r="Q28" i="24" s="1"/>
  <c r="T56" i="24"/>
  <c r="P56" i="24"/>
  <c r="P58" i="24"/>
  <c r="T58" i="24"/>
  <c r="T54" i="24"/>
  <c r="P7" i="24"/>
  <c r="S7" i="24" s="1"/>
  <c r="T60" i="24"/>
  <c r="P60" i="24"/>
  <c r="P14" i="24"/>
  <c r="S14" i="24" s="1"/>
  <c r="T57" i="24"/>
  <c r="P57" i="24"/>
  <c r="T59" i="24"/>
  <c r="P59" i="24"/>
  <c r="S35" i="24"/>
  <c r="R35" i="24"/>
  <c r="Q35" i="24"/>
  <c r="T47" i="24"/>
  <c r="T23" i="24"/>
  <c r="T20" i="24"/>
  <c r="T16" i="24"/>
  <c r="T18" i="24"/>
  <c r="T11" i="24"/>
  <c r="T30" i="24"/>
  <c r="T45" i="24"/>
  <c r="T39" i="24"/>
  <c r="T32" i="24"/>
  <c r="T40" i="24"/>
  <c r="T19" i="24"/>
  <c r="T48" i="24"/>
  <c r="T37" i="24"/>
  <c r="T43" i="24"/>
  <c r="T50" i="24"/>
  <c r="T31" i="24"/>
  <c r="T15" i="24"/>
  <c r="T5" i="24"/>
  <c r="T51" i="24"/>
  <c r="T2" i="24"/>
  <c r="T26" i="24"/>
  <c r="T27" i="24"/>
  <c r="T17" i="24"/>
  <c r="T46" i="24"/>
  <c r="T53" i="24"/>
  <c r="T10" i="24"/>
  <c r="T41" i="24"/>
  <c r="T8" i="24"/>
  <c r="T25" i="24"/>
  <c r="T6" i="24"/>
  <c r="T36" i="24"/>
  <c r="T12" i="24"/>
  <c r="T4" i="24"/>
  <c r="T13" i="24"/>
  <c r="T34" i="24"/>
  <c r="T44" i="24"/>
  <c r="P2" i="33"/>
  <c r="P3" i="33"/>
  <c r="P4" i="31"/>
  <c r="S38" i="20"/>
  <c r="R38" i="20"/>
  <c r="Q38" i="20"/>
  <c r="P22" i="20"/>
  <c r="S15" i="20"/>
  <c r="R15" i="20"/>
  <c r="Q15" i="20"/>
  <c r="P67" i="20"/>
  <c r="Q67" i="20" s="1"/>
  <c r="P68" i="20"/>
  <c r="Q68" i="20" s="1"/>
  <c r="M69" i="20"/>
  <c r="O69" i="20"/>
  <c r="N69" i="20"/>
  <c r="P66" i="20"/>
  <c r="P64" i="20"/>
  <c r="P63" i="20"/>
  <c r="P65" i="20"/>
  <c r="P43" i="19"/>
  <c r="Q43" i="19" s="1"/>
  <c r="P25" i="19"/>
  <c r="Q25" i="19" s="1"/>
  <c r="Q19" i="19"/>
  <c r="P13" i="19"/>
  <c r="Q13" i="19" s="1"/>
  <c r="P37" i="19"/>
  <c r="Q37" i="19" s="1"/>
  <c r="P47" i="19"/>
  <c r="Q47" i="19" s="1"/>
  <c r="P49" i="19"/>
  <c r="P45" i="19"/>
  <c r="Q45" i="19" s="1"/>
  <c r="P48" i="19"/>
  <c r="Q48" i="19" s="1"/>
  <c r="P44" i="19"/>
  <c r="Q44" i="19" s="1"/>
  <c r="P46" i="19"/>
  <c r="Q46" i="19" s="1"/>
  <c r="T7" i="22"/>
  <c r="T11" i="22"/>
  <c r="O8" i="22"/>
  <c r="O16" i="22" s="1"/>
  <c r="P17" i="24"/>
  <c r="R17" i="24" s="1"/>
  <c r="O3" i="16"/>
  <c r="O4" i="16"/>
  <c r="P5" i="22"/>
  <c r="Q5" i="22" s="1"/>
  <c r="P4" i="22"/>
  <c r="Q4" i="22" s="1"/>
  <c r="T5" i="23"/>
  <c r="N4" i="30"/>
  <c r="N5" i="30" s="1"/>
  <c r="M4" i="30"/>
  <c r="M5" i="30" s="1"/>
  <c r="N3" i="16"/>
  <c r="N4" i="16"/>
  <c r="T13" i="22"/>
  <c r="T5" i="22"/>
  <c r="T2" i="22"/>
  <c r="T10" i="22"/>
  <c r="T2" i="23"/>
  <c r="T4" i="22"/>
  <c r="T4" i="23"/>
  <c r="T3" i="22"/>
  <c r="T3" i="23"/>
  <c r="T9" i="22"/>
  <c r="T6" i="23"/>
  <c r="T12" i="22"/>
  <c r="M3" i="16"/>
  <c r="P7" i="22"/>
  <c r="Q7" i="22" s="1"/>
  <c r="M8" i="22"/>
  <c r="P13" i="22"/>
  <c r="Q13" i="22" s="1"/>
  <c r="N8" i="22"/>
  <c r="P10" i="22"/>
  <c r="S10" i="22" s="1"/>
  <c r="P96" i="19"/>
  <c r="Q96" i="19" s="1"/>
  <c r="P97" i="19"/>
  <c r="Q97" i="19" s="1"/>
  <c r="P98" i="19"/>
  <c r="Q98" i="19" s="1"/>
  <c r="P95" i="19"/>
  <c r="Q95" i="19" s="1"/>
  <c r="P94" i="19"/>
  <c r="Q94" i="19" s="1"/>
  <c r="P93" i="19"/>
  <c r="Q93" i="19" s="1"/>
  <c r="P80" i="19"/>
  <c r="Q80" i="19" s="1"/>
  <c r="P86" i="19"/>
  <c r="Q86" i="19" s="1"/>
  <c r="P62" i="19"/>
  <c r="Q62" i="19" s="1"/>
  <c r="P68" i="19"/>
  <c r="Q68" i="19" s="1"/>
  <c r="P74" i="19"/>
  <c r="Q74" i="19" s="1"/>
  <c r="P92" i="19"/>
  <c r="Q92" i="19" s="1"/>
  <c r="P56" i="19"/>
  <c r="Q56" i="19" s="1"/>
  <c r="P6" i="22"/>
  <c r="R6" i="22" s="1"/>
  <c r="P11" i="22"/>
  <c r="Q11" i="22" s="1"/>
  <c r="P31" i="24"/>
  <c r="Q31" i="24" s="1"/>
  <c r="P45" i="24"/>
  <c r="S45" i="24" s="1"/>
  <c r="P40" i="24"/>
  <c r="S40" i="24" s="1"/>
  <c r="P19" i="24"/>
  <c r="S19" i="24" s="1"/>
  <c r="P6" i="24"/>
  <c r="Q6" i="24" s="1"/>
  <c r="P20" i="24"/>
  <c r="S20" i="24" s="1"/>
  <c r="P16" i="24"/>
  <c r="S16" i="24" s="1"/>
  <c r="P41" i="24"/>
  <c r="S41" i="24" s="1"/>
  <c r="P26" i="24"/>
  <c r="Q26" i="24" s="1"/>
  <c r="P15" i="24"/>
  <c r="Q15" i="24" s="1"/>
  <c r="P54" i="24"/>
  <c r="S54" i="24" s="1"/>
  <c r="P25" i="24"/>
  <c r="R25" i="24" s="1"/>
  <c r="P2" i="24"/>
  <c r="P12" i="24"/>
  <c r="R12" i="24" s="1"/>
  <c r="P9" i="24"/>
  <c r="Q9" i="24" s="1"/>
  <c r="P33" i="24"/>
  <c r="R33" i="24" s="1"/>
  <c r="P37" i="24"/>
  <c r="S37" i="24" s="1"/>
  <c r="P23" i="24"/>
  <c r="S23" i="24" s="1"/>
  <c r="P4" i="24"/>
  <c r="P10" i="24"/>
  <c r="R10" i="24" s="1"/>
  <c r="P51" i="24"/>
  <c r="R51" i="24" s="1"/>
  <c r="P39" i="24"/>
  <c r="P5" i="24"/>
  <c r="S5" i="24" s="1"/>
  <c r="P38" i="24"/>
  <c r="Q38" i="24" s="1"/>
  <c r="P34" i="24"/>
  <c r="R34" i="24" s="1"/>
  <c r="P32" i="24"/>
  <c r="Q32" i="24" s="1"/>
  <c r="P13" i="24"/>
  <c r="Q13" i="24" s="1"/>
  <c r="P11" i="24"/>
  <c r="P30" i="24"/>
  <c r="P29" i="24"/>
  <c r="P24" i="24"/>
  <c r="P3" i="24"/>
  <c r="P48" i="24"/>
  <c r="P27" i="24"/>
  <c r="P44" i="24"/>
  <c r="P50" i="24"/>
  <c r="P43" i="24"/>
  <c r="P18" i="24"/>
  <c r="P53" i="24"/>
  <c r="P47" i="24"/>
  <c r="P8" i="24"/>
  <c r="P36" i="24"/>
  <c r="P52" i="24"/>
  <c r="P46" i="24"/>
  <c r="P22" i="24"/>
  <c r="O7" i="23"/>
  <c r="O8" i="23" s="1"/>
  <c r="P2" i="23"/>
  <c r="R2" i="23" s="1"/>
  <c r="P4" i="23"/>
  <c r="S4" i="23" s="1"/>
  <c r="P3" i="23"/>
  <c r="S3" i="23" s="1"/>
  <c r="N7" i="23"/>
  <c r="N8" i="23" s="1"/>
  <c r="P5" i="23"/>
  <c r="P6" i="23"/>
  <c r="R6" i="23" s="1"/>
  <c r="M7" i="23"/>
  <c r="P3" i="22"/>
  <c r="P9" i="22"/>
  <c r="P2" i="22"/>
  <c r="P12" i="22"/>
  <c r="P53" i="20"/>
  <c r="P45" i="20"/>
  <c r="P37" i="20"/>
  <c r="P28" i="20"/>
  <c r="P14" i="20"/>
  <c r="P21" i="20"/>
  <c r="I84" i="19"/>
  <c r="N84" i="19" s="1"/>
  <c r="H84" i="19"/>
  <c r="M84" i="19" s="1"/>
  <c r="I81" i="19"/>
  <c r="N81" i="19" s="1"/>
  <c r="H81" i="19"/>
  <c r="M81" i="19" s="1"/>
  <c r="I82" i="19"/>
  <c r="N82" i="19" s="1"/>
  <c r="H82" i="19"/>
  <c r="M82" i="19" s="1"/>
  <c r="I83" i="19"/>
  <c r="N83" i="19" s="1"/>
  <c r="H83" i="19"/>
  <c r="M83" i="19" s="1"/>
  <c r="H85" i="19"/>
  <c r="M85" i="19" s="1"/>
  <c r="P27" i="20"/>
  <c r="P26" i="20"/>
  <c r="P11" i="20"/>
  <c r="P50" i="20"/>
  <c r="P41" i="20"/>
  <c r="P19" i="20"/>
  <c r="P29" i="20"/>
  <c r="P48" i="20"/>
  <c r="P6" i="20"/>
  <c r="P59" i="20"/>
  <c r="P57" i="20"/>
  <c r="P58" i="20"/>
  <c r="P56" i="20"/>
  <c r="P60" i="20"/>
  <c r="P42" i="20"/>
  <c r="P36" i="20"/>
  <c r="P24" i="20"/>
  <c r="P5" i="20"/>
  <c r="P43" i="20"/>
  <c r="P32" i="20"/>
  <c r="P33" i="20"/>
  <c r="P9" i="20"/>
  <c r="P13" i="20"/>
  <c r="P49" i="20"/>
  <c r="P17" i="20"/>
  <c r="P25" i="20"/>
  <c r="P12" i="20"/>
  <c r="P16" i="20"/>
  <c r="P2" i="20"/>
  <c r="P40" i="20"/>
  <c r="P20" i="20"/>
  <c r="P18" i="20"/>
  <c r="P52" i="20"/>
  <c r="P10" i="20"/>
  <c r="P3" i="20"/>
  <c r="P51" i="20"/>
  <c r="P4" i="20"/>
  <c r="P34" i="20"/>
  <c r="P44" i="20"/>
  <c r="P35" i="20"/>
  <c r="N85" i="19"/>
  <c r="M57" i="19"/>
  <c r="N15" i="19"/>
  <c r="M27" i="19"/>
  <c r="I18" i="19"/>
  <c r="N18" i="19" s="1"/>
  <c r="H18" i="19"/>
  <c r="M18" i="19" s="1"/>
  <c r="I14" i="19"/>
  <c r="N14" i="19" s="1"/>
  <c r="H14" i="19"/>
  <c r="M14" i="19" s="1"/>
  <c r="H16" i="19"/>
  <c r="M16" i="19" s="1"/>
  <c r="I16" i="19"/>
  <c r="N16" i="19" s="1"/>
  <c r="M53" i="19"/>
  <c r="N17" i="19"/>
  <c r="H17" i="19"/>
  <c r="M17" i="19" s="1"/>
  <c r="M75" i="19"/>
  <c r="M60" i="19"/>
  <c r="H15" i="19"/>
  <c r="M15" i="19" s="1"/>
  <c r="M72" i="19"/>
  <c r="M79" i="19"/>
  <c r="M65" i="19"/>
  <c r="M67" i="19"/>
  <c r="H63" i="19"/>
  <c r="M63" i="19" s="1"/>
  <c r="I41" i="19"/>
  <c r="N41" i="19" s="1"/>
  <c r="M76" i="19"/>
  <c r="H71" i="19"/>
  <c r="M71" i="19" s="1"/>
  <c r="I71" i="19"/>
  <c r="N71" i="19" s="1"/>
  <c r="I33" i="19"/>
  <c r="N33" i="19" s="1"/>
  <c r="H77" i="19"/>
  <c r="M77" i="19" s="1"/>
  <c r="I27" i="19"/>
  <c r="N27" i="19" s="1"/>
  <c r="N77" i="19"/>
  <c r="M54" i="19"/>
  <c r="I91" i="19"/>
  <c r="N91" i="19" s="1"/>
  <c r="I65" i="19"/>
  <c r="N65" i="19" s="1"/>
  <c r="M12" i="19"/>
  <c r="H30" i="19"/>
  <c r="M30" i="19" s="1"/>
  <c r="H24" i="19"/>
  <c r="M24" i="19" s="1"/>
  <c r="M58" i="19"/>
  <c r="I75" i="19"/>
  <c r="N75" i="19" s="1"/>
  <c r="M41" i="19"/>
  <c r="M88" i="19"/>
  <c r="I73" i="19"/>
  <c r="N73" i="19" s="1"/>
  <c r="I78" i="19"/>
  <c r="N78" i="19" s="1"/>
  <c r="H78" i="19"/>
  <c r="M78" i="19" s="1"/>
  <c r="N63" i="19"/>
  <c r="I51" i="19"/>
  <c r="N51" i="19" s="1"/>
  <c r="H51" i="19"/>
  <c r="M51" i="19" s="1"/>
  <c r="H64" i="19"/>
  <c r="M64" i="19" s="1"/>
  <c r="I64" i="19"/>
  <c r="N64" i="19" s="1"/>
  <c r="H90" i="19"/>
  <c r="M90" i="19" s="1"/>
  <c r="I72" i="19"/>
  <c r="N72" i="19" s="1"/>
  <c r="H70" i="19"/>
  <c r="M70" i="19" s="1"/>
  <c r="H61" i="19"/>
  <c r="M61" i="19" s="1"/>
  <c r="H59" i="19"/>
  <c r="M59" i="19" s="1"/>
  <c r="I87" i="19"/>
  <c r="N87" i="19" s="1"/>
  <c r="I66" i="19"/>
  <c r="N66" i="19" s="1"/>
  <c r="N61" i="19"/>
  <c r="I53" i="19"/>
  <c r="N53" i="19" s="1"/>
  <c r="I55" i="19"/>
  <c r="N55" i="19" s="1"/>
  <c r="H36" i="19"/>
  <c r="M36" i="19" s="1"/>
  <c r="I89" i="19"/>
  <c r="N89" i="19" s="1"/>
  <c r="I69" i="19"/>
  <c r="N69" i="19" s="1"/>
  <c r="H32" i="19"/>
  <c r="M32" i="19" s="1"/>
  <c r="I58" i="19"/>
  <c r="N58" i="19" s="1"/>
  <c r="I60" i="19"/>
  <c r="N60" i="19" s="1"/>
  <c r="I52" i="19"/>
  <c r="N52" i="19" s="1"/>
  <c r="N21" i="19"/>
  <c r="H22" i="19"/>
  <c r="M22" i="19" s="1"/>
  <c r="I79" i="19"/>
  <c r="N79" i="19" s="1"/>
  <c r="M33" i="19"/>
  <c r="H39" i="19"/>
  <c r="M39" i="19" s="1"/>
  <c r="I88" i="19"/>
  <c r="N88" i="19" s="1"/>
  <c r="I67" i="19"/>
  <c r="N67" i="19" s="1"/>
  <c r="I54" i="19"/>
  <c r="N54" i="19" s="1"/>
  <c r="I76" i="19"/>
  <c r="N76" i="19" s="1"/>
  <c r="N59" i="19"/>
  <c r="I57" i="19"/>
  <c r="N57" i="19" s="1"/>
  <c r="N90" i="19"/>
  <c r="N70" i="19"/>
  <c r="M87" i="19"/>
  <c r="M66" i="19"/>
  <c r="M73" i="19"/>
  <c r="M55" i="19"/>
  <c r="M69" i="19"/>
  <c r="M89" i="19"/>
  <c r="M91" i="19"/>
  <c r="M52" i="19"/>
  <c r="O64" i="19"/>
  <c r="O59" i="19"/>
  <c r="O54" i="19"/>
  <c r="H8" i="19"/>
  <c r="M8" i="19" s="1"/>
  <c r="I8" i="19"/>
  <c r="N8" i="19" s="1"/>
  <c r="H11" i="19"/>
  <c r="M11" i="19" s="1"/>
  <c r="I11" i="19"/>
  <c r="N11" i="19" s="1"/>
  <c r="H10" i="19"/>
  <c r="M10" i="19" s="1"/>
  <c r="I10" i="19"/>
  <c r="N10" i="19" s="1"/>
  <c r="H9" i="19"/>
  <c r="M9" i="19" s="1"/>
  <c r="I9" i="19"/>
  <c r="N9" i="19" s="1"/>
  <c r="H38" i="19"/>
  <c r="M38" i="19" s="1"/>
  <c r="H23" i="19"/>
  <c r="M23" i="19" s="1"/>
  <c r="H21" i="19"/>
  <c r="M21" i="19" s="1"/>
  <c r="N32" i="19"/>
  <c r="N23" i="19"/>
  <c r="I40" i="19"/>
  <c r="N40" i="19" s="1"/>
  <c r="I34" i="19"/>
  <c r="N34" i="19" s="1"/>
  <c r="I26" i="19"/>
  <c r="N26" i="19" s="1"/>
  <c r="N38" i="19"/>
  <c r="I42" i="19"/>
  <c r="N42" i="19" s="1"/>
  <c r="I28" i="19"/>
  <c r="N28" i="19" s="1"/>
  <c r="I20" i="19"/>
  <c r="N20" i="19" s="1"/>
  <c r="N22" i="19"/>
  <c r="N36" i="19"/>
  <c r="I12" i="19"/>
  <c r="N12" i="19" s="1"/>
  <c r="I35" i="19"/>
  <c r="N35" i="19" s="1"/>
  <c r="I29" i="19"/>
  <c r="N29" i="19" s="1"/>
  <c r="O11" i="19"/>
  <c r="O50" i="19" s="1"/>
  <c r="M35" i="19"/>
  <c r="M29" i="19"/>
  <c r="M40" i="19"/>
  <c r="M34" i="19"/>
  <c r="M26" i="19"/>
  <c r="M42" i="19"/>
  <c r="M28" i="19"/>
  <c r="M20" i="19"/>
  <c r="N39" i="19"/>
  <c r="N30" i="19"/>
  <c r="N24" i="19"/>
  <c r="H6" i="19"/>
  <c r="M6" i="19" s="1"/>
  <c r="H4" i="19"/>
  <c r="M4" i="19" s="1"/>
  <c r="I7" i="19"/>
  <c r="N7" i="19" s="1"/>
  <c r="H5" i="19"/>
  <c r="M5" i="19" s="1"/>
  <c r="I3" i="19"/>
  <c r="N3" i="19" s="1"/>
  <c r="N6" i="19"/>
  <c r="M3" i="19"/>
  <c r="N5" i="19"/>
  <c r="M7" i="19"/>
  <c r="N4" i="19"/>
  <c r="Q2" i="31" l="1"/>
  <c r="S2" i="31"/>
  <c r="S3" i="31" s="1"/>
  <c r="T47" i="20"/>
  <c r="T39" i="20"/>
  <c r="T8" i="20"/>
  <c r="S21" i="24"/>
  <c r="Q42" i="24"/>
  <c r="R42" i="24"/>
  <c r="Q21" i="24"/>
  <c r="T62" i="20"/>
  <c r="N6" i="33"/>
  <c r="Q49" i="24"/>
  <c r="R49" i="24"/>
  <c r="T69" i="20"/>
  <c r="Q14" i="24"/>
  <c r="S28" i="24"/>
  <c r="M6" i="33"/>
  <c r="P23" i="20"/>
  <c r="P39" i="20"/>
  <c r="P55" i="20"/>
  <c r="S55" i="24"/>
  <c r="P47" i="20"/>
  <c r="M16" i="22"/>
  <c r="T8" i="22"/>
  <c r="Q3" i="31"/>
  <c r="T31" i="20"/>
  <c r="T55" i="20"/>
  <c r="P8" i="20"/>
  <c r="P31" i="20"/>
  <c r="R3" i="31"/>
  <c r="Q61" i="24"/>
  <c r="P15" i="22"/>
  <c r="R61" i="24"/>
  <c r="S4" i="31"/>
  <c r="S5" i="31" s="1"/>
  <c r="P5" i="31"/>
  <c r="N63" i="24"/>
  <c r="M65" i="24"/>
  <c r="M66" i="24" s="1"/>
  <c r="M67" i="24" s="1"/>
  <c r="P4" i="33"/>
  <c r="P5" i="33"/>
  <c r="T23" i="20"/>
  <c r="P3" i="31"/>
  <c r="T62" i="24"/>
  <c r="T63" i="24" s="1"/>
  <c r="T64" i="24" s="1"/>
  <c r="P62" i="20"/>
  <c r="R2" i="24"/>
  <c r="P62" i="24"/>
  <c r="P63" i="24" s="1"/>
  <c r="T15" i="22"/>
  <c r="R28" i="24"/>
  <c r="R55" i="24"/>
  <c r="R14" i="24"/>
  <c r="S58" i="24"/>
  <c r="R58" i="24"/>
  <c r="Q58" i="24"/>
  <c r="S56" i="24"/>
  <c r="R56" i="24"/>
  <c r="Q56" i="24"/>
  <c r="R7" i="24"/>
  <c r="S59" i="24"/>
  <c r="R59" i="24"/>
  <c r="Q59" i="24"/>
  <c r="Q7" i="24"/>
  <c r="Q57" i="24"/>
  <c r="S57" i="24"/>
  <c r="R57" i="24"/>
  <c r="Q60" i="24"/>
  <c r="S60" i="24"/>
  <c r="R60" i="24"/>
  <c r="S17" i="24"/>
  <c r="S2" i="33"/>
  <c r="R2" i="33"/>
  <c r="Q2" i="33"/>
  <c r="S3" i="33"/>
  <c r="R3" i="33"/>
  <c r="Q3" i="33"/>
  <c r="Q4" i="31"/>
  <c r="Q5" i="31" s="1"/>
  <c r="R4" i="31"/>
  <c r="R5" i="31" s="1"/>
  <c r="S22" i="20"/>
  <c r="Q22" i="20"/>
  <c r="R22" i="20"/>
  <c r="S67" i="20"/>
  <c r="R67" i="20"/>
  <c r="S68" i="20"/>
  <c r="R68" i="20"/>
  <c r="O70" i="20"/>
  <c r="N70" i="20"/>
  <c r="M70" i="20"/>
  <c r="P69" i="20"/>
  <c r="S66" i="20"/>
  <c r="Q66" i="20"/>
  <c r="R66" i="20"/>
  <c r="Q65" i="20"/>
  <c r="R65" i="20"/>
  <c r="S65" i="20"/>
  <c r="S63" i="20"/>
  <c r="R63" i="20"/>
  <c r="Q63" i="20"/>
  <c r="Q64" i="20"/>
  <c r="R64" i="20"/>
  <c r="S64" i="20"/>
  <c r="M50" i="19"/>
  <c r="N50" i="19"/>
  <c r="N16" i="22"/>
  <c r="R5" i="22"/>
  <c r="Q17" i="24"/>
  <c r="R7" i="22"/>
  <c r="R4" i="22"/>
  <c r="S4" i="22"/>
  <c r="S5" i="22"/>
  <c r="T4" i="30"/>
  <c r="T5" i="30" s="1"/>
  <c r="R13" i="22"/>
  <c r="S13" i="22"/>
  <c r="T3" i="16"/>
  <c r="T4" i="16"/>
  <c r="Q3" i="16"/>
  <c r="Q4" i="16"/>
  <c r="R3" i="16"/>
  <c r="R4" i="16"/>
  <c r="S3" i="16"/>
  <c r="S4" i="16"/>
  <c r="M8" i="23"/>
  <c r="T8" i="23" s="1"/>
  <c r="T7" i="23"/>
  <c r="S7" i="22"/>
  <c r="O99" i="19"/>
  <c r="O100" i="19" s="1"/>
  <c r="Q10" i="22"/>
  <c r="R10" i="22"/>
  <c r="S6" i="22"/>
  <c r="Q6" i="22"/>
  <c r="P8" i="22"/>
  <c r="M99" i="19"/>
  <c r="N99" i="19"/>
  <c r="R44" i="20"/>
  <c r="S44" i="20"/>
  <c r="Q44" i="20"/>
  <c r="Q16" i="20"/>
  <c r="R16" i="20"/>
  <c r="S16" i="20"/>
  <c r="S24" i="20"/>
  <c r="Q24" i="20"/>
  <c r="R24" i="20"/>
  <c r="Q48" i="20"/>
  <c r="R48" i="20"/>
  <c r="S48" i="20"/>
  <c r="S2" i="20"/>
  <c r="R2" i="20"/>
  <c r="Q2" i="20"/>
  <c r="Q5" i="20"/>
  <c r="S5" i="20"/>
  <c r="R5" i="20"/>
  <c r="Q6" i="20"/>
  <c r="R6" i="20"/>
  <c r="S6" i="20"/>
  <c r="Q53" i="20"/>
  <c r="R53" i="20"/>
  <c r="S53" i="20"/>
  <c r="R34" i="20"/>
  <c r="S34" i="20"/>
  <c r="Q34" i="20"/>
  <c r="Q36" i="20"/>
  <c r="S36" i="20"/>
  <c r="R36" i="20"/>
  <c r="Q29" i="20"/>
  <c r="R29" i="20"/>
  <c r="S29" i="20"/>
  <c r="S51" i="20"/>
  <c r="R51" i="20"/>
  <c r="Q51" i="20"/>
  <c r="S17" i="20"/>
  <c r="R17" i="20"/>
  <c r="Q17" i="20"/>
  <c r="Q50" i="20"/>
  <c r="R50" i="20"/>
  <c r="S50" i="20"/>
  <c r="Q19" i="20"/>
  <c r="R19" i="20"/>
  <c r="S19" i="20"/>
  <c r="Q25" i="20"/>
  <c r="R25" i="20"/>
  <c r="S25" i="20"/>
  <c r="S3" i="20"/>
  <c r="Q3" i="20"/>
  <c r="R3" i="20"/>
  <c r="Q10" i="20"/>
  <c r="R10" i="20"/>
  <c r="S10" i="20"/>
  <c r="Q49" i="20"/>
  <c r="R49" i="20"/>
  <c r="S49" i="20"/>
  <c r="R60" i="20"/>
  <c r="Q60" i="20"/>
  <c r="S60" i="20"/>
  <c r="Q11" i="20"/>
  <c r="R11" i="20"/>
  <c r="S11" i="20"/>
  <c r="S12" i="20"/>
  <c r="R12" i="20"/>
  <c r="Q12" i="20"/>
  <c r="S13" i="20"/>
  <c r="R13" i="20"/>
  <c r="Q13" i="20"/>
  <c r="R56" i="20"/>
  <c r="S56" i="20"/>
  <c r="Q56" i="20"/>
  <c r="Q26" i="20"/>
  <c r="R26" i="20"/>
  <c r="S26" i="20"/>
  <c r="R21" i="20"/>
  <c r="S21" i="20"/>
  <c r="Q21" i="20"/>
  <c r="Q52" i="20"/>
  <c r="S52" i="20"/>
  <c r="R52" i="20"/>
  <c r="R9" i="20"/>
  <c r="S9" i="20"/>
  <c r="Q9" i="20"/>
  <c r="Q14" i="20"/>
  <c r="S14" i="20"/>
  <c r="R14" i="20"/>
  <c r="Q41" i="20"/>
  <c r="R41" i="20"/>
  <c r="S41" i="20"/>
  <c r="Q42" i="20"/>
  <c r="R42" i="20"/>
  <c r="S42" i="20"/>
  <c r="R18" i="20"/>
  <c r="S18" i="20"/>
  <c r="Q18" i="20"/>
  <c r="R33" i="20"/>
  <c r="S33" i="20"/>
  <c r="Q33" i="20"/>
  <c r="Q58" i="20"/>
  <c r="R58" i="20"/>
  <c r="S58" i="20"/>
  <c r="R27" i="20"/>
  <c r="Q27" i="20"/>
  <c r="S27" i="20"/>
  <c r="S28" i="20"/>
  <c r="Q28" i="20"/>
  <c r="R28" i="20"/>
  <c r="Q20" i="20"/>
  <c r="R20" i="20"/>
  <c r="S20" i="20"/>
  <c r="Q32" i="20"/>
  <c r="R32" i="20"/>
  <c r="S32" i="20"/>
  <c r="R57" i="20"/>
  <c r="S57" i="20"/>
  <c r="Q57" i="20"/>
  <c r="Q37" i="20"/>
  <c r="R37" i="20"/>
  <c r="S37" i="20"/>
  <c r="R40" i="20"/>
  <c r="S40" i="20"/>
  <c r="Q40" i="20"/>
  <c r="Q43" i="20"/>
  <c r="R43" i="20"/>
  <c r="S43" i="20"/>
  <c r="Q59" i="20"/>
  <c r="R59" i="20"/>
  <c r="S59" i="20"/>
  <c r="R45" i="20"/>
  <c r="S45" i="20"/>
  <c r="Q45" i="20"/>
  <c r="Q4" i="24"/>
  <c r="Q35" i="20"/>
  <c r="R35" i="20"/>
  <c r="S35" i="20"/>
  <c r="Q4" i="20"/>
  <c r="R4" i="20"/>
  <c r="S4" i="20"/>
  <c r="S11" i="22"/>
  <c r="R11" i="22"/>
  <c r="Q40" i="24"/>
  <c r="R40" i="24"/>
  <c r="Q20" i="24"/>
  <c r="S33" i="24"/>
  <c r="S2" i="24"/>
  <c r="Q2" i="24"/>
  <c r="R19" i="24"/>
  <c r="Q45" i="24"/>
  <c r="R45" i="24"/>
  <c r="S26" i="24"/>
  <c r="Q16" i="24"/>
  <c r="R20" i="24"/>
  <c r="S31" i="24"/>
  <c r="R16" i="24"/>
  <c r="R31" i="24"/>
  <c r="Q41" i="24"/>
  <c r="Q19" i="24"/>
  <c r="S6" i="24"/>
  <c r="R6" i="24"/>
  <c r="S12" i="24"/>
  <c r="R26" i="24"/>
  <c r="R41" i="24"/>
  <c r="R54" i="24"/>
  <c r="R15" i="24"/>
  <c r="S15" i="24"/>
  <c r="R9" i="24"/>
  <c r="Q33" i="24"/>
  <c r="Q25" i="24"/>
  <c r="S25" i="24"/>
  <c r="Q54" i="24"/>
  <c r="Q10" i="24"/>
  <c r="S10" i="24"/>
  <c r="S34" i="24"/>
  <c r="S9" i="24"/>
  <c r="Q37" i="24"/>
  <c r="R38" i="24"/>
  <c r="S51" i="24"/>
  <c r="Q12" i="24"/>
  <c r="Q51" i="24"/>
  <c r="R37" i="24"/>
  <c r="R4" i="24"/>
  <c r="S4" i="24"/>
  <c r="Q23" i="24"/>
  <c r="R23" i="24"/>
  <c r="R5" i="24"/>
  <c r="Q34" i="24"/>
  <c r="R13" i="24"/>
  <c r="R32" i="24"/>
  <c r="S13" i="24"/>
  <c r="S39" i="24"/>
  <c r="R39" i="24"/>
  <c r="Q39" i="24"/>
  <c r="S38" i="24"/>
  <c r="S32" i="24"/>
  <c r="Q5" i="24"/>
  <c r="S30" i="24"/>
  <c r="R30" i="24"/>
  <c r="Q30" i="24"/>
  <c r="R11" i="24"/>
  <c r="S11" i="24"/>
  <c r="Q11" i="24"/>
  <c r="S52" i="24"/>
  <c r="R52" i="24"/>
  <c r="Q52" i="24"/>
  <c r="S43" i="24"/>
  <c r="R43" i="24"/>
  <c r="Q43" i="24"/>
  <c r="S36" i="24"/>
  <c r="R36" i="24"/>
  <c r="Q36" i="24"/>
  <c r="S50" i="24"/>
  <c r="R50" i="24"/>
  <c r="Q50" i="24"/>
  <c r="S8" i="24"/>
  <c r="R8" i="24"/>
  <c r="Q8" i="24"/>
  <c r="S44" i="24"/>
  <c r="R44" i="24"/>
  <c r="Q44" i="24"/>
  <c r="S27" i="24"/>
  <c r="R27" i="24"/>
  <c r="Q27" i="24"/>
  <c r="Q18" i="24"/>
  <c r="S18" i="24"/>
  <c r="R18" i="24"/>
  <c r="S22" i="24"/>
  <c r="R22" i="24"/>
  <c r="Q22" i="24"/>
  <c r="S24" i="24"/>
  <c r="R24" i="24"/>
  <c r="Q24" i="24"/>
  <c r="S47" i="24"/>
  <c r="R47" i="24"/>
  <c r="Q47" i="24"/>
  <c r="S46" i="24"/>
  <c r="R46" i="24"/>
  <c r="Q46" i="24"/>
  <c r="S53" i="24"/>
  <c r="R53" i="24"/>
  <c r="Q53" i="24"/>
  <c r="S48" i="24"/>
  <c r="R48" i="24"/>
  <c r="Q48" i="24"/>
  <c r="S29" i="24"/>
  <c r="R29" i="24"/>
  <c r="Q29" i="24"/>
  <c r="S3" i="24"/>
  <c r="Q3" i="24"/>
  <c r="R3" i="24"/>
  <c r="Q3" i="23"/>
  <c r="S2" i="23"/>
  <c r="Q4" i="23"/>
  <c r="R4" i="23"/>
  <c r="R3" i="23"/>
  <c r="P7" i="23"/>
  <c r="S7" i="23" s="1"/>
  <c r="Q2" i="23"/>
  <c r="S6" i="23"/>
  <c r="Q6" i="23"/>
  <c r="Q5" i="23"/>
  <c r="R5" i="23"/>
  <c r="S5" i="23"/>
  <c r="S12" i="22"/>
  <c r="R12" i="22"/>
  <c r="Q12" i="22"/>
  <c r="R3" i="22"/>
  <c r="Q3" i="22"/>
  <c r="S3" i="22"/>
  <c r="S9" i="22"/>
  <c r="R9" i="22"/>
  <c r="Q9" i="22"/>
  <c r="S2" i="22"/>
  <c r="R2" i="22"/>
  <c r="Q2" i="22"/>
  <c r="P67" i="19"/>
  <c r="Q67" i="19" s="1"/>
  <c r="P82" i="19"/>
  <c r="Q82" i="19" s="1"/>
  <c r="P83" i="19"/>
  <c r="Q83" i="19" s="1"/>
  <c r="P85" i="19"/>
  <c r="Q85" i="19" s="1"/>
  <c r="P84" i="19"/>
  <c r="Q84" i="19" s="1"/>
  <c r="P81" i="19"/>
  <c r="Q81" i="19" s="1"/>
  <c r="P57" i="19"/>
  <c r="Q57" i="19" s="1"/>
  <c r="P72" i="19"/>
  <c r="Q72" i="19" s="1"/>
  <c r="P17" i="19"/>
  <c r="Q17" i="19" s="1"/>
  <c r="P53" i="19"/>
  <c r="Q53" i="19" s="1"/>
  <c r="P77" i="19"/>
  <c r="Q77" i="19" s="1"/>
  <c r="P15" i="19"/>
  <c r="Q15" i="19" s="1"/>
  <c r="P65" i="19"/>
  <c r="Q65" i="19" s="1"/>
  <c r="P79" i="19"/>
  <c r="Q79" i="19" s="1"/>
  <c r="P75" i="19"/>
  <c r="Q75" i="19" s="1"/>
  <c r="P16" i="19"/>
  <c r="Q16" i="19" s="1"/>
  <c r="P60" i="19"/>
  <c r="Q60" i="19" s="1"/>
  <c r="P27" i="19"/>
  <c r="Q27" i="19" s="1"/>
  <c r="P41" i="19"/>
  <c r="Q41" i="19" s="1"/>
  <c r="P90" i="19"/>
  <c r="Q90" i="19" s="1"/>
  <c r="P61" i="19"/>
  <c r="Q61" i="19" s="1"/>
  <c r="P14" i="19"/>
  <c r="Q14" i="19" s="1"/>
  <c r="P18" i="19"/>
  <c r="Q18" i="19" s="1"/>
  <c r="P58" i="19"/>
  <c r="Q58" i="19" s="1"/>
  <c r="P76" i="19"/>
  <c r="Q76" i="19" s="1"/>
  <c r="P71" i="19"/>
  <c r="Q71" i="19" s="1"/>
  <c r="P23" i="19"/>
  <c r="Q23" i="19" s="1"/>
  <c r="P70" i="19"/>
  <c r="Q70" i="19" s="1"/>
  <c r="P22" i="19"/>
  <c r="Q22" i="19" s="1"/>
  <c r="P73" i="19"/>
  <c r="Q73" i="19" s="1"/>
  <c r="P33" i="19"/>
  <c r="Q33" i="19" s="1"/>
  <c r="P29" i="19"/>
  <c r="Q29" i="19" s="1"/>
  <c r="P10" i="19"/>
  <c r="Q10" i="19" s="1"/>
  <c r="P91" i="19"/>
  <c r="Q91" i="19" s="1"/>
  <c r="P78" i="19"/>
  <c r="Q78" i="19" s="1"/>
  <c r="P88" i="19"/>
  <c r="Q88" i="19" s="1"/>
  <c r="P63" i="19"/>
  <c r="Q63" i="19" s="1"/>
  <c r="P12" i="19"/>
  <c r="Q12" i="19" s="1"/>
  <c r="P32" i="19"/>
  <c r="Q32" i="19" s="1"/>
  <c r="P38" i="19"/>
  <c r="Q38" i="19" s="1"/>
  <c r="P59" i="19"/>
  <c r="Q59" i="19" s="1"/>
  <c r="P21" i="19"/>
  <c r="Q21" i="19" s="1"/>
  <c r="P35" i="19"/>
  <c r="Q35" i="19" s="1"/>
  <c r="P69" i="19"/>
  <c r="Q69" i="19" s="1"/>
  <c r="P54" i="19"/>
  <c r="Q54" i="19" s="1"/>
  <c r="P55" i="19"/>
  <c r="Q55" i="19" s="1"/>
  <c r="P51" i="19"/>
  <c r="Q51" i="19" s="1"/>
  <c r="P30" i="19"/>
  <c r="Q30" i="19" s="1"/>
  <c r="P87" i="19"/>
  <c r="Q87" i="19" s="1"/>
  <c r="P36" i="19"/>
  <c r="Q36" i="19" s="1"/>
  <c r="P64" i="19"/>
  <c r="Q64" i="19" s="1"/>
  <c r="P66" i="19"/>
  <c r="Q66" i="19" s="1"/>
  <c r="P89" i="19"/>
  <c r="Q89" i="19" s="1"/>
  <c r="P52" i="19"/>
  <c r="Q52" i="19" s="1"/>
  <c r="P11" i="19"/>
  <c r="Q11" i="19" s="1"/>
  <c r="P4" i="19"/>
  <c r="Q4" i="19" s="1"/>
  <c r="P20" i="19"/>
  <c r="Q20" i="19" s="1"/>
  <c r="P9" i="19"/>
  <c r="Q9" i="19" s="1"/>
  <c r="P28" i="19"/>
  <c r="Q28" i="19" s="1"/>
  <c r="P24" i="19"/>
  <c r="Q24" i="19" s="1"/>
  <c r="P42" i="19"/>
  <c r="Q42" i="19" s="1"/>
  <c r="P26" i="19"/>
  <c r="Q26" i="19" s="1"/>
  <c r="P39" i="19"/>
  <c r="Q39" i="19" s="1"/>
  <c r="P34" i="19"/>
  <c r="Q34" i="19" s="1"/>
  <c r="P8" i="19"/>
  <c r="Q8" i="19" s="1"/>
  <c r="P40" i="19"/>
  <c r="Q40" i="19" s="1"/>
  <c r="P7" i="19"/>
  <c r="Q7" i="19" s="1"/>
  <c r="P6" i="19"/>
  <c r="Q6" i="19" s="1"/>
  <c r="P3" i="19"/>
  <c r="P5" i="19"/>
  <c r="Q5" i="19" s="1"/>
  <c r="P6" i="31" l="1"/>
  <c r="T70" i="20"/>
  <c r="T65" i="24"/>
  <c r="T66" i="24" s="1"/>
  <c r="P6" i="33"/>
  <c r="T16" i="22"/>
  <c r="Q47" i="20"/>
  <c r="Q8" i="20"/>
  <c r="R31" i="20"/>
  <c r="Q15" i="22"/>
  <c r="Q99" i="19"/>
  <c r="S23" i="20"/>
  <c r="S62" i="20"/>
  <c r="R55" i="20"/>
  <c r="N64" i="24"/>
  <c r="N65" i="24" s="1"/>
  <c r="N66" i="24" s="1"/>
  <c r="Q6" i="31"/>
  <c r="R23" i="20"/>
  <c r="R62" i="20"/>
  <c r="Q55" i="20"/>
  <c r="S39" i="20"/>
  <c r="S31" i="20"/>
  <c r="R15" i="22"/>
  <c r="S15" i="22"/>
  <c r="R39" i="20"/>
  <c r="R62" i="24"/>
  <c r="Q31" i="20"/>
  <c r="Q39" i="20"/>
  <c r="S47" i="20"/>
  <c r="R8" i="20"/>
  <c r="Q4" i="33"/>
  <c r="Q5" i="33"/>
  <c r="R47" i="20"/>
  <c r="S8" i="20"/>
  <c r="Q3" i="19"/>
  <c r="Q50" i="19" s="1"/>
  <c r="R4" i="33"/>
  <c r="R5" i="33"/>
  <c r="P64" i="24"/>
  <c r="Q62" i="24"/>
  <c r="S62" i="24"/>
  <c r="S63" i="24" s="1"/>
  <c r="S6" i="31"/>
  <c r="R6" i="31"/>
  <c r="Q23" i="20"/>
  <c r="Q62" i="20"/>
  <c r="S55" i="20"/>
  <c r="S5" i="33"/>
  <c r="S4" i="33"/>
  <c r="M68" i="24"/>
  <c r="M69" i="24" s="1"/>
  <c r="M70" i="24" s="1"/>
  <c r="Q69" i="20"/>
  <c r="R69" i="20"/>
  <c r="S69" i="20"/>
  <c r="P70" i="20"/>
  <c r="P50" i="19"/>
  <c r="P16" i="22"/>
  <c r="S8" i="22"/>
  <c r="Q8" i="22"/>
  <c r="R8" i="22"/>
  <c r="P99" i="19"/>
  <c r="P8" i="23"/>
  <c r="S8" i="23" s="1"/>
  <c r="R7" i="23"/>
  <c r="Q7" i="23"/>
  <c r="M100" i="19"/>
  <c r="N100" i="19"/>
  <c r="R16" i="22" l="1"/>
  <c r="Q16" i="22"/>
  <c r="T67" i="24"/>
  <c r="T68" i="24" s="1"/>
  <c r="T69" i="24" s="1"/>
  <c r="T70" i="24" s="1"/>
  <c r="S6" i="33"/>
  <c r="Q6" i="33"/>
  <c r="R6" i="33"/>
  <c r="P100" i="19"/>
  <c r="Q100" i="19"/>
  <c r="S64" i="24"/>
  <c r="S65" i="24" s="1"/>
  <c r="Q63" i="24"/>
  <c r="Q64" i="24" s="1"/>
  <c r="R63" i="24"/>
  <c r="N67" i="24"/>
  <c r="P65" i="24"/>
  <c r="P66" i="24" s="1"/>
  <c r="P67" i="24" s="1"/>
  <c r="Q70" i="20"/>
  <c r="R70" i="20"/>
  <c r="S70" i="20"/>
  <c r="S16" i="22"/>
  <c r="Q8" i="23"/>
  <c r="R8" i="23"/>
  <c r="S66" i="24" l="1"/>
  <c r="Q65" i="24"/>
  <c r="Q66" i="24" s="1"/>
  <c r="R64" i="24"/>
  <c r="R65" i="24" s="1"/>
  <c r="N68" i="24"/>
  <c r="N69" i="24" s="1"/>
  <c r="P68" i="24"/>
  <c r="P69" i="24" s="1"/>
  <c r="P70" i="24" s="1"/>
  <c r="S67" i="24" l="1"/>
  <c r="S68" i="24" s="1"/>
  <c r="S69" i="24" s="1"/>
  <c r="S70" i="24" s="1"/>
  <c r="N70" i="24"/>
  <c r="Q67" i="24"/>
  <c r="Q68" i="24" s="1"/>
  <c r="Q69" i="24" s="1"/>
  <c r="R66" i="24"/>
  <c r="R67" i="24" s="1"/>
  <c r="R68" i="24" s="1"/>
  <c r="R69" i="24" s="1"/>
  <c r="R70" i="24" s="1"/>
  <c r="Q70" i="24" l="1"/>
</calcChain>
</file>

<file path=xl/sharedStrings.xml><?xml version="1.0" encoding="utf-8"?>
<sst xmlns="http://schemas.openxmlformats.org/spreadsheetml/2006/main" count="2949" uniqueCount="521">
  <si>
    <t>Name</t>
  </si>
  <si>
    <t>ADE (mg)</t>
  </si>
  <si>
    <t>Min TD (mg)</t>
  </si>
  <si>
    <t>Max DD (mg)</t>
  </si>
  <si>
    <t>Min DD (mg)</t>
  </si>
  <si>
    <t>Solubility</t>
  </si>
  <si>
    <t>OEB Rating</t>
  </si>
  <si>
    <t>Is Genotoxic</t>
  </si>
  <si>
    <t>Is Steroidal</t>
  </si>
  <si>
    <t>API 101</t>
  </si>
  <si>
    <t>Very Soluble</t>
  </si>
  <si>
    <t>OEB 1</t>
  </si>
  <si>
    <t>false</t>
  </si>
  <si>
    <t>Alendronate sodium</t>
  </si>
  <si>
    <t>Soluble</t>
  </si>
  <si>
    <t>Anagrelide HCL</t>
  </si>
  <si>
    <t>Practically Insoluble</t>
  </si>
  <si>
    <t>Dabigatran Etexilate</t>
  </si>
  <si>
    <t>Very Slightly Soluble</t>
  </si>
  <si>
    <t>Dipyridamole</t>
  </si>
  <si>
    <t>Efavirenz</t>
  </si>
  <si>
    <t>Erythromycin</t>
  </si>
  <si>
    <t>Slightly Soluble</t>
  </si>
  <si>
    <t>Febuxostat</t>
  </si>
  <si>
    <t>Levocetrizine Dihydrochloride</t>
  </si>
  <si>
    <t>Freely Soluble</t>
  </si>
  <si>
    <t>Paracetamol</t>
  </si>
  <si>
    <t>Sparingly Soluble</t>
  </si>
  <si>
    <t>Pioglitazone</t>
  </si>
  <si>
    <t>Pregabalin</t>
  </si>
  <si>
    <t>Rosuvastatin</t>
  </si>
  <si>
    <t>Telmisartan</t>
  </si>
  <si>
    <t>Test API-001</t>
  </si>
  <si>
    <t>Test API-002</t>
  </si>
  <si>
    <t>OEB 2</t>
  </si>
  <si>
    <t>Product Id</t>
  </si>
  <si>
    <t>LDD (mg)</t>
  </si>
  <si>
    <t>Unit Weight (mg)</t>
  </si>
  <si>
    <t>Api Name</t>
  </si>
  <si>
    <t>Strength (mg)</t>
  </si>
  <si>
    <t>Cleanability factor</t>
  </si>
  <si>
    <t>Product Category</t>
  </si>
  <si>
    <t>Type of Formulation</t>
  </si>
  <si>
    <t>Febuxostat Tablets 40 mg 80 mg and 120 mg-Testing</t>
  </si>
  <si>
    <t>P1</t>
  </si>
  <si>
    <t>1000</t>
  </si>
  <si>
    <t>500</t>
  </si>
  <si>
    <t>120</t>
  </si>
  <si>
    <t>Easy to clean</t>
  </si>
  <si>
    <t>Cleaned by Water</t>
  </si>
  <si>
    <t>Solid</t>
  </si>
  <si>
    <t>Dabigatran Etexilate Capsules 75 mg 110 mg and 150 mg-Testing</t>
  </si>
  <si>
    <t>P2</t>
  </si>
  <si>
    <t>150</t>
  </si>
  <si>
    <t>Telmisartan Tablets 20 mg 40 mg and 80 mg</t>
  </si>
  <si>
    <t>P3</t>
  </si>
  <si>
    <t>80</t>
  </si>
  <si>
    <t>Rosuvastatin Calcium Tablets 5 mg 10 mg 20 mg and 40 mg</t>
  </si>
  <si>
    <t>P4</t>
  </si>
  <si>
    <t>40</t>
  </si>
  <si>
    <t>Pregabalin Capsules 25 mg 50 mg 75 mg 100 mg 150 mg 200 mg 225 mg and 300 mg</t>
  </si>
  <si>
    <t>P5</t>
  </si>
  <si>
    <t>300</t>
  </si>
  <si>
    <t>Test Product</t>
  </si>
  <si>
    <t>P6</t>
  </si>
  <si>
    <t>1500</t>
  </si>
  <si>
    <t>200</t>
  </si>
  <si>
    <t>Dolo 650mg Tablet</t>
  </si>
  <si>
    <t>Pd1</t>
  </si>
  <si>
    <t>1384.615</t>
  </si>
  <si>
    <t>900</t>
  </si>
  <si>
    <t>650</t>
  </si>
  <si>
    <t>Multi-API_Ana &amp; Efa</t>
  </si>
  <si>
    <t>Pd10</t>
  </si>
  <si>
    <t>750</t>
  </si>
  <si>
    <t>600</t>
  </si>
  <si>
    <t>1</t>
  </si>
  <si>
    <t>Erythromycin 250 mg Gastro resistant Tablets</t>
  </si>
  <si>
    <t>Pd2</t>
  </si>
  <si>
    <t>1400</t>
  </si>
  <si>
    <t>350</t>
  </si>
  <si>
    <t>250</t>
  </si>
  <si>
    <t>Anagrelide capsules 0.5 mg</t>
  </si>
  <si>
    <t>Pd3</t>
  </si>
  <si>
    <t>2900000</t>
  </si>
  <si>
    <t>1450000</t>
  </si>
  <si>
    <t>0.5</t>
  </si>
  <si>
    <t>Pioglitazone Tablets 45 mg</t>
  </si>
  <si>
    <t>Pd4</t>
  </si>
  <si>
    <t>180</t>
  </si>
  <si>
    <t>45</t>
  </si>
  <si>
    <t>Efavirenz Capsule USP 200 mg</t>
  </si>
  <si>
    <t>Pd5</t>
  </si>
  <si>
    <t>1530</t>
  </si>
  <si>
    <t>510</t>
  </si>
  <si>
    <t>Dipyridamole Capsule 200mg</t>
  </si>
  <si>
    <t>Pd6</t>
  </si>
  <si>
    <t>1240</t>
  </si>
  <si>
    <t>620</t>
  </si>
  <si>
    <t>Alendronate sodium 70mg tablet</t>
  </si>
  <si>
    <t>Pd7</t>
  </si>
  <si>
    <t>375</t>
  </si>
  <si>
    <t>70</t>
  </si>
  <si>
    <t>Levocetrizine Dihydrochloride Tablets 5 mg</t>
  </si>
  <si>
    <t>Pd8</t>
  </si>
  <si>
    <t>540</t>
  </si>
  <si>
    <t>135</t>
  </si>
  <si>
    <t>5</t>
  </si>
  <si>
    <t>Multi-API_Alend &amp; Pio</t>
  </si>
  <si>
    <t>Pd9</t>
  </si>
  <si>
    <t>Pr222</t>
  </si>
  <si>
    <t>0.123</t>
  </si>
  <si>
    <t>123</t>
  </si>
  <si>
    <t>Solution</t>
  </si>
  <si>
    <t>Test product -001</t>
  </si>
  <si>
    <t>Prod-001</t>
  </si>
  <si>
    <t>30</t>
  </si>
  <si>
    <t>20</t>
  </si>
  <si>
    <t>10</t>
  </si>
  <si>
    <t>Product1</t>
  </si>
  <si>
    <t>Prod-1</t>
  </si>
  <si>
    <t>0.1</t>
  </si>
  <si>
    <t>100</t>
  </si>
  <si>
    <t>Product111</t>
  </si>
  <si>
    <t>Prod-111</t>
  </si>
  <si>
    <t>0.012</t>
  </si>
  <si>
    <t>12</t>
  </si>
  <si>
    <t>Product3</t>
  </si>
  <si>
    <t>Prod-3</t>
  </si>
  <si>
    <t>1.233</t>
  </si>
  <si>
    <t>1233</t>
  </si>
  <si>
    <t>Product4</t>
  </si>
  <si>
    <t>Prod-4</t>
  </si>
  <si>
    <t>1234</t>
  </si>
  <si>
    <t>Product5</t>
  </si>
  <si>
    <t>Prod-5</t>
  </si>
  <si>
    <t>2.313</t>
  </si>
  <si>
    <t>12334</t>
  </si>
  <si>
    <t>asd</t>
  </si>
  <si>
    <t>asdasd</t>
  </si>
  <si>
    <t>0.033</t>
  </si>
  <si>
    <t>3</t>
  </si>
  <si>
    <t>2</t>
  </si>
  <si>
    <t>Equipment Id</t>
  </si>
  <si>
    <t>Surface Area (sqcm)</t>
  </si>
  <si>
    <t>DAPR009</t>
  </si>
  <si>
    <t>Scoop</t>
  </si>
  <si>
    <t>DAWH001</t>
  </si>
  <si>
    <t>DEPR022</t>
  </si>
  <si>
    <t>Compression Machine (39 stn)</t>
  </si>
  <si>
    <t>DEPR023</t>
  </si>
  <si>
    <t>Tablet deduster &amp; metal detector</t>
  </si>
  <si>
    <t>DEPR024</t>
  </si>
  <si>
    <t>EQ-001</t>
  </si>
  <si>
    <t>Equipment-001</t>
  </si>
  <si>
    <t>EQM-1</t>
  </si>
  <si>
    <t>EQM-10</t>
  </si>
  <si>
    <t>SS Bin</t>
  </si>
  <si>
    <t>EQM-2</t>
  </si>
  <si>
    <t>Vibratory Sifter - 1</t>
  </si>
  <si>
    <t>EQM-3</t>
  </si>
  <si>
    <t>Vibratory Sifter - 2</t>
  </si>
  <si>
    <t>EQM-4</t>
  </si>
  <si>
    <t>Blender - 1250 liter</t>
  </si>
  <si>
    <t>EQM-5</t>
  </si>
  <si>
    <t>Compression Machine</t>
  </si>
  <si>
    <t>EQM-6</t>
  </si>
  <si>
    <t>Capsule Filling Machine</t>
  </si>
  <si>
    <t>EQM-7</t>
  </si>
  <si>
    <t>Coating Machine</t>
  </si>
  <si>
    <t>EQM-8</t>
  </si>
  <si>
    <t>Blister Pack Machine</t>
  </si>
  <si>
    <t>EQM-9</t>
  </si>
  <si>
    <t>Roll Compactor</t>
  </si>
  <si>
    <t>EQT2</t>
  </si>
  <si>
    <t>EQT3</t>
  </si>
  <si>
    <t>TE1</t>
  </si>
  <si>
    <t>Test Equipment1</t>
  </si>
  <si>
    <t>Test</t>
  </si>
  <si>
    <t>equipment id</t>
  </si>
  <si>
    <t>location name</t>
  </si>
  <si>
    <t>contact type</t>
  </si>
  <si>
    <t>sampling method type</t>
  </si>
  <si>
    <t>sample id</t>
  </si>
  <si>
    <t>sample type</t>
  </si>
  <si>
    <t>sampling area (sqcm)</t>
  </si>
  <si>
    <t>rinse volume (ml)</t>
  </si>
  <si>
    <t>moc</t>
  </si>
  <si>
    <t>Indirect</t>
  </si>
  <si>
    <t>rinse</t>
  </si>
  <si>
    <t>Detergent</t>
  </si>
  <si>
    <t>Chemical</t>
  </si>
  <si>
    <t>Direct</t>
  </si>
  <si>
    <t>swab</t>
  </si>
  <si>
    <t>LCD2_DAPR009</t>
  </si>
  <si>
    <t>MR1_DAPR009</t>
  </si>
  <si>
    <t>Microbial</t>
  </si>
  <si>
    <t>ER2-009</t>
  </si>
  <si>
    <t>Endotoxin</t>
  </si>
  <si>
    <t>BR1</t>
  </si>
  <si>
    <t>Bioburden</t>
  </si>
  <si>
    <t>TOC</t>
  </si>
  <si>
    <t>pH</t>
  </si>
  <si>
    <t>Conductivity</t>
  </si>
  <si>
    <t>AA</t>
  </si>
  <si>
    <t>Odour</t>
  </si>
  <si>
    <t>Scoop (Indirect)</t>
  </si>
  <si>
    <t>EQM-1/TOC-1 (Indirect)</t>
  </si>
  <si>
    <t>EQM-1/PH-1 (Indirect)</t>
  </si>
  <si>
    <t>EQM-1/OD-1 (Indirect)</t>
  </si>
  <si>
    <t>EQM-1/CD-1 (Indirect)</t>
  </si>
  <si>
    <t>EQM-1/AA-1 (Indirect)</t>
  </si>
  <si>
    <t>Scoop (Rinse) (Indirect)</t>
  </si>
  <si>
    <t>IOR1</t>
  </si>
  <si>
    <t>IMR1</t>
  </si>
  <si>
    <t>EQM-1/TOC-2 (Indirect)</t>
  </si>
  <si>
    <t>EQM-1/PH-2 (Indirect)</t>
  </si>
  <si>
    <t>EQM-1/ER-1 (Indirect)</t>
  </si>
  <si>
    <t>EQM-1/DR-1 (Indirect)</t>
  </si>
  <si>
    <t>EQM-1/CR-1 (Indirect)</t>
  </si>
  <si>
    <t>EQM-1/CD-2 (Indirect)</t>
  </si>
  <si>
    <t>EQM-1/BR-1 (Indirect)</t>
  </si>
  <si>
    <t>EQM-1/AA-2 (Indirect)</t>
  </si>
  <si>
    <t>Inside Surface (Indirect)</t>
  </si>
  <si>
    <t>IMS1</t>
  </si>
  <si>
    <t>EQM-1/DS-1 (Indirect)</t>
  </si>
  <si>
    <t>EQM-1/CS-1 (Indirect)</t>
  </si>
  <si>
    <t>EQM-1/BS-1 (Indirect)</t>
  </si>
  <si>
    <t>Scoop (Direct)</t>
  </si>
  <si>
    <t>EQM-1/TOC-1 (Direct)</t>
  </si>
  <si>
    <t>EQM-1/PH-1 (Direct)</t>
  </si>
  <si>
    <t>EQM-1/OD-1 (Direct)</t>
  </si>
  <si>
    <t>EQM-1/CD-1 (Direct)</t>
  </si>
  <si>
    <t>EQM-1/AA-1 (Direct)</t>
  </si>
  <si>
    <t>Scoop (Rinse) (Direct)</t>
  </si>
  <si>
    <t>OR1</t>
  </si>
  <si>
    <t>MR1</t>
  </si>
  <si>
    <t>EQM-1/TOC-2 (Direct)</t>
  </si>
  <si>
    <t>EQM-1/PH-2 (Direct)</t>
  </si>
  <si>
    <t>EQM-1/ER-1 (Direct)</t>
  </si>
  <si>
    <t>EQM-1/DR-1 (Direct)</t>
  </si>
  <si>
    <t>EQM-1/CR-2 (Direct)</t>
  </si>
  <si>
    <t>EQM-1/CR-1 (Direct)</t>
  </si>
  <si>
    <t>EQM-1/CD-2 (Direct)</t>
  </si>
  <si>
    <t>EQM-1/BR-1 (Direct)</t>
  </si>
  <si>
    <t>EQM-1/AA-2 (Direct)</t>
  </si>
  <si>
    <t>Inside Surface (Direct)</t>
  </si>
  <si>
    <t>MS1</t>
  </si>
  <si>
    <t>EQM-1/DS-1 (Direct)</t>
  </si>
  <si>
    <t>EQM-1/CS-1 (Direct)</t>
  </si>
  <si>
    <t>EQM-1/BS-1 (Direct)</t>
  </si>
  <si>
    <t>LCD1_DAPR009</t>
  </si>
  <si>
    <t>SC2_DAPR009</t>
  </si>
  <si>
    <t>MR2-009</t>
  </si>
  <si>
    <t>BS1</t>
  </si>
  <si>
    <t>LCD1_DAWH001</t>
  </si>
  <si>
    <t>SC2_DAWH001</t>
  </si>
  <si>
    <t>SC1_DAWH001</t>
  </si>
  <si>
    <t>Select for Sampling? (Yes/No)</t>
  </si>
  <si>
    <t>Justification for manual selection/de-selection</t>
  </si>
  <si>
    <t>Equipment Group Id</t>
  </si>
  <si>
    <t>Equipments</t>
  </si>
  <si>
    <t>Worst Equipments</t>
  </si>
  <si>
    <t>EQG-01 (V. Sifter)</t>
  </si>
  <si>
    <t>Vibratory Sifter</t>
  </si>
  <si>
    <t>EQM-2, EQM-3</t>
  </si>
  <si>
    <t>Method Id</t>
  </si>
  <si>
    <t>Type</t>
  </si>
  <si>
    <t>Swab Solvent Name</t>
  </si>
  <si>
    <t>Swab Solvent Quantity (ml)</t>
  </si>
  <si>
    <t>Swab Recovery Percentage</t>
  </si>
  <si>
    <t>Swab Instrument</t>
  </si>
  <si>
    <t>LOD (ppm)</t>
  </si>
  <si>
    <t>LOQ (ppm)</t>
  </si>
  <si>
    <t>Rinse Solvent Name</t>
  </si>
  <si>
    <t>Rinse Recovery Percentage</t>
  </si>
  <si>
    <t>Rinse Instrument</t>
  </si>
  <si>
    <t>AM for cleaning agent</t>
  </si>
  <si>
    <t>cleaningAgent</t>
  </si>
  <si>
    <t>Water</t>
  </si>
  <si>
    <t>HPLC</t>
  </si>
  <si>
    <t>AM/P1 (Paracetamol)</t>
  </si>
  <si>
    <t>api</t>
  </si>
  <si>
    <t>AM/P2 (Erythromycin)</t>
  </si>
  <si>
    <t>Methanol</t>
  </si>
  <si>
    <t>UV</t>
  </si>
  <si>
    <t>AM/P3 (Anagrelide HCL)</t>
  </si>
  <si>
    <t>AM/P4 (Pioglitazone)</t>
  </si>
  <si>
    <t>AM/P5 (Efavirenz)</t>
  </si>
  <si>
    <t>AM/P6 (Dipyridamole)</t>
  </si>
  <si>
    <t>AM/P7 (Alendronate sodium)</t>
  </si>
  <si>
    <t>AM/P8 (Levocetrizine Dihydrochloride)</t>
  </si>
  <si>
    <t>AM1</t>
  </si>
  <si>
    <t>Solvent1</t>
  </si>
  <si>
    <t>Instrument1</t>
  </si>
  <si>
    <t>AM2</t>
  </si>
  <si>
    <t>AM3</t>
  </si>
  <si>
    <t>AM4</t>
  </si>
  <si>
    <t>AM5</t>
  </si>
  <si>
    <t>AMC1</t>
  </si>
  <si>
    <t>API1</t>
  </si>
  <si>
    <t>Solvent</t>
  </si>
  <si>
    <t>Solvent2</t>
  </si>
  <si>
    <t>TestAM</t>
  </si>
  <si>
    <t>Solvent3</t>
  </si>
  <si>
    <t>Swab Method Used</t>
  </si>
  <si>
    <t>Use Recovery For Swab</t>
  </si>
  <si>
    <t>Rinse Solvent Quantity (ml)</t>
  </si>
  <si>
    <t>Rinse Method Used</t>
  </si>
  <si>
    <t>Use Recovery For Rinse</t>
  </si>
  <si>
    <t>AM endo</t>
  </si>
  <si>
    <t>MTP</t>
  </si>
  <si>
    <t>AM for Microbial</t>
  </si>
  <si>
    <t>BioBurden</t>
  </si>
  <si>
    <t>Production Id</t>
  </si>
  <si>
    <t>Min BS (kg)</t>
  </si>
  <si>
    <t>Total Insoluble Load</t>
  </si>
  <si>
    <t>PRD1-P1</t>
  </si>
  <si>
    <t>PRD1-P10</t>
  </si>
  <si>
    <t>PRD1-P2</t>
  </si>
  <si>
    <t>PRD1-P3</t>
  </si>
  <si>
    <t>PRD1-P4</t>
  </si>
  <si>
    <t>PRD1-P5</t>
  </si>
  <si>
    <t>PRD1-P6</t>
  </si>
  <si>
    <t>PRD1-P7</t>
  </si>
  <si>
    <t>PRD1-P8</t>
  </si>
  <si>
    <t>PRD1-P9</t>
  </si>
  <si>
    <t>PRD2-P1</t>
  </si>
  <si>
    <t>PRD2-P10</t>
  </si>
  <si>
    <t>PRD2-P3</t>
  </si>
  <si>
    <t>PRD2-P4</t>
  </si>
  <si>
    <t>PRD2-P7</t>
  </si>
  <si>
    <t>PRD2-P9</t>
  </si>
  <si>
    <t>PRD3-P10</t>
  </si>
  <si>
    <t>PRD3-P4</t>
  </si>
  <si>
    <t>Pr2</t>
  </si>
  <si>
    <t>Pr2222</t>
  </si>
  <si>
    <t>Pr3</t>
  </si>
  <si>
    <t>Pr4</t>
  </si>
  <si>
    <t>Pr5</t>
  </si>
  <si>
    <t>Pr6</t>
  </si>
  <si>
    <t>Pro-001</t>
  </si>
  <si>
    <t>Pro-005</t>
  </si>
  <si>
    <t>Test10</t>
  </si>
  <si>
    <t>Test3</t>
  </si>
  <si>
    <t>Test311</t>
  </si>
  <si>
    <t>Test4</t>
  </si>
  <si>
    <t>Test6</t>
  </si>
  <si>
    <t>Test601</t>
  </si>
  <si>
    <t>Test622</t>
  </si>
  <si>
    <t>Test7</t>
  </si>
  <si>
    <t>Test701</t>
  </si>
  <si>
    <t>sadas</t>
  </si>
  <si>
    <t>Production Id/Equipment Id</t>
  </si>
  <si>
    <t>0</t>
  </si>
  <si>
    <t>Id</t>
  </si>
  <si>
    <t>Take Samples during Validation (Yes/No)</t>
  </si>
  <si>
    <t>Toxicology Configured As (ADE/LD50)</t>
  </si>
  <si>
    <t>ADE(mg)</t>
  </si>
  <si>
    <t>LD50 (mg/kg)</t>
  </si>
  <si>
    <t>AM Id</t>
  </si>
  <si>
    <t>CA11</t>
  </si>
  <si>
    <t>Test Equipment</t>
  </si>
  <si>
    <t>Yes</t>
  </si>
  <si>
    <t>ADE</t>
  </si>
  <si>
    <t>CA111</t>
  </si>
  <si>
    <t>Hydrochloric acid</t>
  </si>
  <si>
    <t>LD50</t>
  </si>
  <si>
    <t>Sodium Nitrite</t>
  </si>
  <si>
    <t>Cleaning Agent(s)</t>
  </si>
  <si>
    <t>CPN-3</t>
  </si>
  <si>
    <t>SOP001</t>
  </si>
  <si>
    <t>SOP002</t>
  </si>
  <si>
    <t>For All Products</t>
  </si>
  <si>
    <t>API Name</t>
  </si>
  <si>
    <t>Analytical Method</t>
  </si>
  <si>
    <t>Previous Production ID
(A)</t>
  </si>
  <si>
    <t>Previous Production
(A)</t>
  </si>
  <si>
    <t>Previous API / Intermediate
(A)</t>
  </si>
  <si>
    <t>Next Production
(B)</t>
  </si>
  <si>
    <t>ADE (mg)
(A)</t>
  </si>
  <si>
    <t>Minimum Daily Dose (mg)
(A)</t>
  </si>
  <si>
    <t>Largest Daily Dose(mg)
(B)</t>
  </si>
  <si>
    <t>Batch Size (kg)
(B)</t>
  </si>
  <si>
    <t>Shared Contact Surface Area (sqcm)
(A-B)</t>
  </si>
  <si>
    <t>Product Name (B)</t>
  </si>
  <si>
    <t>Equipment</t>
  </si>
  <si>
    <t>Equipment ID</t>
  </si>
  <si>
    <t>Nitrosamine Id</t>
  </si>
  <si>
    <t>Acceptable Intake (ng)</t>
  </si>
  <si>
    <t>Acceptable Daily Exposure (mg)</t>
  </si>
  <si>
    <t>Product ID (B)</t>
  </si>
  <si>
    <t>Previous Product ID
(A)</t>
  </si>
  <si>
    <t>Largest Daily Dose(mg)(B)</t>
  </si>
  <si>
    <t>Minimum Daily Dose (mg)(A)</t>
  </si>
  <si>
    <t>production_id</t>
  </si>
  <si>
    <t>sal_toxicity_mg_sqcm</t>
  </si>
  <si>
    <t>global_recovery_persentage_sal_mg_sqcm</t>
  </si>
  <si>
    <t>final_sal_ug_sqcm</t>
  </si>
  <si>
    <t>upperlimit_mg_sqcm</t>
  </si>
  <si>
    <t>sal_dosage_mg_sqcm</t>
  </si>
  <si>
    <t>sal_default_mg_sqcm</t>
  </si>
  <si>
    <t>final_sal_mg_sqcm</t>
  </si>
  <si>
    <t>sqcm</t>
  </si>
  <si>
    <t>N1</t>
  </si>
  <si>
    <t>Nitrosamine 1</t>
  </si>
  <si>
    <t>N12</t>
  </si>
  <si>
    <t>minimum_of_all</t>
  </si>
  <si>
    <t>minimum</t>
  </si>
  <si>
    <t>default_unit</t>
  </si>
  <si>
    <t>surface_area</t>
  </si>
  <si>
    <t>volume</t>
  </si>
  <si>
    <t>ml</t>
  </si>
  <si>
    <t>variable_name</t>
  </si>
  <si>
    <t>variable_value</t>
  </si>
  <si>
    <t>bw</t>
  </si>
  <si>
    <t>sf_solid</t>
  </si>
  <si>
    <t>formulation_default_arl</t>
  </si>
  <si>
    <t>equipment_id</t>
  </si>
  <si>
    <t>global_recovery_percentage</t>
  </si>
  <si>
    <t>upper_limit</t>
  </si>
  <si>
    <t>strength</t>
  </si>
  <si>
    <t>mg</t>
  </si>
  <si>
    <t>Test Product 1</t>
  </si>
  <si>
    <t>Test Product 2</t>
  </si>
  <si>
    <t>TP1</t>
  </si>
  <si>
    <t>TP2</t>
  </si>
  <si>
    <t>Prod1</t>
  </si>
  <si>
    <t>Prod2</t>
  </si>
  <si>
    <t>same_api_final_sal_mg_sqcm</t>
  </si>
  <si>
    <t>Dabigatran Etexilate Capsules 100 mg</t>
  </si>
  <si>
    <t>P21</t>
  </si>
  <si>
    <t>Prod3</t>
  </si>
  <si>
    <t>default_unit_name</t>
  </si>
  <si>
    <t>N2</t>
  </si>
  <si>
    <t>Nitrosamine 2</t>
  </si>
  <si>
    <t>N3</t>
  </si>
  <si>
    <t>Nitrosamine 3</t>
  </si>
  <si>
    <t>N4</t>
  </si>
  <si>
    <t>Nitrosamine 4</t>
  </si>
  <si>
    <t>N5</t>
  </si>
  <si>
    <t>Nitrosamine 5</t>
  </si>
  <si>
    <t>N6</t>
  </si>
  <si>
    <t>Nitrosamine 6</t>
  </si>
  <si>
    <t>N7</t>
  </si>
  <si>
    <t>Nitrosamine 7</t>
  </si>
  <si>
    <t>N8</t>
  </si>
  <si>
    <t>Nitrosamine 8</t>
  </si>
  <si>
    <t>N9</t>
  </si>
  <si>
    <t>Nitrosamine 9</t>
  </si>
  <si>
    <t>N10</t>
  </si>
  <si>
    <t>Nitrosamine 10</t>
  </si>
  <si>
    <t>N11</t>
  </si>
  <si>
    <t>Nitrosamine 11</t>
  </si>
  <si>
    <t>Nitrosamine 12</t>
  </si>
  <si>
    <t>nitrosamine</t>
  </si>
  <si>
    <t>Instrument2</t>
  </si>
  <si>
    <t>Instrument3</t>
  </si>
  <si>
    <t>Instrument4</t>
  </si>
  <si>
    <t>Instrument5</t>
  </si>
  <si>
    <t>Instrument6</t>
  </si>
  <si>
    <t>Instrument7</t>
  </si>
  <si>
    <t>Instrument8</t>
  </si>
  <si>
    <t>Instrument9</t>
  </si>
  <si>
    <t>Instrument10</t>
  </si>
  <si>
    <t>Instrument11</t>
  </si>
  <si>
    <t>Instrument12</t>
  </si>
  <si>
    <t>Instrument13</t>
  </si>
  <si>
    <t>Instrument14</t>
  </si>
  <si>
    <t>Instrument15</t>
  </si>
  <si>
    <t>Solvent4</t>
  </si>
  <si>
    <t>Solvent5</t>
  </si>
  <si>
    <t>Solvent6</t>
  </si>
  <si>
    <t>Solvent7</t>
  </si>
  <si>
    <t>Solvent8</t>
  </si>
  <si>
    <t>Solvent9</t>
  </si>
  <si>
    <t>Solvent10</t>
  </si>
  <si>
    <t>Solvent11</t>
  </si>
  <si>
    <t>Solvent12</t>
  </si>
  <si>
    <t>Solvent13</t>
  </si>
  <si>
    <t>Solvent14</t>
  </si>
  <si>
    <t>Solvent15</t>
  </si>
  <si>
    <t>Production</t>
  </si>
  <si>
    <t>Location Name</t>
  </si>
  <si>
    <t>Sample Id</t>
  </si>
  <si>
    <t>SAL(mg/sqcm)</t>
  </si>
  <si>
    <t>Smapling area(sqcm)</t>
  </si>
  <si>
    <t>Rinse volume(ml)</t>
  </si>
  <si>
    <t>Swab_Limit_mg_ml</t>
  </si>
  <si>
    <t>swab_Limit_ppm</t>
  </si>
  <si>
    <t>Swab_Limit_ug_ml</t>
  </si>
  <si>
    <t>swab_limit_mg</t>
  </si>
  <si>
    <t>swab_limit_ug</t>
  </si>
  <si>
    <t>SC4_DAWH001</t>
  </si>
  <si>
    <t>RN1_DAPR009</t>
  </si>
  <si>
    <t>RN2_DAPR009</t>
  </si>
  <si>
    <t>RN3_DAPR009</t>
  </si>
  <si>
    <t>RN4_DAPR009</t>
  </si>
  <si>
    <t>RN5_DAPR009</t>
  </si>
  <si>
    <t>SC3_DAWH001</t>
  </si>
  <si>
    <t>SC5_DAWH001</t>
  </si>
  <si>
    <t>RN1_DAWH001</t>
  </si>
  <si>
    <t>RN2_DAWH001</t>
  </si>
  <si>
    <t>RN3_DAWH001</t>
  </si>
  <si>
    <t>RN4_DAWH001</t>
  </si>
  <si>
    <t>RN5_DAWH001</t>
  </si>
  <si>
    <t>SC6_DAWH001</t>
  </si>
  <si>
    <t>SRC1_DAWH001</t>
  </si>
  <si>
    <t>MI1_DAPR009</t>
  </si>
  <si>
    <t>KKR1_DAPR010</t>
  </si>
  <si>
    <t>NN1_DAPR009</t>
  </si>
  <si>
    <t>NN2_DAPR009</t>
  </si>
  <si>
    <t>NN3_DAPR009</t>
  </si>
  <si>
    <t>NN4_DAPR009</t>
  </si>
  <si>
    <t>NN5_DAPR009</t>
  </si>
  <si>
    <t>CSK1_DAWH001</t>
  </si>
  <si>
    <t>rinse_Limit_mg_ml</t>
  </si>
  <si>
    <t>rinse_Limit_ug_ml</t>
  </si>
  <si>
    <t>rinse_limit_mg</t>
  </si>
  <si>
    <t>rinse_limit_ug</t>
  </si>
  <si>
    <t>rinse_Limit_ppm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</si>
</sst>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0"/>
      <color rgb="FF333333"/>
      <name val="Arial"/>
      <family val="2"/>
    </font>
    <font>
      <sz val="12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 wrapText="1"/>
    </xf>
    <xf numFmtId="11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7"/>
  <sheetViews>
    <sheetView topLeftCell="A55" workbookViewId="0">
      <selection activeCell="G69" sqref="G69"/>
    </sheetView>
  </sheetViews>
  <sheetFormatPr defaultRowHeight="15.6" x14ac:dyDescent="0.3"/>
  <cols>
    <col min="1" max="1" width="12.796875" customWidth="1"/>
    <col min="2" max="2" width="42.796875" customWidth="1"/>
    <col min="3" max="3" width="12.796875" customWidth="1"/>
    <col min="4" max="4" width="20.796875" customWidth="1"/>
    <col min="5" max="5" width="23.796875" customWidth="1"/>
    <col min="6" max="6" width="12.796875" customWidth="1"/>
    <col min="7" max="7" width="20.796875" customWidth="1"/>
    <col min="8" max="8" width="17.796875" customWidth="1"/>
    <col min="9" max="9" width="5.796875" customWidth="1"/>
  </cols>
  <sheetData>
    <row r="1" spans="1:9" x14ac:dyDescent="0.3">
      <c r="A1" t="s">
        <v>179</v>
      </c>
      <c r="B1" t="s">
        <v>180</v>
      </c>
      <c r="C1" t="s">
        <v>181</v>
      </c>
      <c r="D1" t="s">
        <v>182</v>
      </c>
      <c r="E1" t="s">
        <v>183</v>
      </c>
      <c r="F1" t="s">
        <v>184</v>
      </c>
      <c r="G1" t="s">
        <v>185</v>
      </c>
      <c r="H1" t="s">
        <v>186</v>
      </c>
      <c r="I1" t="s">
        <v>187</v>
      </c>
    </row>
    <row r="2" spans="1:9" x14ac:dyDescent="0.3">
      <c r="A2" t="s">
        <v>145</v>
      </c>
      <c r="B2" t="s">
        <v>194</v>
      </c>
      <c r="C2" t="s">
        <v>192</v>
      </c>
      <c r="D2" t="s">
        <v>189</v>
      </c>
      <c r="E2" t="s">
        <v>195</v>
      </c>
      <c r="F2" t="s">
        <v>196</v>
      </c>
      <c r="G2">
        <v>1.705003</v>
      </c>
      <c r="H2">
        <v>12000</v>
      </c>
    </row>
    <row r="3" spans="1:9" x14ac:dyDescent="0.3">
      <c r="A3" t="s">
        <v>145</v>
      </c>
      <c r="B3" t="s">
        <v>194</v>
      </c>
      <c r="C3" t="s">
        <v>192</v>
      </c>
      <c r="D3" t="s">
        <v>189</v>
      </c>
      <c r="E3" t="s">
        <v>197</v>
      </c>
      <c r="F3" t="s">
        <v>198</v>
      </c>
      <c r="G3">
        <v>1.705003</v>
      </c>
      <c r="H3">
        <v>12000000</v>
      </c>
    </row>
    <row r="4" spans="1:9" x14ac:dyDescent="0.3">
      <c r="A4" t="s">
        <v>145</v>
      </c>
      <c r="B4" t="s">
        <v>194</v>
      </c>
      <c r="C4" t="s">
        <v>192</v>
      </c>
      <c r="D4" t="s">
        <v>189</v>
      </c>
      <c r="E4" t="s">
        <v>199</v>
      </c>
      <c r="F4" t="s">
        <v>200</v>
      </c>
      <c r="G4">
        <v>17.205034000000001</v>
      </c>
      <c r="H4">
        <v>12000000</v>
      </c>
    </row>
    <row r="5" spans="1:9" x14ac:dyDescent="0.3">
      <c r="A5" t="s">
        <v>155</v>
      </c>
      <c r="B5" t="s">
        <v>206</v>
      </c>
      <c r="C5" t="s">
        <v>188</v>
      </c>
      <c r="D5" t="s">
        <v>193</v>
      </c>
      <c r="E5" t="s">
        <v>207</v>
      </c>
      <c r="F5" t="s">
        <v>201</v>
      </c>
      <c r="G5">
        <v>15.500031</v>
      </c>
    </row>
    <row r="6" spans="1:9" x14ac:dyDescent="0.3">
      <c r="A6" t="s">
        <v>155</v>
      </c>
      <c r="B6" t="s">
        <v>206</v>
      </c>
      <c r="C6" t="s">
        <v>188</v>
      </c>
      <c r="D6" t="s">
        <v>193</v>
      </c>
      <c r="E6" t="s">
        <v>208</v>
      </c>
      <c r="F6" t="s">
        <v>202</v>
      </c>
      <c r="G6">
        <v>15.500031</v>
      </c>
    </row>
    <row r="7" spans="1:9" x14ac:dyDescent="0.3">
      <c r="A7" t="s">
        <v>155</v>
      </c>
      <c r="B7" t="s">
        <v>206</v>
      </c>
      <c r="C7" t="s">
        <v>188</v>
      </c>
      <c r="D7" t="s">
        <v>193</v>
      </c>
      <c r="E7" t="s">
        <v>209</v>
      </c>
      <c r="F7" t="s">
        <v>205</v>
      </c>
      <c r="G7">
        <v>0.155</v>
      </c>
    </row>
    <row r="8" spans="1:9" x14ac:dyDescent="0.3">
      <c r="A8" t="s">
        <v>155</v>
      </c>
      <c r="B8" t="s">
        <v>206</v>
      </c>
      <c r="C8" t="s">
        <v>188</v>
      </c>
      <c r="D8" t="s">
        <v>193</v>
      </c>
      <c r="E8" t="s">
        <v>210</v>
      </c>
      <c r="F8" t="s">
        <v>203</v>
      </c>
      <c r="G8">
        <v>15.500031</v>
      </c>
    </row>
    <row r="9" spans="1:9" x14ac:dyDescent="0.3">
      <c r="A9" t="s">
        <v>155</v>
      </c>
      <c r="B9" t="s">
        <v>206</v>
      </c>
      <c r="C9" t="s">
        <v>188</v>
      </c>
      <c r="D9" t="s">
        <v>193</v>
      </c>
      <c r="E9" t="s">
        <v>211</v>
      </c>
      <c r="F9" t="s">
        <v>204</v>
      </c>
      <c r="G9">
        <v>15.500031</v>
      </c>
    </row>
    <row r="10" spans="1:9" x14ac:dyDescent="0.3">
      <c r="A10" t="s">
        <v>155</v>
      </c>
      <c r="B10" t="s">
        <v>212</v>
      </c>
      <c r="C10" t="s">
        <v>188</v>
      </c>
      <c r="D10" t="s">
        <v>189</v>
      </c>
      <c r="E10" t="s">
        <v>213</v>
      </c>
      <c r="F10" t="s">
        <v>205</v>
      </c>
      <c r="G10">
        <v>0.155</v>
      </c>
      <c r="H10">
        <v>1000</v>
      </c>
    </row>
    <row r="11" spans="1:9" x14ac:dyDescent="0.3">
      <c r="A11" t="s">
        <v>155</v>
      </c>
      <c r="B11" t="s">
        <v>212</v>
      </c>
      <c r="C11" t="s">
        <v>188</v>
      </c>
      <c r="D11" t="s">
        <v>189</v>
      </c>
      <c r="E11" t="s">
        <v>214</v>
      </c>
      <c r="F11" t="s">
        <v>196</v>
      </c>
      <c r="G11">
        <v>6.6650130000000001</v>
      </c>
      <c r="H11">
        <v>34000</v>
      </c>
    </row>
    <row r="12" spans="1:9" x14ac:dyDescent="0.3">
      <c r="A12" t="s">
        <v>155</v>
      </c>
      <c r="B12" t="s">
        <v>212</v>
      </c>
      <c r="C12" t="s">
        <v>188</v>
      </c>
      <c r="D12" t="s">
        <v>189</v>
      </c>
      <c r="E12" t="s">
        <v>215</v>
      </c>
      <c r="F12" t="s">
        <v>201</v>
      </c>
      <c r="G12">
        <v>31.000062</v>
      </c>
      <c r="H12">
        <v>500000</v>
      </c>
    </row>
    <row r="13" spans="1:9" x14ac:dyDescent="0.3">
      <c r="A13" t="s">
        <v>155</v>
      </c>
      <c r="B13" t="s">
        <v>212</v>
      </c>
      <c r="C13" t="s">
        <v>188</v>
      </c>
      <c r="D13" t="s">
        <v>189</v>
      </c>
      <c r="E13" t="s">
        <v>216</v>
      </c>
      <c r="F13" t="s">
        <v>202</v>
      </c>
      <c r="G13">
        <v>31.000062</v>
      </c>
      <c r="H13">
        <v>500000</v>
      </c>
    </row>
    <row r="14" spans="1:9" x14ac:dyDescent="0.3">
      <c r="A14" t="s">
        <v>155</v>
      </c>
      <c r="B14" t="s">
        <v>212</v>
      </c>
      <c r="C14" t="s">
        <v>188</v>
      </c>
      <c r="D14" t="s">
        <v>189</v>
      </c>
      <c r="E14" t="s">
        <v>217</v>
      </c>
      <c r="F14" t="s">
        <v>198</v>
      </c>
      <c r="G14">
        <v>31.000062</v>
      </c>
      <c r="H14">
        <v>100000</v>
      </c>
    </row>
    <row r="15" spans="1:9" x14ac:dyDescent="0.3">
      <c r="A15" t="s">
        <v>155</v>
      </c>
      <c r="B15" t="s">
        <v>212</v>
      </c>
      <c r="C15" t="s">
        <v>188</v>
      </c>
      <c r="D15" t="s">
        <v>189</v>
      </c>
      <c r="E15" t="s">
        <v>218</v>
      </c>
      <c r="F15" t="s">
        <v>190</v>
      </c>
      <c r="G15">
        <v>31.000062</v>
      </c>
      <c r="H15">
        <v>500000</v>
      </c>
    </row>
    <row r="16" spans="1:9" x14ac:dyDescent="0.3">
      <c r="A16" t="s">
        <v>155</v>
      </c>
      <c r="B16" t="s">
        <v>212</v>
      </c>
      <c r="C16" t="s">
        <v>188</v>
      </c>
      <c r="D16" t="s">
        <v>189</v>
      </c>
      <c r="E16" t="s">
        <v>219</v>
      </c>
      <c r="F16" t="s">
        <v>191</v>
      </c>
      <c r="G16">
        <v>31.000062</v>
      </c>
      <c r="H16">
        <v>500000</v>
      </c>
    </row>
    <row r="17" spans="1:8" x14ac:dyDescent="0.3">
      <c r="A17" t="s">
        <v>155</v>
      </c>
      <c r="B17" t="s">
        <v>212</v>
      </c>
      <c r="C17" t="s">
        <v>188</v>
      </c>
      <c r="D17" t="s">
        <v>189</v>
      </c>
      <c r="E17" t="s">
        <v>220</v>
      </c>
      <c r="F17" t="s">
        <v>203</v>
      </c>
      <c r="G17">
        <v>31.000062</v>
      </c>
      <c r="H17">
        <v>500000</v>
      </c>
    </row>
    <row r="18" spans="1:8" x14ac:dyDescent="0.3">
      <c r="A18" t="s">
        <v>155</v>
      </c>
      <c r="B18" t="s">
        <v>212</v>
      </c>
      <c r="C18" t="s">
        <v>188</v>
      </c>
      <c r="D18" t="s">
        <v>189</v>
      </c>
      <c r="E18" t="s">
        <v>221</v>
      </c>
      <c r="F18" t="s">
        <v>200</v>
      </c>
      <c r="G18">
        <v>31.000062</v>
      </c>
      <c r="H18">
        <v>100000</v>
      </c>
    </row>
    <row r="19" spans="1:8" x14ac:dyDescent="0.3">
      <c r="A19" t="s">
        <v>155</v>
      </c>
      <c r="B19" t="s">
        <v>212</v>
      </c>
      <c r="C19" t="s">
        <v>188</v>
      </c>
      <c r="D19" t="s">
        <v>189</v>
      </c>
      <c r="E19" t="s">
        <v>222</v>
      </c>
      <c r="F19" t="s">
        <v>204</v>
      </c>
      <c r="G19">
        <v>31.000062</v>
      </c>
      <c r="H19">
        <v>500000</v>
      </c>
    </row>
    <row r="20" spans="1:8" x14ac:dyDescent="0.3">
      <c r="A20" t="s">
        <v>155</v>
      </c>
      <c r="B20" t="s">
        <v>223</v>
      </c>
      <c r="C20" t="s">
        <v>188</v>
      </c>
      <c r="D20" t="s">
        <v>193</v>
      </c>
      <c r="E20" t="s">
        <v>224</v>
      </c>
      <c r="F20" t="s">
        <v>196</v>
      </c>
      <c r="G20">
        <v>4.9600099999999996</v>
      </c>
    </row>
    <row r="21" spans="1:8" x14ac:dyDescent="0.3">
      <c r="A21" t="s">
        <v>155</v>
      </c>
      <c r="B21" t="s">
        <v>223</v>
      </c>
      <c r="C21" t="s">
        <v>188</v>
      </c>
      <c r="D21" t="s">
        <v>193</v>
      </c>
      <c r="E21" t="s">
        <v>225</v>
      </c>
      <c r="F21" t="s">
        <v>190</v>
      </c>
      <c r="G21">
        <v>15.500031</v>
      </c>
    </row>
    <row r="22" spans="1:8" x14ac:dyDescent="0.3">
      <c r="A22" t="s">
        <v>155</v>
      </c>
      <c r="B22" t="s">
        <v>223</v>
      </c>
      <c r="C22" t="s">
        <v>188</v>
      </c>
      <c r="D22" t="s">
        <v>193</v>
      </c>
      <c r="E22" t="s">
        <v>226</v>
      </c>
      <c r="F22" t="s">
        <v>191</v>
      </c>
      <c r="G22">
        <v>15.500031</v>
      </c>
    </row>
    <row r="23" spans="1:8" x14ac:dyDescent="0.3">
      <c r="A23" t="s">
        <v>155</v>
      </c>
      <c r="B23" t="s">
        <v>223</v>
      </c>
      <c r="C23" t="s">
        <v>188</v>
      </c>
      <c r="D23" t="s">
        <v>193</v>
      </c>
      <c r="E23" t="s">
        <v>227</v>
      </c>
      <c r="F23" t="s">
        <v>200</v>
      </c>
      <c r="G23">
        <v>3.8750079999999998</v>
      </c>
    </row>
    <row r="24" spans="1:8" x14ac:dyDescent="0.3">
      <c r="A24" t="s">
        <v>155</v>
      </c>
      <c r="B24" t="s">
        <v>228</v>
      </c>
      <c r="C24" t="s">
        <v>192</v>
      </c>
      <c r="D24" t="s">
        <v>193</v>
      </c>
      <c r="E24" t="s">
        <v>229</v>
      </c>
      <c r="F24" t="s">
        <v>201</v>
      </c>
      <c r="G24">
        <v>15.500031</v>
      </c>
    </row>
    <row r="25" spans="1:8" x14ac:dyDescent="0.3">
      <c r="A25" t="s">
        <v>155</v>
      </c>
      <c r="B25" t="s">
        <v>228</v>
      </c>
      <c r="C25" t="s">
        <v>192</v>
      </c>
      <c r="D25" t="s">
        <v>193</v>
      </c>
      <c r="E25" t="s">
        <v>230</v>
      </c>
      <c r="F25" t="s">
        <v>202</v>
      </c>
      <c r="G25">
        <v>15.500031</v>
      </c>
    </row>
    <row r="26" spans="1:8" x14ac:dyDescent="0.3">
      <c r="A26" t="s">
        <v>155</v>
      </c>
      <c r="B26" t="s">
        <v>228</v>
      </c>
      <c r="C26" t="s">
        <v>192</v>
      </c>
      <c r="D26" t="s">
        <v>193</v>
      </c>
      <c r="E26" t="s">
        <v>231</v>
      </c>
      <c r="F26" t="s">
        <v>205</v>
      </c>
      <c r="G26">
        <v>0.155</v>
      </c>
    </row>
    <row r="27" spans="1:8" x14ac:dyDescent="0.3">
      <c r="A27" t="s">
        <v>155</v>
      </c>
      <c r="B27" t="s">
        <v>228</v>
      </c>
      <c r="C27" t="s">
        <v>192</v>
      </c>
      <c r="D27" t="s">
        <v>193</v>
      </c>
      <c r="E27" t="s">
        <v>232</v>
      </c>
      <c r="F27" t="s">
        <v>203</v>
      </c>
      <c r="G27">
        <v>15.500031</v>
      </c>
    </row>
    <row r="28" spans="1:8" x14ac:dyDescent="0.3">
      <c r="A28" t="s">
        <v>155</v>
      </c>
      <c r="B28" t="s">
        <v>228</v>
      </c>
      <c r="C28" t="s">
        <v>192</v>
      </c>
      <c r="D28" t="s">
        <v>193</v>
      </c>
      <c r="E28" t="s">
        <v>233</v>
      </c>
      <c r="F28" t="s">
        <v>204</v>
      </c>
      <c r="G28">
        <v>15.500031</v>
      </c>
    </row>
    <row r="29" spans="1:8" x14ac:dyDescent="0.3">
      <c r="A29" t="s">
        <v>155</v>
      </c>
      <c r="B29" t="s">
        <v>234</v>
      </c>
      <c r="C29" t="s">
        <v>192</v>
      </c>
      <c r="D29" t="s">
        <v>189</v>
      </c>
      <c r="E29" t="s">
        <v>235</v>
      </c>
      <c r="F29" t="s">
        <v>205</v>
      </c>
      <c r="G29">
        <v>0.155</v>
      </c>
      <c r="H29">
        <v>1000</v>
      </c>
    </row>
    <row r="30" spans="1:8" x14ac:dyDescent="0.3">
      <c r="A30" t="s">
        <v>155</v>
      </c>
      <c r="B30" t="s">
        <v>234</v>
      </c>
      <c r="C30" t="s">
        <v>192</v>
      </c>
      <c r="D30" t="s">
        <v>189</v>
      </c>
      <c r="E30" t="s">
        <v>236</v>
      </c>
      <c r="F30" t="s">
        <v>196</v>
      </c>
      <c r="G30">
        <v>3.255007</v>
      </c>
      <c r="H30">
        <v>21000</v>
      </c>
    </row>
    <row r="31" spans="1:8" x14ac:dyDescent="0.3">
      <c r="A31" t="s">
        <v>155</v>
      </c>
      <c r="B31" t="s">
        <v>234</v>
      </c>
      <c r="C31" t="s">
        <v>192</v>
      </c>
      <c r="D31" t="s">
        <v>189</v>
      </c>
      <c r="E31" t="s">
        <v>237</v>
      </c>
      <c r="F31" t="s">
        <v>201</v>
      </c>
      <c r="G31">
        <v>31.000062</v>
      </c>
      <c r="H31">
        <v>500000</v>
      </c>
    </row>
    <row r="32" spans="1:8" x14ac:dyDescent="0.3">
      <c r="A32" t="s">
        <v>155</v>
      </c>
      <c r="B32" t="s">
        <v>234</v>
      </c>
      <c r="C32" t="s">
        <v>192</v>
      </c>
      <c r="D32" t="s">
        <v>189</v>
      </c>
      <c r="E32" t="s">
        <v>238</v>
      </c>
      <c r="F32" t="s">
        <v>202</v>
      </c>
      <c r="G32">
        <v>31.000062</v>
      </c>
      <c r="H32">
        <v>500000</v>
      </c>
    </row>
    <row r="33" spans="1:8" x14ac:dyDescent="0.3">
      <c r="A33" t="s">
        <v>155</v>
      </c>
      <c r="B33" t="s">
        <v>234</v>
      </c>
      <c r="C33" t="s">
        <v>192</v>
      </c>
      <c r="D33" t="s">
        <v>189</v>
      </c>
      <c r="E33" t="s">
        <v>239</v>
      </c>
      <c r="F33" t="s">
        <v>198</v>
      </c>
      <c r="G33">
        <v>31.000062</v>
      </c>
      <c r="H33">
        <v>100000</v>
      </c>
    </row>
    <row r="34" spans="1:8" x14ac:dyDescent="0.3">
      <c r="A34" t="s">
        <v>155</v>
      </c>
      <c r="B34" t="s">
        <v>234</v>
      </c>
      <c r="C34" t="s">
        <v>192</v>
      </c>
      <c r="D34" t="s">
        <v>189</v>
      </c>
      <c r="E34" t="s">
        <v>240</v>
      </c>
      <c r="F34" t="s">
        <v>190</v>
      </c>
      <c r="G34">
        <v>31.000062</v>
      </c>
      <c r="H34">
        <v>500000</v>
      </c>
    </row>
    <row r="35" spans="1:8" x14ac:dyDescent="0.3">
      <c r="A35" t="s">
        <v>155</v>
      </c>
      <c r="B35" t="s">
        <v>234</v>
      </c>
      <c r="C35" t="s">
        <v>192</v>
      </c>
      <c r="D35" t="s">
        <v>189</v>
      </c>
      <c r="E35" t="s">
        <v>241</v>
      </c>
      <c r="F35" t="s">
        <v>191</v>
      </c>
      <c r="G35">
        <v>18.910038</v>
      </c>
      <c r="H35">
        <v>2210000000000</v>
      </c>
    </row>
    <row r="36" spans="1:8" x14ac:dyDescent="0.3">
      <c r="A36" t="s">
        <v>155</v>
      </c>
      <c r="B36" t="s">
        <v>234</v>
      </c>
      <c r="C36" t="s">
        <v>192</v>
      </c>
      <c r="D36" t="s">
        <v>189</v>
      </c>
      <c r="E36" t="s">
        <v>242</v>
      </c>
      <c r="F36" t="s">
        <v>191</v>
      </c>
      <c r="G36">
        <v>31.000062</v>
      </c>
      <c r="H36">
        <v>5000000000</v>
      </c>
    </row>
    <row r="37" spans="1:8" x14ac:dyDescent="0.3">
      <c r="A37" t="s">
        <v>155</v>
      </c>
      <c r="B37" t="s">
        <v>234</v>
      </c>
      <c r="C37" t="s">
        <v>192</v>
      </c>
      <c r="D37" t="s">
        <v>189</v>
      </c>
      <c r="E37" t="s">
        <v>243</v>
      </c>
      <c r="F37" t="s">
        <v>203</v>
      </c>
      <c r="G37">
        <v>31.000062</v>
      </c>
      <c r="H37">
        <v>500000</v>
      </c>
    </row>
    <row r="38" spans="1:8" x14ac:dyDescent="0.3">
      <c r="A38" t="s">
        <v>155</v>
      </c>
      <c r="B38" t="s">
        <v>234</v>
      </c>
      <c r="C38" t="s">
        <v>192</v>
      </c>
      <c r="D38" t="s">
        <v>189</v>
      </c>
      <c r="E38" t="s">
        <v>244</v>
      </c>
      <c r="F38" t="s">
        <v>200</v>
      </c>
      <c r="G38">
        <v>31.000062</v>
      </c>
      <c r="H38">
        <v>100000</v>
      </c>
    </row>
    <row r="39" spans="1:8" x14ac:dyDescent="0.3">
      <c r="A39" t="s">
        <v>155</v>
      </c>
      <c r="B39" t="s">
        <v>234</v>
      </c>
      <c r="C39" t="s">
        <v>192</v>
      </c>
      <c r="D39" t="s">
        <v>189</v>
      </c>
      <c r="E39" t="s">
        <v>245</v>
      </c>
      <c r="F39" t="s">
        <v>204</v>
      </c>
      <c r="G39">
        <v>31.000062</v>
      </c>
      <c r="H39">
        <v>500000</v>
      </c>
    </row>
    <row r="40" spans="1:8" x14ac:dyDescent="0.3">
      <c r="A40" t="s">
        <v>155</v>
      </c>
      <c r="B40" t="s">
        <v>246</v>
      </c>
      <c r="C40" t="s">
        <v>192</v>
      </c>
      <c r="D40" t="s">
        <v>193</v>
      </c>
      <c r="E40" t="s">
        <v>247</v>
      </c>
      <c r="F40" t="s">
        <v>196</v>
      </c>
      <c r="G40">
        <v>1.705003</v>
      </c>
    </row>
    <row r="41" spans="1:8" x14ac:dyDescent="0.3">
      <c r="A41" t="s">
        <v>155</v>
      </c>
      <c r="B41" t="s">
        <v>246</v>
      </c>
      <c r="C41" t="s">
        <v>192</v>
      </c>
      <c r="D41" t="s">
        <v>193</v>
      </c>
      <c r="E41" t="s">
        <v>248</v>
      </c>
      <c r="F41" t="s">
        <v>190</v>
      </c>
      <c r="G41">
        <v>15.500031</v>
      </c>
    </row>
    <row r="42" spans="1:8" x14ac:dyDescent="0.3">
      <c r="A42" t="s">
        <v>155</v>
      </c>
      <c r="B42" t="s">
        <v>246</v>
      </c>
      <c r="C42" t="s">
        <v>192</v>
      </c>
      <c r="D42" t="s">
        <v>193</v>
      </c>
      <c r="E42" t="s">
        <v>249</v>
      </c>
      <c r="F42" t="s">
        <v>191</v>
      </c>
      <c r="G42">
        <v>15.500031</v>
      </c>
    </row>
    <row r="43" spans="1:8" x14ac:dyDescent="0.3">
      <c r="A43" t="s">
        <v>155</v>
      </c>
      <c r="B43" t="s">
        <v>246</v>
      </c>
      <c r="C43" t="s">
        <v>192</v>
      </c>
      <c r="D43" t="s">
        <v>193</v>
      </c>
      <c r="E43" t="s">
        <v>250</v>
      </c>
      <c r="F43" t="s">
        <v>200</v>
      </c>
      <c r="G43">
        <v>3.8750079999999998</v>
      </c>
    </row>
    <row r="44" spans="1:8" x14ac:dyDescent="0.3">
      <c r="A44" t="s">
        <v>145</v>
      </c>
      <c r="B44" t="s">
        <v>251</v>
      </c>
      <c r="C44" t="s">
        <v>192</v>
      </c>
      <c r="D44" t="s">
        <v>193</v>
      </c>
      <c r="E44" t="s">
        <v>252</v>
      </c>
      <c r="F44" t="s">
        <v>190</v>
      </c>
      <c r="G44">
        <v>3.8750079999999998</v>
      </c>
    </row>
    <row r="45" spans="1:8" x14ac:dyDescent="0.3">
      <c r="A45" t="s">
        <v>145</v>
      </c>
      <c r="B45" t="s">
        <v>251</v>
      </c>
      <c r="C45" t="s">
        <v>192</v>
      </c>
      <c r="D45" t="s">
        <v>193</v>
      </c>
      <c r="E45" t="s">
        <v>253</v>
      </c>
      <c r="F45" t="s">
        <v>196</v>
      </c>
      <c r="G45">
        <v>3.565007</v>
      </c>
    </row>
    <row r="46" spans="1:8" x14ac:dyDescent="0.3">
      <c r="A46" t="s">
        <v>145</v>
      </c>
      <c r="B46" t="s">
        <v>251</v>
      </c>
      <c r="C46" t="s">
        <v>192</v>
      </c>
      <c r="D46" t="s">
        <v>193</v>
      </c>
      <c r="E46" t="s">
        <v>254</v>
      </c>
      <c r="F46" t="s">
        <v>200</v>
      </c>
      <c r="G46">
        <v>3.100006</v>
      </c>
    </row>
    <row r="47" spans="1:8" x14ac:dyDescent="0.3">
      <c r="A47" t="s">
        <v>147</v>
      </c>
      <c r="B47" t="s">
        <v>255</v>
      </c>
      <c r="C47" t="s">
        <v>192</v>
      </c>
      <c r="D47" t="s">
        <v>193</v>
      </c>
      <c r="E47" t="s">
        <v>256</v>
      </c>
      <c r="F47" t="s">
        <v>190</v>
      </c>
      <c r="G47">
        <v>3.8750079999999998</v>
      </c>
    </row>
    <row r="48" spans="1:8" x14ac:dyDescent="0.3">
      <c r="A48" t="s">
        <v>147</v>
      </c>
      <c r="B48" t="s">
        <v>515</v>
      </c>
      <c r="C48" t="s">
        <v>192</v>
      </c>
      <c r="D48" t="s">
        <v>193</v>
      </c>
      <c r="E48" t="s">
        <v>257</v>
      </c>
      <c r="F48" t="s">
        <v>191</v>
      </c>
      <c r="G48">
        <v>3.8750079999999998</v>
      </c>
    </row>
    <row r="49" spans="1:8" x14ac:dyDescent="0.3">
      <c r="A49" t="s">
        <v>147</v>
      </c>
      <c r="B49" t="s">
        <v>515</v>
      </c>
      <c r="C49" t="s">
        <v>192</v>
      </c>
      <c r="D49" t="s">
        <v>193</v>
      </c>
      <c r="E49" t="s">
        <v>506</v>
      </c>
      <c r="F49" t="s">
        <v>191</v>
      </c>
      <c r="G49">
        <v>13.007999999999999</v>
      </c>
    </row>
    <row r="50" spans="1:8" x14ac:dyDescent="0.3">
      <c r="A50" t="s">
        <v>147</v>
      </c>
      <c r="B50" t="s">
        <v>515</v>
      </c>
      <c r="C50" t="s">
        <v>192</v>
      </c>
      <c r="D50" t="s">
        <v>193</v>
      </c>
      <c r="E50" t="s">
        <v>499</v>
      </c>
      <c r="F50" t="s">
        <v>191</v>
      </c>
      <c r="G50">
        <v>9.5004000000000008</v>
      </c>
    </row>
    <row r="51" spans="1:8" x14ac:dyDescent="0.3">
      <c r="A51" t="s">
        <v>147</v>
      </c>
      <c r="B51" t="s">
        <v>515</v>
      </c>
      <c r="C51" t="s">
        <v>192</v>
      </c>
      <c r="D51" t="s">
        <v>193</v>
      </c>
      <c r="E51" t="s">
        <v>493</v>
      </c>
      <c r="F51" t="s">
        <v>191</v>
      </c>
      <c r="G51">
        <v>5.8708</v>
      </c>
    </row>
    <row r="52" spans="1:8" x14ac:dyDescent="0.3">
      <c r="A52" t="s">
        <v>147</v>
      </c>
      <c r="B52" t="s">
        <v>515</v>
      </c>
      <c r="C52" t="s">
        <v>192</v>
      </c>
      <c r="D52" t="s">
        <v>193</v>
      </c>
      <c r="E52" t="s">
        <v>500</v>
      </c>
      <c r="F52" t="s">
        <v>191</v>
      </c>
      <c r="G52">
        <v>11.65</v>
      </c>
    </row>
    <row r="53" spans="1:8" x14ac:dyDescent="0.3">
      <c r="A53" t="s">
        <v>147</v>
      </c>
      <c r="B53" t="s">
        <v>507</v>
      </c>
      <c r="C53" t="s">
        <v>192</v>
      </c>
      <c r="D53" t="s">
        <v>189</v>
      </c>
      <c r="E53" t="s">
        <v>501</v>
      </c>
      <c r="F53" t="s">
        <v>191</v>
      </c>
      <c r="G53">
        <v>2.5007999999999999</v>
      </c>
      <c r="H53">
        <v>200</v>
      </c>
    </row>
    <row r="54" spans="1:8" x14ac:dyDescent="0.3">
      <c r="A54" t="s">
        <v>147</v>
      </c>
      <c r="B54" t="s">
        <v>507</v>
      </c>
      <c r="C54" t="s">
        <v>192</v>
      </c>
      <c r="D54" t="s">
        <v>189</v>
      </c>
      <c r="E54" t="s">
        <v>502</v>
      </c>
      <c r="F54" t="s">
        <v>191</v>
      </c>
      <c r="G54">
        <v>16.007999999999999</v>
      </c>
      <c r="H54">
        <v>120</v>
      </c>
    </row>
    <row r="55" spans="1:8" x14ac:dyDescent="0.3">
      <c r="A55" t="s">
        <v>147</v>
      </c>
      <c r="B55" t="s">
        <v>507</v>
      </c>
      <c r="C55" t="s">
        <v>192</v>
      </c>
      <c r="D55" t="s">
        <v>189</v>
      </c>
      <c r="E55" t="s">
        <v>503</v>
      </c>
      <c r="F55" t="s">
        <v>191</v>
      </c>
      <c r="G55">
        <v>6.5004</v>
      </c>
      <c r="H55">
        <v>420</v>
      </c>
    </row>
    <row r="56" spans="1:8" x14ac:dyDescent="0.3">
      <c r="A56" t="s">
        <v>147</v>
      </c>
      <c r="B56" t="s">
        <v>507</v>
      </c>
      <c r="C56" t="s">
        <v>192</v>
      </c>
      <c r="D56" t="s">
        <v>189</v>
      </c>
      <c r="E56" t="s">
        <v>504</v>
      </c>
      <c r="F56" t="s">
        <v>191</v>
      </c>
      <c r="G56">
        <v>15.870799999999999</v>
      </c>
      <c r="H56">
        <v>320</v>
      </c>
    </row>
    <row r="57" spans="1:8" x14ac:dyDescent="0.3">
      <c r="A57" t="s">
        <v>147</v>
      </c>
      <c r="B57" t="s">
        <v>507</v>
      </c>
      <c r="C57" t="s">
        <v>192</v>
      </c>
      <c r="D57" t="s">
        <v>189</v>
      </c>
      <c r="E57" t="s">
        <v>505</v>
      </c>
      <c r="F57" t="s">
        <v>191</v>
      </c>
      <c r="G57">
        <v>9.65</v>
      </c>
      <c r="H57">
        <v>820</v>
      </c>
    </row>
    <row r="58" spans="1:8" x14ac:dyDescent="0.3">
      <c r="A58" t="s">
        <v>145</v>
      </c>
      <c r="B58" t="s">
        <v>508</v>
      </c>
      <c r="C58" t="s">
        <v>192</v>
      </c>
      <c r="D58" t="s">
        <v>193</v>
      </c>
      <c r="E58" t="s">
        <v>510</v>
      </c>
      <c r="F58" t="s">
        <v>191</v>
      </c>
      <c r="G58">
        <v>4.4950089999999996</v>
      </c>
    </row>
    <row r="59" spans="1:8" x14ac:dyDescent="0.3">
      <c r="A59" t="s">
        <v>145</v>
      </c>
      <c r="B59" t="s">
        <v>508</v>
      </c>
      <c r="C59" t="s">
        <v>192</v>
      </c>
      <c r="D59" t="s">
        <v>193</v>
      </c>
      <c r="E59" t="s">
        <v>511</v>
      </c>
      <c r="F59" t="s">
        <v>191</v>
      </c>
      <c r="G59">
        <v>9.5008999999999997</v>
      </c>
    </row>
    <row r="60" spans="1:8" x14ac:dyDescent="0.3">
      <c r="A60" t="s">
        <v>145</v>
      </c>
      <c r="B60" t="s">
        <v>508</v>
      </c>
      <c r="C60" t="s">
        <v>192</v>
      </c>
      <c r="D60" t="s">
        <v>193</v>
      </c>
      <c r="E60" t="s">
        <v>512</v>
      </c>
      <c r="F60" t="s">
        <v>191</v>
      </c>
      <c r="G60">
        <v>14.4909</v>
      </c>
    </row>
    <row r="61" spans="1:8" x14ac:dyDescent="0.3">
      <c r="A61" t="s">
        <v>145</v>
      </c>
      <c r="B61" t="s">
        <v>508</v>
      </c>
      <c r="C61" t="s">
        <v>192</v>
      </c>
      <c r="D61" t="s">
        <v>193</v>
      </c>
      <c r="E61" t="s">
        <v>513</v>
      </c>
      <c r="F61" t="s">
        <v>191</v>
      </c>
      <c r="G61">
        <v>7.9089999999999998</v>
      </c>
    </row>
    <row r="62" spans="1:8" x14ac:dyDescent="0.3">
      <c r="A62" t="s">
        <v>145</v>
      </c>
      <c r="B62" t="s">
        <v>508</v>
      </c>
      <c r="C62" t="s">
        <v>192</v>
      </c>
      <c r="D62" t="s">
        <v>193</v>
      </c>
      <c r="E62" t="s">
        <v>514</v>
      </c>
      <c r="F62" t="s">
        <v>191</v>
      </c>
      <c r="G62">
        <v>11.95</v>
      </c>
    </row>
    <row r="63" spans="1:8" x14ac:dyDescent="0.3">
      <c r="A63" t="s">
        <v>145</v>
      </c>
      <c r="B63" t="s">
        <v>509</v>
      </c>
      <c r="C63" t="s">
        <v>192</v>
      </c>
      <c r="D63" t="s">
        <v>189</v>
      </c>
      <c r="E63" t="s">
        <v>494</v>
      </c>
      <c r="F63" t="s">
        <v>191</v>
      </c>
      <c r="G63">
        <v>13.65864</v>
      </c>
      <c r="H63">
        <v>140</v>
      </c>
    </row>
    <row r="64" spans="1:8" x14ac:dyDescent="0.3">
      <c r="A64" t="s">
        <v>145</v>
      </c>
      <c r="B64" t="s">
        <v>509</v>
      </c>
      <c r="C64" t="s">
        <v>192</v>
      </c>
      <c r="D64" t="s">
        <v>189</v>
      </c>
      <c r="E64" t="s">
        <v>495</v>
      </c>
      <c r="F64" t="s">
        <v>191</v>
      </c>
      <c r="G64">
        <v>4.9963946000000004</v>
      </c>
      <c r="H64">
        <v>340</v>
      </c>
    </row>
    <row r="65" spans="1:8" x14ac:dyDescent="0.3">
      <c r="A65" t="s">
        <v>145</v>
      </c>
      <c r="B65" t="s">
        <v>509</v>
      </c>
      <c r="C65" t="s">
        <v>192</v>
      </c>
      <c r="D65" t="s">
        <v>189</v>
      </c>
      <c r="E65" t="s">
        <v>496</v>
      </c>
      <c r="F65" t="s">
        <v>191</v>
      </c>
      <c r="G65">
        <v>16.328279999999999</v>
      </c>
      <c r="H65">
        <v>640</v>
      </c>
    </row>
    <row r="66" spans="1:8" x14ac:dyDescent="0.3">
      <c r="A66" t="s">
        <v>145</v>
      </c>
      <c r="B66" t="s">
        <v>509</v>
      </c>
      <c r="C66" t="s">
        <v>192</v>
      </c>
      <c r="D66" t="s">
        <v>189</v>
      </c>
      <c r="E66" t="s">
        <v>497</v>
      </c>
      <c r="F66" t="s">
        <v>191</v>
      </c>
      <c r="G66">
        <v>7.6600109999999999</v>
      </c>
      <c r="H66">
        <v>240</v>
      </c>
    </row>
    <row r="67" spans="1:8" x14ac:dyDescent="0.3">
      <c r="A67" t="s">
        <v>145</v>
      </c>
      <c r="B67" t="s">
        <v>509</v>
      </c>
      <c r="C67" t="s">
        <v>192</v>
      </c>
      <c r="D67" t="s">
        <v>189</v>
      </c>
      <c r="E67" t="s">
        <v>498</v>
      </c>
      <c r="F67" t="s">
        <v>191</v>
      </c>
      <c r="G67">
        <v>20.819199999999999</v>
      </c>
      <c r="H67">
        <v>740</v>
      </c>
    </row>
  </sheetData>
  <phoneticPr fontId="1" type="noConversion"/>
  <pageMargins left="0.7" right="0.7" top="0.75" bottom="0.75" header="0.3" footer="0.3"/>
  <ignoredErrors>
    <ignoredError sqref="A1:I1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workbookViewId="0">
      <selection activeCell="B2" sqref="B2"/>
    </sheetView>
  </sheetViews>
  <sheetFormatPr defaultRowHeight="15.6" x14ac:dyDescent="0.3"/>
  <cols>
    <col min="1" max="1" width="29.796875" customWidth="1"/>
    <col min="2" max="2" width="8.796875" customWidth="1"/>
    <col min="3" max="5" width="11.796875" customWidth="1"/>
    <col min="6" max="6" width="21.796875" customWidth="1"/>
    <col min="7" max="7" width="10.796875" customWidth="1"/>
    <col min="8" max="9" width="12.796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1123</v>
      </c>
      <c r="C2">
        <v>123</v>
      </c>
      <c r="D2">
        <v>1231</v>
      </c>
      <c r="E2">
        <v>123</v>
      </c>
      <c r="F2" t="s">
        <v>10</v>
      </c>
      <c r="G2" t="s">
        <v>11</v>
      </c>
      <c r="H2" t="s">
        <v>12</v>
      </c>
      <c r="I2" t="s">
        <v>12</v>
      </c>
    </row>
    <row r="3" spans="1:9" x14ac:dyDescent="0.3">
      <c r="A3" t="s">
        <v>13</v>
      </c>
      <c r="B3">
        <v>3</v>
      </c>
      <c r="C3">
        <v>70</v>
      </c>
      <c r="D3">
        <v>70</v>
      </c>
      <c r="E3">
        <v>70</v>
      </c>
      <c r="F3" t="s">
        <v>14</v>
      </c>
      <c r="G3" t="s">
        <v>11</v>
      </c>
      <c r="H3" t="s">
        <v>12</v>
      </c>
      <c r="I3" t="s">
        <v>12</v>
      </c>
    </row>
    <row r="4" spans="1:9" x14ac:dyDescent="0.3">
      <c r="A4" t="s">
        <v>15</v>
      </c>
      <c r="B4">
        <v>30</v>
      </c>
      <c r="C4">
        <v>0.5</v>
      </c>
      <c r="D4">
        <v>1</v>
      </c>
      <c r="E4">
        <v>0.5</v>
      </c>
      <c r="F4" t="s">
        <v>16</v>
      </c>
      <c r="G4" t="s">
        <v>11</v>
      </c>
      <c r="H4" t="s">
        <v>12</v>
      </c>
      <c r="I4" t="s">
        <v>12</v>
      </c>
    </row>
    <row r="5" spans="1:9" x14ac:dyDescent="0.3">
      <c r="A5" t="s">
        <v>17</v>
      </c>
      <c r="B5">
        <v>2.0000000000000002E-5</v>
      </c>
      <c r="C5">
        <v>150</v>
      </c>
      <c r="D5">
        <v>300</v>
      </c>
      <c r="E5">
        <v>40</v>
      </c>
      <c r="F5" t="s">
        <v>18</v>
      </c>
      <c r="G5" t="s">
        <v>11</v>
      </c>
      <c r="H5" t="s">
        <v>12</v>
      </c>
      <c r="I5" t="s">
        <v>12</v>
      </c>
    </row>
    <row r="6" spans="1:9" x14ac:dyDescent="0.3">
      <c r="A6" t="s">
        <v>19</v>
      </c>
      <c r="B6">
        <v>0.125</v>
      </c>
      <c r="C6">
        <v>200</v>
      </c>
      <c r="D6">
        <v>400</v>
      </c>
      <c r="E6">
        <v>200</v>
      </c>
      <c r="F6" t="s">
        <v>16</v>
      </c>
      <c r="G6" t="s">
        <v>11</v>
      </c>
      <c r="H6" t="s">
        <v>12</v>
      </c>
      <c r="I6" t="s">
        <v>12</v>
      </c>
    </row>
    <row r="7" spans="1:9" x14ac:dyDescent="0.3">
      <c r="A7" t="s">
        <v>20</v>
      </c>
      <c r="B7">
        <v>30</v>
      </c>
      <c r="C7">
        <v>50</v>
      </c>
      <c r="D7">
        <v>600</v>
      </c>
      <c r="E7">
        <v>50</v>
      </c>
      <c r="F7" t="s">
        <v>16</v>
      </c>
      <c r="G7" t="s">
        <v>11</v>
      </c>
      <c r="H7" t="s">
        <v>12</v>
      </c>
      <c r="I7" t="s">
        <v>12</v>
      </c>
    </row>
    <row r="8" spans="1:9" x14ac:dyDescent="0.3">
      <c r="A8" t="s">
        <v>21</v>
      </c>
      <c r="B8">
        <v>35</v>
      </c>
      <c r="C8">
        <v>250</v>
      </c>
      <c r="D8">
        <v>1000</v>
      </c>
      <c r="E8">
        <v>250</v>
      </c>
      <c r="F8" t="s">
        <v>22</v>
      </c>
      <c r="G8" t="s">
        <v>11</v>
      </c>
      <c r="H8" t="s">
        <v>12</v>
      </c>
      <c r="I8" t="s">
        <v>12</v>
      </c>
    </row>
    <row r="9" spans="1:9" x14ac:dyDescent="0.3">
      <c r="A9" t="s">
        <v>23</v>
      </c>
      <c r="B9">
        <v>0.12</v>
      </c>
      <c r="C9">
        <v>40</v>
      </c>
      <c r="D9">
        <v>240</v>
      </c>
      <c r="E9">
        <v>40</v>
      </c>
      <c r="F9" t="s">
        <v>16</v>
      </c>
      <c r="G9" t="s">
        <v>11</v>
      </c>
      <c r="H9" t="s">
        <v>12</v>
      </c>
      <c r="I9" t="s">
        <v>12</v>
      </c>
    </row>
    <row r="10" spans="1:9" x14ac:dyDescent="0.3">
      <c r="A10" t="s">
        <v>24</v>
      </c>
      <c r="B10">
        <v>12.5</v>
      </c>
      <c r="C10">
        <v>5</v>
      </c>
      <c r="D10">
        <v>20</v>
      </c>
      <c r="E10">
        <v>5</v>
      </c>
      <c r="F10" t="s">
        <v>25</v>
      </c>
      <c r="G10" t="s">
        <v>11</v>
      </c>
      <c r="H10" t="s">
        <v>12</v>
      </c>
      <c r="I10" t="s">
        <v>12</v>
      </c>
    </row>
    <row r="11" spans="1:9" x14ac:dyDescent="0.3">
      <c r="A11" t="s">
        <v>26</v>
      </c>
      <c r="B11">
        <v>10</v>
      </c>
      <c r="C11">
        <v>80</v>
      </c>
      <c r="D11">
        <v>1000</v>
      </c>
      <c r="E11">
        <v>80</v>
      </c>
      <c r="F11" t="s">
        <v>27</v>
      </c>
      <c r="G11" t="s">
        <v>11</v>
      </c>
      <c r="H11" t="s">
        <v>12</v>
      </c>
      <c r="I11" t="s">
        <v>12</v>
      </c>
    </row>
    <row r="12" spans="1:9" x14ac:dyDescent="0.3">
      <c r="A12" t="s">
        <v>28</v>
      </c>
      <c r="B12">
        <v>1.5</v>
      </c>
      <c r="C12">
        <v>7.5</v>
      </c>
      <c r="D12">
        <v>45</v>
      </c>
      <c r="E12">
        <v>7.5</v>
      </c>
      <c r="F12" t="s">
        <v>16</v>
      </c>
      <c r="G12" t="s">
        <v>11</v>
      </c>
      <c r="H12" t="s">
        <v>12</v>
      </c>
      <c r="I12" t="s">
        <v>12</v>
      </c>
    </row>
    <row r="13" spans="1:9" x14ac:dyDescent="0.3">
      <c r="A13" t="s">
        <v>29</v>
      </c>
      <c r="B13">
        <v>0.5</v>
      </c>
      <c r="C13">
        <v>25</v>
      </c>
      <c r="D13">
        <v>600</v>
      </c>
      <c r="E13">
        <v>40</v>
      </c>
      <c r="F13" t="s">
        <v>27</v>
      </c>
      <c r="G13" t="s">
        <v>11</v>
      </c>
      <c r="H13" t="s">
        <v>12</v>
      </c>
      <c r="I13" t="s">
        <v>12</v>
      </c>
    </row>
    <row r="14" spans="1:9" x14ac:dyDescent="0.3">
      <c r="A14" t="s">
        <v>30</v>
      </c>
      <c r="B14">
        <v>0.15</v>
      </c>
      <c r="C14">
        <v>5</v>
      </c>
      <c r="D14">
        <v>80</v>
      </c>
      <c r="E14">
        <v>40</v>
      </c>
      <c r="F14" t="s">
        <v>27</v>
      </c>
      <c r="G14" t="s">
        <v>11</v>
      </c>
      <c r="H14" t="s">
        <v>12</v>
      </c>
      <c r="I14" t="s">
        <v>12</v>
      </c>
    </row>
    <row r="15" spans="1:9" x14ac:dyDescent="0.3">
      <c r="A15" t="s">
        <v>31</v>
      </c>
      <c r="B15">
        <v>0.8</v>
      </c>
      <c r="C15">
        <v>20</v>
      </c>
      <c r="D15">
        <v>160</v>
      </c>
      <c r="E15">
        <v>40</v>
      </c>
      <c r="F15" t="s">
        <v>18</v>
      </c>
      <c r="G15" t="s">
        <v>11</v>
      </c>
      <c r="H15" t="s">
        <v>12</v>
      </c>
      <c r="I15" t="s">
        <v>12</v>
      </c>
    </row>
    <row r="16" spans="1:9" x14ac:dyDescent="0.3">
      <c r="A16" t="s">
        <v>32</v>
      </c>
      <c r="B16">
        <v>5.0000000000000001E-3</v>
      </c>
      <c r="C16">
        <v>10</v>
      </c>
      <c r="D16">
        <v>150</v>
      </c>
      <c r="E16">
        <v>100</v>
      </c>
      <c r="F16" t="s">
        <v>10</v>
      </c>
      <c r="G16" t="s">
        <v>11</v>
      </c>
      <c r="H16" t="s">
        <v>12</v>
      </c>
      <c r="I16" t="s">
        <v>12</v>
      </c>
    </row>
    <row r="17" spans="1:9" x14ac:dyDescent="0.3">
      <c r="A17" t="s">
        <v>33</v>
      </c>
      <c r="B17">
        <v>5.0000000000000001E-3</v>
      </c>
      <c r="C17">
        <v>10</v>
      </c>
      <c r="D17">
        <v>15</v>
      </c>
      <c r="E17">
        <v>10</v>
      </c>
      <c r="F17" t="s">
        <v>10</v>
      </c>
      <c r="G17" t="s">
        <v>34</v>
      </c>
      <c r="H17" t="s">
        <v>12</v>
      </c>
      <c r="I17" t="s">
        <v>12</v>
      </c>
    </row>
  </sheetData>
  <pageMargins left="0.7" right="0.7" top="0.75" bottom="0.75" header="0.3" footer="0.3"/>
  <ignoredErrors>
    <ignoredError sqref="A2:I15 A17:I17 A16:C16 F16:I16 A1 E1:I1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0"/>
  <sheetViews>
    <sheetView workbookViewId="0">
      <selection activeCell="D43" sqref="D43"/>
    </sheetView>
  </sheetViews>
  <sheetFormatPr defaultRowHeight="15.6" x14ac:dyDescent="0.3"/>
  <cols>
    <col min="1" max="1" width="13.796875" customWidth="1"/>
    <col min="2" max="2" width="10.796875" customWidth="1"/>
    <col min="3" max="3" width="11.796875" customWidth="1"/>
    <col min="4" max="4" width="20.796875" customWidth="1"/>
  </cols>
  <sheetData>
    <row r="1" spans="1:4" x14ac:dyDescent="0.3">
      <c r="A1" t="s">
        <v>314</v>
      </c>
      <c r="B1" t="s">
        <v>35</v>
      </c>
      <c r="C1" t="s">
        <v>315</v>
      </c>
      <c r="D1" t="s">
        <v>316</v>
      </c>
    </row>
    <row r="2" spans="1:4" x14ac:dyDescent="0.3">
      <c r="A2" t="s">
        <v>317</v>
      </c>
      <c r="B2" t="s">
        <v>68</v>
      </c>
      <c r="C2">
        <v>500</v>
      </c>
      <c r="D2">
        <v>1</v>
      </c>
    </row>
    <row r="3" spans="1:4" x14ac:dyDescent="0.3">
      <c r="A3" t="s">
        <v>318</v>
      </c>
      <c r="B3" t="s">
        <v>73</v>
      </c>
      <c r="C3">
        <v>300</v>
      </c>
      <c r="D3">
        <v>1</v>
      </c>
    </row>
    <row r="4" spans="1:4" x14ac:dyDescent="0.3">
      <c r="A4" t="s">
        <v>319</v>
      </c>
      <c r="B4" t="s">
        <v>78</v>
      </c>
      <c r="C4">
        <v>200</v>
      </c>
      <c r="D4">
        <v>1</v>
      </c>
    </row>
    <row r="5" spans="1:4" x14ac:dyDescent="0.3">
      <c r="A5" t="s">
        <v>320</v>
      </c>
      <c r="B5" t="s">
        <v>83</v>
      </c>
      <c r="C5">
        <v>10</v>
      </c>
      <c r="D5">
        <v>1</v>
      </c>
    </row>
    <row r="6" spans="1:4" x14ac:dyDescent="0.3">
      <c r="A6" t="s">
        <v>321</v>
      </c>
      <c r="B6" t="s">
        <v>88</v>
      </c>
      <c r="C6">
        <v>400</v>
      </c>
      <c r="D6">
        <v>1</v>
      </c>
    </row>
    <row r="7" spans="1:4" x14ac:dyDescent="0.3">
      <c r="A7" t="s">
        <v>322</v>
      </c>
      <c r="B7" t="s">
        <v>92</v>
      </c>
      <c r="C7">
        <v>300</v>
      </c>
      <c r="D7">
        <v>1</v>
      </c>
    </row>
    <row r="8" spans="1:4" x14ac:dyDescent="0.3">
      <c r="A8" t="s">
        <v>323</v>
      </c>
      <c r="B8" t="s">
        <v>96</v>
      </c>
      <c r="C8">
        <v>2000000</v>
      </c>
      <c r="D8">
        <v>1</v>
      </c>
    </row>
    <row r="9" spans="1:4" x14ac:dyDescent="0.3">
      <c r="A9" t="s">
        <v>324</v>
      </c>
      <c r="B9" t="s">
        <v>100</v>
      </c>
      <c r="C9">
        <v>500000</v>
      </c>
      <c r="D9">
        <v>1</v>
      </c>
    </row>
    <row r="10" spans="1:4" x14ac:dyDescent="0.3">
      <c r="A10" t="s">
        <v>325</v>
      </c>
      <c r="B10" t="s">
        <v>104</v>
      </c>
      <c r="C10">
        <v>400000</v>
      </c>
      <c r="D10">
        <v>1</v>
      </c>
    </row>
    <row r="11" spans="1:4" x14ac:dyDescent="0.3">
      <c r="A11" t="s">
        <v>326</v>
      </c>
      <c r="B11" t="s">
        <v>109</v>
      </c>
      <c r="C11">
        <v>5.9999999999999995E-4</v>
      </c>
      <c r="D11">
        <v>1</v>
      </c>
    </row>
    <row r="12" spans="1:4" x14ac:dyDescent="0.3">
      <c r="A12" t="s">
        <v>327</v>
      </c>
      <c r="B12" t="s">
        <v>68</v>
      </c>
      <c r="C12">
        <v>700</v>
      </c>
      <c r="D12">
        <v>1</v>
      </c>
    </row>
    <row r="13" spans="1:4" x14ac:dyDescent="0.3">
      <c r="A13" t="s">
        <v>328</v>
      </c>
      <c r="B13" t="s">
        <v>73</v>
      </c>
      <c r="C13">
        <v>400</v>
      </c>
      <c r="D13">
        <v>1</v>
      </c>
    </row>
    <row r="14" spans="1:4" x14ac:dyDescent="0.3">
      <c r="A14" t="s">
        <v>329</v>
      </c>
      <c r="B14" t="s">
        <v>83</v>
      </c>
      <c r="C14">
        <v>80</v>
      </c>
      <c r="D14">
        <v>1</v>
      </c>
    </row>
    <row r="15" spans="1:4" x14ac:dyDescent="0.3">
      <c r="A15" t="s">
        <v>330</v>
      </c>
      <c r="B15" t="s">
        <v>88</v>
      </c>
      <c r="C15">
        <v>200</v>
      </c>
      <c r="D15">
        <v>1</v>
      </c>
    </row>
    <row r="16" spans="1:4" x14ac:dyDescent="0.3">
      <c r="A16" t="s">
        <v>331</v>
      </c>
      <c r="B16" t="s">
        <v>100</v>
      </c>
      <c r="C16">
        <v>250</v>
      </c>
      <c r="D16">
        <v>1</v>
      </c>
    </row>
    <row r="17" spans="1:4" x14ac:dyDescent="0.3">
      <c r="A17" t="s">
        <v>332</v>
      </c>
      <c r="B17" t="s">
        <v>109</v>
      </c>
      <c r="C17">
        <v>1000</v>
      </c>
      <c r="D17">
        <v>1</v>
      </c>
    </row>
    <row r="18" spans="1:4" x14ac:dyDescent="0.3">
      <c r="A18" t="s">
        <v>333</v>
      </c>
      <c r="B18" t="s">
        <v>73</v>
      </c>
      <c r="C18">
        <v>500000</v>
      </c>
      <c r="D18">
        <v>1</v>
      </c>
    </row>
    <row r="19" spans="1:4" x14ac:dyDescent="0.3">
      <c r="A19" t="s">
        <v>334</v>
      </c>
      <c r="B19" t="s">
        <v>88</v>
      </c>
      <c r="C19">
        <v>150000</v>
      </c>
      <c r="D19">
        <v>1</v>
      </c>
    </row>
    <row r="20" spans="1:4" x14ac:dyDescent="0.3">
      <c r="A20" t="s">
        <v>338</v>
      </c>
      <c r="B20" t="s">
        <v>58</v>
      </c>
      <c r="C20">
        <v>165000</v>
      </c>
      <c r="D20">
        <v>1</v>
      </c>
    </row>
    <row r="21" spans="1:4" x14ac:dyDescent="0.3">
      <c r="A21" t="s">
        <v>335</v>
      </c>
      <c r="B21" t="s">
        <v>52</v>
      </c>
      <c r="C21">
        <v>352</v>
      </c>
      <c r="D21">
        <v>1</v>
      </c>
    </row>
    <row r="22" spans="1:4" x14ac:dyDescent="0.3">
      <c r="A22" t="s">
        <v>336</v>
      </c>
      <c r="B22" t="s">
        <v>110</v>
      </c>
      <c r="C22">
        <v>23000</v>
      </c>
      <c r="D22">
        <v>11</v>
      </c>
    </row>
    <row r="23" spans="1:4" x14ac:dyDescent="0.3">
      <c r="A23" t="s">
        <v>337</v>
      </c>
      <c r="B23" t="s">
        <v>55</v>
      </c>
      <c r="C23">
        <v>198</v>
      </c>
      <c r="D23">
        <v>1</v>
      </c>
    </row>
    <row r="24" spans="1:4" x14ac:dyDescent="0.3">
      <c r="A24" t="s">
        <v>339</v>
      </c>
      <c r="B24" t="s">
        <v>61</v>
      </c>
      <c r="C24">
        <v>325</v>
      </c>
      <c r="D24">
        <v>1</v>
      </c>
    </row>
    <row r="25" spans="1:4" x14ac:dyDescent="0.3">
      <c r="A25" t="s">
        <v>340</v>
      </c>
      <c r="B25" t="s">
        <v>64</v>
      </c>
      <c r="C25">
        <v>325</v>
      </c>
      <c r="D25">
        <v>1</v>
      </c>
    </row>
    <row r="26" spans="1:4" x14ac:dyDescent="0.3">
      <c r="A26" t="s">
        <v>341</v>
      </c>
      <c r="B26" t="s">
        <v>115</v>
      </c>
      <c r="C26">
        <v>5</v>
      </c>
      <c r="D26">
        <v>10</v>
      </c>
    </row>
    <row r="27" spans="1:4" x14ac:dyDescent="0.3">
      <c r="A27" t="s">
        <v>342</v>
      </c>
      <c r="B27" t="s">
        <v>115</v>
      </c>
      <c r="C27">
        <v>5</v>
      </c>
      <c r="D27">
        <v>10</v>
      </c>
    </row>
    <row r="28" spans="1:4" x14ac:dyDescent="0.3">
      <c r="A28" t="s">
        <v>343</v>
      </c>
      <c r="B28" t="s">
        <v>120</v>
      </c>
      <c r="C28">
        <v>100</v>
      </c>
      <c r="D28">
        <v>11</v>
      </c>
    </row>
    <row r="29" spans="1:4" x14ac:dyDescent="0.3">
      <c r="A29" t="s">
        <v>344</v>
      </c>
      <c r="B29" t="s">
        <v>52</v>
      </c>
      <c r="C29">
        <v>11</v>
      </c>
      <c r="D29">
        <v>11</v>
      </c>
    </row>
    <row r="30" spans="1:4" x14ac:dyDescent="0.3">
      <c r="A30" t="s">
        <v>345</v>
      </c>
      <c r="B30" t="s">
        <v>44</v>
      </c>
      <c r="C30">
        <v>123</v>
      </c>
      <c r="D30">
        <v>11</v>
      </c>
    </row>
    <row r="31" spans="1:4" x14ac:dyDescent="0.3">
      <c r="A31" t="s">
        <v>346</v>
      </c>
      <c r="B31" t="s">
        <v>73</v>
      </c>
      <c r="C31">
        <v>11</v>
      </c>
      <c r="D31">
        <v>11</v>
      </c>
    </row>
    <row r="32" spans="1:4" x14ac:dyDescent="0.3">
      <c r="A32" t="s">
        <v>347</v>
      </c>
      <c r="B32" t="s">
        <v>52</v>
      </c>
      <c r="C32">
        <v>11</v>
      </c>
      <c r="D32">
        <v>11</v>
      </c>
    </row>
    <row r="33" spans="1:4" x14ac:dyDescent="0.3">
      <c r="A33" t="s">
        <v>348</v>
      </c>
      <c r="B33" t="s">
        <v>132</v>
      </c>
      <c r="C33">
        <v>123</v>
      </c>
      <c r="D33">
        <v>11</v>
      </c>
    </row>
    <row r="34" spans="1:4" x14ac:dyDescent="0.3">
      <c r="A34" t="s">
        <v>349</v>
      </c>
      <c r="B34" t="s">
        <v>132</v>
      </c>
      <c r="C34">
        <v>123</v>
      </c>
      <c r="D34">
        <v>11</v>
      </c>
    </row>
    <row r="35" spans="1:4" x14ac:dyDescent="0.3">
      <c r="A35" t="s">
        <v>350</v>
      </c>
      <c r="B35" t="s">
        <v>52</v>
      </c>
      <c r="C35">
        <v>111</v>
      </c>
      <c r="D35">
        <v>11</v>
      </c>
    </row>
    <row r="36" spans="1:4" x14ac:dyDescent="0.3">
      <c r="A36" t="s">
        <v>351</v>
      </c>
      <c r="B36" t="s">
        <v>135</v>
      </c>
      <c r="C36">
        <v>1223</v>
      </c>
      <c r="D36">
        <v>11</v>
      </c>
    </row>
    <row r="37" spans="1:4" x14ac:dyDescent="0.3">
      <c r="A37" t="s">
        <v>352</v>
      </c>
      <c r="B37" t="s">
        <v>44</v>
      </c>
      <c r="C37">
        <v>233000</v>
      </c>
      <c r="D37">
        <v>345</v>
      </c>
    </row>
    <row r="38" spans="1:4" x14ac:dyDescent="0.3">
      <c r="A38" t="s">
        <v>427</v>
      </c>
      <c r="B38" t="s">
        <v>425</v>
      </c>
      <c r="C38">
        <v>100</v>
      </c>
      <c r="D38">
        <v>11</v>
      </c>
    </row>
    <row r="39" spans="1:4" x14ac:dyDescent="0.3">
      <c r="A39" t="s">
        <v>428</v>
      </c>
      <c r="B39" t="s">
        <v>426</v>
      </c>
      <c r="C39">
        <v>200</v>
      </c>
      <c r="D39">
        <v>11</v>
      </c>
    </row>
    <row r="40" spans="1:4" x14ac:dyDescent="0.3">
      <c r="A40" t="s">
        <v>432</v>
      </c>
      <c r="B40" t="s">
        <v>431</v>
      </c>
      <c r="C40">
        <v>300</v>
      </c>
      <c r="D40">
        <v>11</v>
      </c>
    </row>
  </sheetData>
  <pageMargins left="0.7" right="0.7" top="0.75" bottom="0.75" header="0.3" footer="0.3"/>
  <ignoredErrors>
    <ignoredError sqref="A23:D23 A1:D7 A24:D33 A12:D17 A11:B11 D11 A21:B21 D21 A10:B10 A8:B8 D8 A9:B9 D9 D10 A19:B19 A18:B18 D18 D19 A22:B22 D22 A35:D36 A34 C34:D34 A37:B37 D37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9"/>
  <sheetViews>
    <sheetView zoomScale="95" zoomScaleNormal="95" workbookViewId="0">
      <selection activeCell="C20" sqref="C20"/>
    </sheetView>
  </sheetViews>
  <sheetFormatPr defaultRowHeight="15.6" x14ac:dyDescent="0.3"/>
  <cols>
    <col min="1" max="1" width="26.796875" customWidth="1"/>
    <col min="2" max="2" width="8.59765625" bestFit="1" customWidth="1"/>
    <col min="3" max="3" width="9.59765625" bestFit="1" customWidth="1"/>
    <col min="4" max="6" width="7.796875" customWidth="1"/>
    <col min="7" max="7" width="6.796875" customWidth="1"/>
    <col min="8" max="8" width="18.796875" customWidth="1"/>
    <col min="9" max="9" width="5.796875" customWidth="1"/>
    <col min="10" max="10" width="6.796875" customWidth="1"/>
    <col min="11" max="16" width="5.796875" customWidth="1"/>
    <col min="17" max="18" width="4.796875" customWidth="1"/>
    <col min="19" max="19" width="3.796875" customWidth="1"/>
  </cols>
  <sheetData>
    <row r="1" spans="1:19" x14ac:dyDescent="0.3">
      <c r="A1" t="s">
        <v>353</v>
      </c>
      <c r="B1" t="s">
        <v>145</v>
      </c>
      <c r="C1" t="s">
        <v>147</v>
      </c>
      <c r="D1" t="s">
        <v>148</v>
      </c>
      <c r="E1" t="s">
        <v>150</v>
      </c>
      <c r="F1" t="s">
        <v>152</v>
      </c>
      <c r="G1" t="s">
        <v>153</v>
      </c>
      <c r="H1" t="s">
        <v>263</v>
      </c>
      <c r="I1" t="s">
        <v>155</v>
      </c>
      <c r="J1" t="s">
        <v>156</v>
      </c>
      <c r="K1" t="s">
        <v>162</v>
      </c>
      <c r="L1" t="s">
        <v>164</v>
      </c>
      <c r="M1" t="s">
        <v>166</v>
      </c>
      <c r="N1" t="s">
        <v>168</v>
      </c>
      <c r="O1" t="s">
        <v>170</v>
      </c>
      <c r="P1" t="s">
        <v>172</v>
      </c>
      <c r="Q1" t="s">
        <v>174</v>
      </c>
      <c r="R1" t="s">
        <v>175</v>
      </c>
      <c r="S1" t="s">
        <v>176</v>
      </c>
    </row>
    <row r="2" spans="1:19" x14ac:dyDescent="0.3">
      <c r="A2" t="s">
        <v>317</v>
      </c>
      <c r="B2" t="s">
        <v>354</v>
      </c>
      <c r="C2" t="s">
        <v>354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3">
      <c r="A3" t="s">
        <v>318</v>
      </c>
      <c r="B3" t="s">
        <v>354</v>
      </c>
      <c r="C3" t="s">
        <v>354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3">
      <c r="A4" t="s">
        <v>319</v>
      </c>
      <c r="B4" t="s">
        <v>354</v>
      </c>
      <c r="C4" t="s">
        <v>354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">
      <c r="A5" t="s">
        <v>320</v>
      </c>
      <c r="B5" t="s">
        <v>354</v>
      </c>
      <c r="C5" t="s">
        <v>354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3">
      <c r="A6" t="s">
        <v>321</v>
      </c>
      <c r="B6" t="s">
        <v>354</v>
      </c>
      <c r="C6" t="s">
        <v>354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3">
      <c r="A7" t="s">
        <v>322</v>
      </c>
      <c r="B7" t="s">
        <v>354</v>
      </c>
      <c r="C7" t="s">
        <v>354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3">
      <c r="A8" t="s">
        <v>323</v>
      </c>
      <c r="B8" t="s">
        <v>354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3">
      <c r="A9" t="s">
        <v>324</v>
      </c>
      <c r="B9" t="s">
        <v>354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A10" t="s">
        <v>325</v>
      </c>
      <c r="B10" t="s">
        <v>354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3">
      <c r="A11" t="s">
        <v>326</v>
      </c>
      <c r="B11" t="s">
        <v>76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3">
      <c r="A12" t="s">
        <v>327</v>
      </c>
      <c r="B12" t="s">
        <v>354</v>
      </c>
      <c r="C12" t="s">
        <v>354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3">
      <c r="A13" t="s">
        <v>328</v>
      </c>
      <c r="B13" t="s">
        <v>354</v>
      </c>
      <c r="C13" t="s">
        <v>354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3">
      <c r="A14" t="s">
        <v>329</v>
      </c>
      <c r="B14" t="s">
        <v>354</v>
      </c>
      <c r="C14" t="s">
        <v>354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3">
      <c r="A15" t="s">
        <v>330</v>
      </c>
      <c r="B15" t="s">
        <v>354</v>
      </c>
      <c r="C15" t="s">
        <v>354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3">
      <c r="A16" t="s">
        <v>331</v>
      </c>
      <c r="B16" t="s">
        <v>354</v>
      </c>
      <c r="C16" t="s">
        <v>354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3">
      <c r="A17" t="s">
        <v>332</v>
      </c>
      <c r="B17" t="s">
        <v>354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3">
      <c r="A18" t="s">
        <v>333</v>
      </c>
      <c r="B18" t="s">
        <v>354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3">
      <c r="A19" t="s">
        <v>334</v>
      </c>
      <c r="B19" t="s">
        <v>354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">
      <c r="A20" t="s">
        <v>335</v>
      </c>
      <c r="B20" t="s">
        <v>76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3">
      <c r="A21" t="s">
        <v>336</v>
      </c>
      <c r="B21" t="s">
        <v>76</v>
      </c>
      <c r="C21" t="s">
        <v>354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3">
      <c r="A22" t="s">
        <v>337</v>
      </c>
      <c r="B22">
        <v>0</v>
      </c>
      <c r="C22" t="s">
        <v>354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3">
      <c r="A23" t="s">
        <v>338</v>
      </c>
      <c r="B23" t="s">
        <v>76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3">
      <c r="A24" t="s">
        <v>339</v>
      </c>
      <c r="B24" t="s">
        <v>354</v>
      </c>
      <c r="C24" t="s">
        <v>354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3">
      <c r="A25" t="s">
        <v>340</v>
      </c>
      <c r="B25" t="s">
        <v>76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3">
      <c r="A26" t="s">
        <v>341</v>
      </c>
      <c r="B26" t="s">
        <v>354</v>
      </c>
      <c r="C26" t="s">
        <v>354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3">
      <c r="A27" t="s">
        <v>342</v>
      </c>
      <c r="B27" t="s">
        <v>354</v>
      </c>
      <c r="C27" t="s">
        <v>354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3">
      <c r="A28" t="s">
        <v>343</v>
      </c>
      <c r="B28" t="s">
        <v>354</v>
      </c>
      <c r="C28" t="s">
        <v>354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3">
      <c r="A29" t="s">
        <v>344</v>
      </c>
      <c r="B29" t="s">
        <v>354</v>
      </c>
      <c r="C29" t="s">
        <v>354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3">
      <c r="A30" t="s">
        <v>346</v>
      </c>
      <c r="B30" t="s">
        <v>354</v>
      </c>
      <c r="C30" t="s">
        <v>354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3">
      <c r="A31" t="s">
        <v>347</v>
      </c>
      <c r="B31" t="s">
        <v>354</v>
      </c>
      <c r="C31" t="s">
        <v>354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3">
      <c r="A32" t="s">
        <v>348</v>
      </c>
      <c r="B32" t="s">
        <v>354</v>
      </c>
      <c r="C32" t="s">
        <v>354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3">
      <c r="A33" t="s">
        <v>349</v>
      </c>
      <c r="B33" t="s">
        <v>354</v>
      </c>
      <c r="C33" t="s">
        <v>354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3">
      <c r="A34" t="s">
        <v>350</v>
      </c>
      <c r="B34" t="s">
        <v>76</v>
      </c>
      <c r="C34" t="s">
        <v>354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3">
      <c r="A35" t="s">
        <v>351</v>
      </c>
      <c r="B35" t="s">
        <v>354</v>
      </c>
      <c r="C35" t="s">
        <v>354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3">
      <c r="A36" t="s">
        <v>352</v>
      </c>
      <c r="B36" t="s">
        <v>76</v>
      </c>
      <c r="C36" t="s">
        <v>354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3">
      <c r="A37" t="s">
        <v>427</v>
      </c>
      <c r="B37">
        <v>0</v>
      </c>
      <c r="C37" t="s">
        <v>354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3">
      <c r="A38" t="s">
        <v>428</v>
      </c>
      <c r="B38">
        <v>0</v>
      </c>
      <c r="C38" t="s">
        <v>354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3">
      <c r="A39" t="s">
        <v>432</v>
      </c>
      <c r="B39">
        <v>1</v>
      </c>
      <c r="C39" t="s">
        <v>354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</sheetData>
  <phoneticPr fontId="1" type="noConversion"/>
  <pageMargins left="0.7" right="0.7" top="0.75" bottom="0.75" header="0.3" footer="0.3"/>
  <ignoredErrors>
    <ignoredError sqref="A1:C1 A3:C3 A2:C2 A21:C21 A20:B20 A19:B19 A18:B18 A17:B17 A24:C24 A23:B23 A26:C36 A25:B25 A12:C16 A8:B8 A9:B9 A10:B10 A11:B11 A4:C7 A22 C22 E1:S1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78FC4-94DC-466C-93D1-D52F3628561D}">
  <dimension ref="A1:I4"/>
  <sheetViews>
    <sheetView workbookViewId="0">
      <selection activeCell="H17" sqref="H17"/>
    </sheetView>
  </sheetViews>
  <sheetFormatPr defaultRowHeight="15.6" x14ac:dyDescent="0.3"/>
  <cols>
    <col min="7" max="7" width="24.8984375" customWidth="1"/>
    <col min="8" max="8" width="24.69921875" bestFit="1" customWidth="1"/>
  </cols>
  <sheetData>
    <row r="1" spans="1:9" x14ac:dyDescent="0.3">
      <c r="A1" t="s">
        <v>395</v>
      </c>
      <c r="B1" t="s">
        <v>418</v>
      </c>
      <c r="C1" t="s">
        <v>413</v>
      </c>
      <c r="D1" t="s">
        <v>414</v>
      </c>
      <c r="E1" t="s">
        <v>433</v>
      </c>
      <c r="F1" t="s">
        <v>409</v>
      </c>
      <c r="G1" t="s">
        <v>417</v>
      </c>
      <c r="H1" t="s">
        <v>419</v>
      </c>
      <c r="I1" t="s">
        <v>420</v>
      </c>
    </row>
    <row r="2" spans="1:9" x14ac:dyDescent="0.3">
      <c r="A2" t="s">
        <v>335</v>
      </c>
      <c r="B2" t="s">
        <v>145</v>
      </c>
      <c r="C2" t="s">
        <v>415</v>
      </c>
      <c r="D2">
        <v>50</v>
      </c>
      <c r="E2" t="s">
        <v>410</v>
      </c>
      <c r="F2" t="s">
        <v>403</v>
      </c>
      <c r="G2">
        <v>10</v>
      </c>
      <c r="H2">
        <v>80</v>
      </c>
      <c r="I2">
        <v>10</v>
      </c>
    </row>
    <row r="3" spans="1:9" x14ac:dyDescent="0.3">
      <c r="A3" t="s">
        <v>427</v>
      </c>
      <c r="B3" t="s">
        <v>150</v>
      </c>
      <c r="C3" t="s">
        <v>416</v>
      </c>
      <c r="D3">
        <v>1000</v>
      </c>
      <c r="E3" t="s">
        <v>411</v>
      </c>
      <c r="F3" t="s">
        <v>412</v>
      </c>
    </row>
    <row r="4" spans="1:9" x14ac:dyDescent="0.3">
      <c r="E4" t="s">
        <v>421</v>
      </c>
      <c r="F4" t="s">
        <v>422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5F0E0-13D8-4663-A74D-77ABEB29D118}">
  <dimension ref="A1:T16"/>
  <sheetViews>
    <sheetView zoomScale="88" zoomScaleNormal="88" workbookViewId="0">
      <selection activeCell="H2" sqref="H2"/>
    </sheetView>
  </sheetViews>
  <sheetFormatPr defaultRowHeight="15.6" x14ac:dyDescent="0.3"/>
  <cols>
    <col min="1" max="2" width="8.796875" style="2"/>
    <col min="3" max="3" width="16.296875" style="2" customWidth="1"/>
    <col min="4" max="4" width="14.796875" style="4" customWidth="1"/>
    <col min="5" max="5" width="13.296875" style="2" customWidth="1"/>
    <col min="6" max="7" width="13.796875" style="2" customWidth="1"/>
    <col min="8" max="8" width="12.09765625" style="2" customWidth="1"/>
    <col min="9" max="9" width="19.09765625" style="2" customWidth="1"/>
    <col min="10" max="10" width="12.3984375" style="2" customWidth="1"/>
    <col min="11" max="11" width="8.796875" style="2"/>
    <col min="12" max="12" width="19.3984375" style="2" customWidth="1"/>
    <col min="13" max="13" width="24.5" style="2" customWidth="1"/>
    <col min="14" max="14" width="14.796875" style="2" customWidth="1"/>
    <col min="15" max="15" width="13.59765625" style="2" customWidth="1"/>
    <col min="16" max="16" width="14.5" style="2" customWidth="1"/>
    <col min="17" max="17" width="11.796875" style="2" bestFit="1" customWidth="1"/>
    <col min="18" max="18" width="10.5" style="2" customWidth="1"/>
    <col min="19" max="19" width="11.3984375" style="2" bestFit="1" customWidth="1"/>
    <col min="20" max="22" width="11.3984375" style="2" customWidth="1"/>
    <col min="23" max="23" width="11.8984375" style="2" bestFit="1" customWidth="1"/>
    <col min="24" max="16384" width="8.796875" style="2"/>
  </cols>
  <sheetData>
    <row r="1" spans="1:20" ht="63" thickBot="1" x14ac:dyDescent="0.35">
      <c r="A1" s="1" t="s">
        <v>386</v>
      </c>
      <c r="B1" s="1" t="s">
        <v>387</v>
      </c>
      <c r="C1" s="1" t="s">
        <v>376</v>
      </c>
      <c r="D1" s="3" t="s">
        <v>377</v>
      </c>
      <c r="E1" s="1" t="s">
        <v>378</v>
      </c>
      <c r="F1" s="1" t="s">
        <v>379</v>
      </c>
      <c r="G1" s="1" t="s">
        <v>385</v>
      </c>
      <c r="H1" s="1" t="s">
        <v>380</v>
      </c>
      <c r="I1" s="1" t="s">
        <v>394</v>
      </c>
      <c r="J1" s="1" t="s">
        <v>393</v>
      </c>
      <c r="K1" s="1" t="s">
        <v>383</v>
      </c>
      <c r="L1" s="1" t="s">
        <v>384</v>
      </c>
      <c r="M1" s="1" t="s">
        <v>396</v>
      </c>
      <c r="N1" s="1" t="s">
        <v>400</v>
      </c>
      <c r="O1" s="1" t="s">
        <v>401</v>
      </c>
      <c r="P1" s="1" t="s">
        <v>402</v>
      </c>
      <c r="Q1" s="1" t="s">
        <v>397</v>
      </c>
      <c r="R1" s="1" t="s">
        <v>398</v>
      </c>
      <c r="S1" s="2" t="s">
        <v>399</v>
      </c>
      <c r="T1" s="2" t="s">
        <v>429</v>
      </c>
    </row>
    <row r="2" spans="1:20" ht="31.2" x14ac:dyDescent="0.3">
      <c r="A2" t="s">
        <v>146</v>
      </c>
      <c r="B2" t="s">
        <v>147</v>
      </c>
      <c r="C2" s="2" t="s">
        <v>335</v>
      </c>
      <c r="D2" s="4" t="s">
        <v>51</v>
      </c>
      <c r="E2" s="2" t="s">
        <v>17</v>
      </c>
      <c r="F2" t="s">
        <v>323</v>
      </c>
      <c r="G2" s="2" t="str">
        <f>VLOOKUP(F2,production!A:B,2,)</f>
        <v>Pd6</v>
      </c>
      <c r="H2" s="2">
        <f>VLOOKUP(E2,api!A:E,2,)</f>
        <v>2.0000000000000002E-5</v>
      </c>
      <c r="I2" s="2">
        <f>VLOOKUP(E2,api!A:E,5,)</f>
        <v>40</v>
      </c>
      <c r="J2" s="2" t="str">
        <f>VLOOKUP(G2,product!B:C,2,)</f>
        <v>1240</v>
      </c>
      <c r="K2" s="2">
        <f>VLOOKUP(F2,production!A:C,3,)</f>
        <v>2000000</v>
      </c>
      <c r="L2" s="2">
        <f>VLOOKUP(B2,equipment!A:C,3,)</f>
        <v>465.00092999999998</v>
      </c>
      <c r="M2" s="2">
        <f>H2/J2*K2/L2*1000000</f>
        <v>69.372043011030186</v>
      </c>
      <c r="N2" s="2">
        <f>I2/J2/1000*K2/L2*1000000</f>
        <v>138744.08602206036</v>
      </c>
      <c r="O2" s="2">
        <f>10*K2/L2</f>
        <v>43010.666666838712</v>
      </c>
      <c r="P2" s="2">
        <f>MIN(M2,N2,O2)</f>
        <v>69.372043011030186</v>
      </c>
      <c r="Q2" s="2">
        <f>P2*80/100</f>
        <v>55.497634408824155</v>
      </c>
      <c r="R2" s="2">
        <f>P2*1000</f>
        <v>69372.043011030182</v>
      </c>
      <c r="S2" s="2">
        <f>MIN(P2,10)</f>
        <v>10</v>
      </c>
      <c r="T2">
        <f t="shared" ref="T2:T7" si="0">MIN(M2,N2,O2)</f>
        <v>69.372043011030186</v>
      </c>
    </row>
    <row r="3" spans="1:20" ht="31.2" x14ac:dyDescent="0.3">
      <c r="A3" t="s">
        <v>146</v>
      </c>
      <c r="B3" t="s">
        <v>147</v>
      </c>
      <c r="C3" s="2" t="s">
        <v>335</v>
      </c>
      <c r="D3" s="4" t="s">
        <v>51</v>
      </c>
      <c r="E3" s="2" t="s">
        <v>17</v>
      </c>
      <c r="F3" t="s">
        <v>324</v>
      </c>
      <c r="G3" s="2" t="str">
        <f>VLOOKUP(F3,production!A:B,2,)</f>
        <v>Pd7</v>
      </c>
      <c r="H3" s="2">
        <f>VLOOKUP(E3,api!A:E,2,)</f>
        <v>2.0000000000000002E-5</v>
      </c>
      <c r="I3" s="2">
        <f>VLOOKUP(E3,api!A:E,5,)</f>
        <v>40</v>
      </c>
      <c r="J3" s="2" t="str">
        <f>VLOOKUP(G3,product!B:C,2,)</f>
        <v>375</v>
      </c>
      <c r="K3" s="2">
        <f>VLOOKUP(F3,production!A:C,3,)</f>
        <v>500000</v>
      </c>
      <c r="L3" s="2">
        <f>VLOOKUP(B3,equipment!A:C,3,)</f>
        <v>465.00092999999998</v>
      </c>
      <c r="M3" s="2">
        <f>H3/J3*K3/L3*1000000</f>
        <v>57.347555555784957</v>
      </c>
      <c r="N3" s="2">
        <f t="shared" ref="N3:N4" si="1">I3/J3/1000*K3/L3*1000000</f>
        <v>114695.11111156992</v>
      </c>
      <c r="O3" s="2">
        <f t="shared" ref="O3:O5" si="2">10*K3/L3</f>
        <v>10752.666666709678</v>
      </c>
      <c r="P3" s="2">
        <f>MIN(M3,N3,O3)</f>
        <v>57.347555555784957</v>
      </c>
      <c r="Q3" s="2">
        <f t="shared" ref="Q3:Q13" si="3">P3*80/100</f>
        <v>45.878044444627967</v>
      </c>
      <c r="R3" s="2">
        <f t="shared" ref="R3:R13" si="4">P3*1000</f>
        <v>57347.555555784958</v>
      </c>
      <c r="S3" s="2">
        <f t="shared" ref="S3:S13" si="5">MIN(P3,10)</f>
        <v>10</v>
      </c>
      <c r="T3">
        <f t="shared" si="0"/>
        <v>57.347555555784957</v>
      </c>
    </row>
    <row r="4" spans="1:20" ht="31.2" x14ac:dyDescent="0.3">
      <c r="A4" t="s">
        <v>146</v>
      </c>
      <c r="B4" t="s">
        <v>147</v>
      </c>
      <c r="C4" s="2" t="s">
        <v>335</v>
      </c>
      <c r="D4" s="4" t="s">
        <v>51</v>
      </c>
      <c r="E4" s="2" t="s">
        <v>17</v>
      </c>
      <c r="F4" t="s">
        <v>325</v>
      </c>
      <c r="G4" s="2" t="str">
        <f>VLOOKUP(F4,production!A:B,2,)</f>
        <v>Pd8</v>
      </c>
      <c r="H4" s="2">
        <f>VLOOKUP(E4,api!A:E,2,)</f>
        <v>2.0000000000000002E-5</v>
      </c>
      <c r="I4" s="2">
        <f>VLOOKUP(E4,api!A:E,5,)</f>
        <v>40</v>
      </c>
      <c r="J4" s="2" t="str">
        <f>VLOOKUP(G4,product!B:C,2,)</f>
        <v>540</v>
      </c>
      <c r="K4" s="2">
        <f>VLOOKUP(F4,production!A:C,3,)</f>
        <v>400000</v>
      </c>
      <c r="L4" s="2">
        <f>VLOOKUP(B4,equipment!A:C,3,)</f>
        <v>465.00092999999998</v>
      </c>
      <c r="M4" s="2">
        <f t="shared" ref="M4" si="6">H4/J4*K4/L4*1000000</f>
        <v>31.859753086547197</v>
      </c>
      <c r="N4" s="2">
        <f t="shared" si="1"/>
        <v>63719.506173094378</v>
      </c>
      <c r="O4" s="2">
        <f t="shared" si="2"/>
        <v>8602.133333367743</v>
      </c>
      <c r="P4" s="2">
        <f>MIN(M4,N4,O4)</f>
        <v>31.859753086547197</v>
      </c>
      <c r="Q4" s="2">
        <f t="shared" si="3"/>
        <v>25.48780246923776</v>
      </c>
      <c r="R4" s="2">
        <f t="shared" si="4"/>
        <v>31859.753086547196</v>
      </c>
      <c r="S4" s="2">
        <f t="shared" si="5"/>
        <v>10</v>
      </c>
      <c r="T4">
        <f t="shared" si="0"/>
        <v>31.859753086547197</v>
      </c>
    </row>
    <row r="5" spans="1:20" ht="31.2" x14ac:dyDescent="0.3">
      <c r="A5" t="s">
        <v>146</v>
      </c>
      <c r="B5" t="s">
        <v>147</v>
      </c>
      <c r="C5" s="2" t="s">
        <v>335</v>
      </c>
      <c r="D5" s="4" t="s">
        <v>51</v>
      </c>
      <c r="E5" s="2" t="s">
        <v>17</v>
      </c>
      <c r="F5" t="s">
        <v>333</v>
      </c>
      <c r="G5" s="2" t="str">
        <f>VLOOKUP(F5,production!A:B,2,)</f>
        <v>Pd10</v>
      </c>
      <c r="H5" s="2">
        <f>VLOOKUP(E5,api!A:E,2,)</f>
        <v>2.0000000000000002E-5</v>
      </c>
      <c r="I5" s="2">
        <f>VLOOKUP(E5,api!A:E,5,)</f>
        <v>40</v>
      </c>
      <c r="J5" s="2" t="str">
        <f>VLOOKUP(G5,product!B:C,2,)</f>
        <v>750</v>
      </c>
      <c r="K5" s="2">
        <f>VLOOKUP(F5,production!A:C,3,)</f>
        <v>500000</v>
      </c>
      <c r="L5" s="2">
        <f>VLOOKUP(B5,equipment!A:C,3,)</f>
        <v>465.00092999999998</v>
      </c>
      <c r="M5" s="2">
        <f>H5/J5*K5/L5*1000000</f>
        <v>28.673777777892479</v>
      </c>
      <c r="N5" s="2">
        <f>I5/J5/1000*K5/L5*1000000</f>
        <v>57347.555555784958</v>
      </c>
      <c r="O5" s="2">
        <f t="shared" si="2"/>
        <v>10752.666666709678</v>
      </c>
      <c r="P5" s="2">
        <f>MIN(M5,N5,O5)</f>
        <v>28.673777777892479</v>
      </c>
      <c r="Q5" s="2">
        <f t="shared" si="3"/>
        <v>22.939022222313984</v>
      </c>
      <c r="R5" s="2">
        <f t="shared" si="4"/>
        <v>28673.777777892479</v>
      </c>
      <c r="S5" s="2">
        <f t="shared" si="5"/>
        <v>10</v>
      </c>
      <c r="T5">
        <f t="shared" si="0"/>
        <v>28.673777777892479</v>
      </c>
    </row>
    <row r="6" spans="1:20" ht="31.2" x14ac:dyDescent="0.3">
      <c r="A6" t="s">
        <v>146</v>
      </c>
      <c r="B6" t="s">
        <v>147</v>
      </c>
      <c r="C6" s="2" t="s">
        <v>335</v>
      </c>
      <c r="D6" s="4" t="s">
        <v>51</v>
      </c>
      <c r="E6" s="2" t="s">
        <v>17</v>
      </c>
      <c r="F6" t="s">
        <v>334</v>
      </c>
      <c r="G6" s="2" t="str">
        <f>VLOOKUP(F6,production!A:B,2,)</f>
        <v>Pd4</v>
      </c>
      <c r="H6" s="2">
        <f>VLOOKUP(E6,api!A:E,2,)</f>
        <v>2.0000000000000002E-5</v>
      </c>
      <c r="I6" s="2">
        <f>VLOOKUP(E6,api!A:E,5,)</f>
        <v>40</v>
      </c>
      <c r="J6" s="2" t="str">
        <f>VLOOKUP(G6,product!B:C,2,)</f>
        <v>180</v>
      </c>
      <c r="K6" s="2">
        <f>VLOOKUP(F6,production!A:C,3,)</f>
        <v>150000</v>
      </c>
      <c r="L6" s="2">
        <f>VLOOKUP(B6,equipment!A:C,3,)</f>
        <v>465.00092999999998</v>
      </c>
      <c r="M6" s="2">
        <f>H6/J6*K6/L6*1000000</f>
        <v>35.842222222365599</v>
      </c>
      <c r="N6" s="2">
        <f>I6/J6/1000*K6/L6*1000000</f>
        <v>71684.444444731169</v>
      </c>
      <c r="O6" s="2">
        <f>10*K6/L6</f>
        <v>3225.8000000129032</v>
      </c>
      <c r="P6" s="2">
        <f>MIN(M6,N6,O6)</f>
        <v>35.842222222365599</v>
      </c>
      <c r="Q6" s="2">
        <f t="shared" si="3"/>
        <v>28.673777777892479</v>
      </c>
      <c r="R6" s="2">
        <f t="shared" si="4"/>
        <v>35842.222222365599</v>
      </c>
      <c r="S6" s="2">
        <f t="shared" si="5"/>
        <v>10</v>
      </c>
      <c r="T6">
        <f t="shared" si="0"/>
        <v>35.842222222365599</v>
      </c>
    </row>
    <row r="7" spans="1:20" ht="31.2" x14ac:dyDescent="0.3">
      <c r="A7" s="2" t="s">
        <v>146</v>
      </c>
      <c r="B7" t="s">
        <v>147</v>
      </c>
      <c r="C7" s="2" t="s">
        <v>335</v>
      </c>
      <c r="D7" s="4" t="s">
        <v>51</v>
      </c>
      <c r="E7" s="2" t="s">
        <v>17</v>
      </c>
      <c r="F7" s="2" t="s">
        <v>338</v>
      </c>
      <c r="G7" s="2" t="str">
        <f>VLOOKUP(F7,production!A:B,2,)</f>
        <v>P4</v>
      </c>
      <c r="H7" s="2">
        <f>VLOOKUP(E7,api!A:E,2,)</f>
        <v>2.0000000000000002E-5</v>
      </c>
      <c r="I7" s="2">
        <f>VLOOKUP(E7,api!A:E,5,)</f>
        <v>40</v>
      </c>
      <c r="J7" s="2" t="str">
        <f>VLOOKUP(G7,product!B:C,2,)</f>
        <v>1000</v>
      </c>
      <c r="K7" s="2">
        <f>VLOOKUP(F7,production!A:C,3,)</f>
        <v>165000</v>
      </c>
      <c r="L7" s="2">
        <f>VLOOKUP(B7,equipment!A:C,3,)+VLOOKUP(B11,equipment!A:C,3,)</f>
        <v>511.50102299999998</v>
      </c>
      <c r="M7" s="2">
        <f t="shared" ref="M7" si="7">H7/J7*K7/L7*1000000</f>
        <v>6.4516000000258069</v>
      </c>
      <c r="N7" s="2">
        <f t="shared" ref="N7" si="8">I7/J7/1000*K7/L7*1000000</f>
        <v>12903.200000051615</v>
      </c>
      <c r="O7" s="2">
        <f t="shared" ref="O7" si="9">10*K7/L7</f>
        <v>3225.8000000129032</v>
      </c>
      <c r="P7" s="2">
        <f t="shared" ref="P7" si="10">MIN(M7,N7,O7)</f>
        <v>6.4516000000258069</v>
      </c>
      <c r="Q7" s="2">
        <f t="shared" ref="Q7" si="11">P7*80/100</f>
        <v>5.1612800000206462</v>
      </c>
      <c r="R7" s="2">
        <f t="shared" ref="R7" si="12">P7*1000</f>
        <v>6451.6000000258073</v>
      </c>
      <c r="S7" s="2">
        <f t="shared" ref="S7" si="13">MIN(P7,10)</f>
        <v>6.4516000000258069</v>
      </c>
      <c r="T7">
        <f t="shared" si="0"/>
        <v>6.4516000000258069</v>
      </c>
    </row>
    <row r="8" spans="1:20" s="5" customFormat="1" ht="31.2" x14ac:dyDescent="0.3">
      <c r="A8" s="2" t="s">
        <v>408</v>
      </c>
      <c r="B8" t="s">
        <v>147</v>
      </c>
      <c r="C8" s="2"/>
      <c r="D8" s="4"/>
      <c r="E8" s="2"/>
      <c r="F8" s="2"/>
      <c r="G8" s="2"/>
      <c r="H8" s="2"/>
      <c r="I8" s="2"/>
      <c r="J8" s="2"/>
      <c r="K8" s="2"/>
      <c r="L8" s="2"/>
      <c r="M8" s="2">
        <f t="shared" ref="M8:R8" si="14">MIN(M2:M7)</f>
        <v>6.4516000000258069</v>
      </c>
      <c r="N8" s="2">
        <f t="shared" si="14"/>
        <v>12903.200000051615</v>
      </c>
      <c r="O8" s="2">
        <f t="shared" si="14"/>
        <v>3225.8000000129032</v>
      </c>
      <c r="P8" s="2">
        <f t="shared" si="14"/>
        <v>6.4516000000258069</v>
      </c>
      <c r="Q8" s="2">
        <f t="shared" si="14"/>
        <v>5.1612800000206462</v>
      </c>
      <c r="R8" s="2">
        <f t="shared" si="14"/>
        <v>6451.6000000258073</v>
      </c>
      <c r="S8" s="2">
        <f t="shared" ref="S8" si="15">MIN(S2:S7)</f>
        <v>6.4516000000258069</v>
      </c>
      <c r="T8">
        <f>MIN(T2:T7)</f>
        <v>6.4516000000258069</v>
      </c>
    </row>
    <row r="9" spans="1:20" ht="31.2" x14ac:dyDescent="0.3">
      <c r="A9" s="2" t="s">
        <v>146</v>
      </c>
      <c r="B9" s="4" t="s">
        <v>145</v>
      </c>
      <c r="C9" s="2" t="s">
        <v>335</v>
      </c>
      <c r="D9" s="4" t="s">
        <v>51</v>
      </c>
      <c r="E9" s="2" t="s">
        <v>17</v>
      </c>
      <c r="F9" s="2" t="s">
        <v>326</v>
      </c>
      <c r="G9" s="2" t="str">
        <f>VLOOKUP(F9,production!A:B,2,)</f>
        <v>Pd9</v>
      </c>
      <c r="H9" s="2">
        <f>VLOOKUP(E9,api!A:E,2,)</f>
        <v>2.0000000000000002E-5</v>
      </c>
      <c r="I9" s="2">
        <f>VLOOKUP(E9,api!A:E,5,)</f>
        <v>40</v>
      </c>
      <c r="J9" s="2" t="str">
        <f>VLOOKUP(G9,product!B:C,2,)</f>
        <v>500</v>
      </c>
      <c r="K9" s="2">
        <f>VLOOKUP(F9,production!A:C,3,)</f>
        <v>5.9999999999999995E-4</v>
      </c>
      <c r="L9" s="2">
        <f>VLOOKUP(B9,equipment!A:C,3,)</f>
        <v>46.500093</v>
      </c>
      <c r="M9" s="2">
        <f>H9/J9*K9/L9*1000000</f>
        <v>5.1612800000206449E-7</v>
      </c>
      <c r="N9" s="2">
        <f>I9/J9/1000*K9/L9*1000000</f>
        <v>1.0322560000041289E-3</v>
      </c>
      <c r="O9" s="2">
        <f>10*K9/L9</f>
        <v>1.2903200000051611E-4</v>
      </c>
      <c r="P9" s="2">
        <f t="shared" ref="P9:P13" si="16">MIN(M9,N9,O9)</f>
        <v>5.1612800000206449E-7</v>
      </c>
      <c r="Q9" s="2">
        <f t="shared" si="3"/>
        <v>4.1290240000165163E-7</v>
      </c>
      <c r="R9" s="2">
        <f t="shared" si="4"/>
        <v>5.1612800000206446E-4</v>
      </c>
      <c r="S9" s="2">
        <f t="shared" si="5"/>
        <v>5.1612800000206449E-7</v>
      </c>
      <c r="T9">
        <f>MIN(M9,N9,O9)</f>
        <v>5.1612800000206449E-7</v>
      </c>
    </row>
    <row r="10" spans="1:20" ht="31.2" x14ac:dyDescent="0.3">
      <c r="A10" s="2" t="s">
        <v>146</v>
      </c>
      <c r="B10" s="4" t="s">
        <v>145</v>
      </c>
      <c r="C10" s="2" t="s">
        <v>335</v>
      </c>
      <c r="D10" s="4" t="s">
        <v>51</v>
      </c>
      <c r="E10" s="2" t="s">
        <v>17</v>
      </c>
      <c r="F10" s="2" t="s">
        <v>336</v>
      </c>
      <c r="G10" s="2" t="str">
        <f>VLOOKUP(F10,production!A:B,2,)</f>
        <v>Pr222</v>
      </c>
      <c r="H10" s="2">
        <f>VLOOKUP(E10,api!A:E,2,)</f>
        <v>2.0000000000000002E-5</v>
      </c>
      <c r="I10" s="2">
        <f>VLOOKUP(E10,api!A:E,5,)</f>
        <v>40</v>
      </c>
      <c r="J10" s="2" t="str">
        <f>VLOOKUP(G10,product!B:C,2,)</f>
        <v>0.123</v>
      </c>
      <c r="K10" s="2">
        <f>VLOOKUP(F10,production!A:C,3,)</f>
        <v>23000</v>
      </c>
      <c r="L10" s="2">
        <f>VLOOKUP(B10,equipment!A:C,3,)</f>
        <v>46.500093</v>
      </c>
      <c r="M10" s="2">
        <f>H10/J10*K10/L10*1000000</f>
        <v>80426.449864820359</v>
      </c>
      <c r="N10" s="2">
        <f t="shared" ref="N10:N13" si="17">I10/J10/1000*K10/L10*1000000</f>
        <v>160852899.72964069</v>
      </c>
      <c r="O10" s="2">
        <f t="shared" ref="O10:O13" si="18">10*K10/L10</f>
        <v>4946.2266666864516</v>
      </c>
      <c r="P10" s="2">
        <f t="shared" si="16"/>
        <v>4946.2266666864516</v>
      </c>
      <c r="Q10" s="2">
        <f t="shared" si="3"/>
        <v>3956.9813333491616</v>
      </c>
      <c r="R10" s="2">
        <f t="shared" si="4"/>
        <v>4946226.666686452</v>
      </c>
      <c r="S10" s="2">
        <f t="shared" si="5"/>
        <v>10</v>
      </c>
      <c r="T10">
        <f>MIN(M10,N10,O10)</f>
        <v>4946.2266666864516</v>
      </c>
    </row>
    <row r="11" spans="1:20" ht="31.2" x14ac:dyDescent="0.3">
      <c r="A11" s="2" t="s">
        <v>146</v>
      </c>
      <c r="B11" s="4" t="s">
        <v>145</v>
      </c>
      <c r="C11" s="2" t="s">
        <v>335</v>
      </c>
      <c r="D11" s="4" t="s">
        <v>51</v>
      </c>
      <c r="E11" s="2" t="s">
        <v>17</v>
      </c>
      <c r="F11" s="2" t="s">
        <v>338</v>
      </c>
      <c r="G11" s="2" t="str">
        <f>VLOOKUP(F11,production!A:B,2,)</f>
        <v>P4</v>
      </c>
      <c r="H11" s="2">
        <f>VLOOKUP(E11,api!A:E,2,)</f>
        <v>2.0000000000000002E-5</v>
      </c>
      <c r="I11" s="2">
        <f>VLOOKUP(E11,api!A:E,5,)</f>
        <v>40</v>
      </c>
      <c r="J11" s="2" t="str">
        <f>VLOOKUP(G11,product!B:C,2,)</f>
        <v>1000</v>
      </c>
      <c r="K11" s="2">
        <f>VLOOKUP(F11,production!A:C,3,)</f>
        <v>165000</v>
      </c>
      <c r="L11" s="2">
        <f>VLOOKUP(B7,equipment!A:C,3,)+VLOOKUP(B11,equipment!A:C,3,)</f>
        <v>511.50102299999998</v>
      </c>
      <c r="M11" s="2">
        <f t="shared" ref="M11:M13" si="19">H11/J11*K11/L11*1000000</f>
        <v>6.4516000000258069</v>
      </c>
      <c r="N11" s="2">
        <f t="shared" si="17"/>
        <v>12903.200000051615</v>
      </c>
      <c r="O11" s="2">
        <f t="shared" si="18"/>
        <v>3225.8000000129032</v>
      </c>
      <c r="P11" s="2">
        <f t="shared" si="16"/>
        <v>6.4516000000258069</v>
      </c>
      <c r="Q11" s="2">
        <f t="shared" si="3"/>
        <v>5.1612800000206462</v>
      </c>
      <c r="R11" s="2">
        <f t="shared" si="4"/>
        <v>6451.6000000258073</v>
      </c>
      <c r="S11" s="2">
        <f t="shared" si="5"/>
        <v>6.4516000000258069</v>
      </c>
      <c r="T11">
        <f>MIN(M11,N11,O11)</f>
        <v>6.4516000000258069</v>
      </c>
    </row>
    <row r="12" spans="1:20" ht="31.2" x14ac:dyDescent="0.3">
      <c r="A12" s="2" t="s">
        <v>146</v>
      </c>
      <c r="B12" s="4" t="s">
        <v>145</v>
      </c>
      <c r="C12" s="2" t="s">
        <v>335</v>
      </c>
      <c r="D12" s="4" t="s">
        <v>51</v>
      </c>
      <c r="E12" s="2" t="s">
        <v>17</v>
      </c>
      <c r="F12" s="2" t="s">
        <v>340</v>
      </c>
      <c r="G12" s="2" t="str">
        <f>VLOOKUP(F12,production!A:B,2,)</f>
        <v>P6</v>
      </c>
      <c r="H12" s="2">
        <f>VLOOKUP(E12,api!A:E,2,)</f>
        <v>2.0000000000000002E-5</v>
      </c>
      <c r="I12" s="2">
        <f>VLOOKUP(E12,api!A:E,5,)</f>
        <v>40</v>
      </c>
      <c r="J12" s="2" t="str">
        <f>VLOOKUP(G12,product!B:C,2,)</f>
        <v>1500</v>
      </c>
      <c r="K12" s="2">
        <f>VLOOKUP(F12,production!A:C,3,)</f>
        <v>325</v>
      </c>
      <c r="L12" s="2">
        <f>VLOOKUP(B12,equipment!A:C,3,)</f>
        <v>46.500093</v>
      </c>
      <c r="M12" s="2">
        <f t="shared" si="19"/>
        <v>9.3189777778150532E-2</v>
      </c>
      <c r="N12" s="2">
        <f t="shared" si="17"/>
        <v>186.37955555630111</v>
      </c>
      <c r="O12" s="2">
        <f t="shared" si="18"/>
        <v>69.892333333612896</v>
      </c>
      <c r="P12" s="2">
        <f t="shared" si="16"/>
        <v>9.3189777778150532E-2</v>
      </c>
      <c r="Q12" s="2">
        <f t="shared" si="3"/>
        <v>7.4551822222520422E-2</v>
      </c>
      <c r="R12" s="2">
        <f t="shared" si="4"/>
        <v>93.189777778150528</v>
      </c>
      <c r="S12" s="2">
        <f t="shared" si="5"/>
        <v>9.3189777778150532E-2</v>
      </c>
      <c r="T12">
        <f>MIN(M12,N12,O12)</f>
        <v>9.3189777778150532E-2</v>
      </c>
    </row>
    <row r="13" spans="1:20" ht="31.2" x14ac:dyDescent="0.3">
      <c r="A13" s="2" t="s">
        <v>146</v>
      </c>
      <c r="B13" s="4" t="s">
        <v>145</v>
      </c>
      <c r="C13" s="2" t="s">
        <v>335</v>
      </c>
      <c r="D13" s="4" t="s">
        <v>51</v>
      </c>
      <c r="E13" s="2" t="s">
        <v>17</v>
      </c>
      <c r="F13" s="2" t="s">
        <v>352</v>
      </c>
      <c r="G13" s="2" t="str">
        <f>VLOOKUP(F13,production!A:B,2,)</f>
        <v>P1</v>
      </c>
      <c r="H13" s="2">
        <f>VLOOKUP(E13,api!A:E,2,)</f>
        <v>2.0000000000000002E-5</v>
      </c>
      <c r="I13" s="2">
        <f>VLOOKUP(E13,api!A:E,5,)</f>
        <v>40</v>
      </c>
      <c r="J13" s="2" t="str">
        <f>VLOOKUP(G13,product!B:C,2,)</f>
        <v>1000</v>
      </c>
      <c r="K13" s="2">
        <f>VLOOKUP(F13,production!A:C,3,)</f>
        <v>233000</v>
      </c>
      <c r="L13" s="2">
        <f>VLOOKUP(B13,equipment!A:C,3,)</f>
        <v>46.500093</v>
      </c>
      <c r="M13" s="2">
        <f t="shared" si="19"/>
        <v>100.2148533337342</v>
      </c>
      <c r="N13" s="2">
        <f t="shared" si="17"/>
        <v>200429.70666746839</v>
      </c>
      <c r="O13" s="2">
        <f t="shared" si="18"/>
        <v>50107.426666867097</v>
      </c>
      <c r="P13" s="2">
        <f t="shared" si="16"/>
        <v>100.2148533337342</v>
      </c>
      <c r="Q13" s="2">
        <f t="shared" si="3"/>
        <v>80.171882666987358</v>
      </c>
      <c r="R13" s="2">
        <f t="shared" si="4"/>
        <v>100214.85333373419</v>
      </c>
      <c r="S13" s="2">
        <f t="shared" si="5"/>
        <v>10</v>
      </c>
      <c r="T13">
        <f>MIN(M13,N13,O13)</f>
        <v>100.2148533337342</v>
      </c>
    </row>
    <row r="14" spans="1:20" ht="31.2" x14ac:dyDescent="0.3">
      <c r="A14" s="2" t="s">
        <v>146</v>
      </c>
      <c r="B14" s="4" t="s">
        <v>145</v>
      </c>
      <c r="C14" s="2" t="s">
        <v>335</v>
      </c>
      <c r="D14" s="4" t="s">
        <v>51</v>
      </c>
      <c r="E14" s="2" t="s">
        <v>17</v>
      </c>
      <c r="F14" s="2" t="s">
        <v>432</v>
      </c>
      <c r="G14" s="2" t="str">
        <f>VLOOKUP(F14,production!A:B,2,)</f>
        <v>P21</v>
      </c>
      <c r="H14" s="2">
        <f>VLOOKUP(E14,api!A:E,2,)</f>
        <v>2.0000000000000002E-5</v>
      </c>
      <c r="I14" s="2">
        <f>VLOOKUP(E14,api!A:E,5,)</f>
        <v>40</v>
      </c>
      <c r="J14" s="2">
        <f>VLOOKUP(G14,product!B:C,2,)</f>
        <v>10000</v>
      </c>
      <c r="K14" s="2">
        <f>VLOOKUP(F14,production!A:C,3,)</f>
        <v>300</v>
      </c>
      <c r="L14" s="2">
        <f>VLOOKUP(B14,equipment!A:C,3,)</f>
        <v>46.500093</v>
      </c>
      <c r="M14" s="2">
        <f t="shared" ref="M14" si="20">H14/J14*K14/L14*1000000</f>
        <v>1.2903200000051615E-2</v>
      </c>
      <c r="N14" s="2">
        <f t="shared" ref="N14" si="21">I14/J14/1000*K14/L14*1000000</f>
        <v>25.806400000103224</v>
      </c>
      <c r="O14" s="2">
        <f t="shared" ref="O14" si="22">10*K14/L14</f>
        <v>64.51600000025806</v>
      </c>
      <c r="P14" s="2">
        <f t="shared" ref="P14" si="23">MIN(M14,N14,O14)</f>
        <v>1.2903200000051615E-2</v>
      </c>
      <c r="Q14" s="2">
        <f t="shared" ref="Q14" si="24">P14*80/100</f>
        <v>1.0322560000041291E-2</v>
      </c>
      <c r="R14" s="2">
        <f t="shared" ref="R14" si="25">P14*1000</f>
        <v>12.903200000051616</v>
      </c>
      <c r="S14" s="2">
        <f t="shared" ref="S14" si="26">MIN(P14,10)</f>
        <v>1.2903200000051615E-2</v>
      </c>
      <c r="T14" t="e">
        <v>#N/A</v>
      </c>
    </row>
    <row r="15" spans="1:20" ht="31.2" x14ac:dyDescent="0.3">
      <c r="A15" s="2" t="s">
        <v>408</v>
      </c>
      <c r="B15" s="4" t="s">
        <v>145</v>
      </c>
      <c r="M15" s="2">
        <f>MIN(M9:M14)</f>
        <v>5.1612800000206449E-7</v>
      </c>
      <c r="N15" s="2">
        <f t="shared" ref="N15:S15" si="27">MIN(N9:N14)</f>
        <v>1.0322560000041289E-3</v>
      </c>
      <c r="O15" s="2">
        <f t="shared" si="27"/>
        <v>1.2903200000051611E-4</v>
      </c>
      <c r="P15" s="2">
        <f t="shared" si="27"/>
        <v>5.1612800000206449E-7</v>
      </c>
      <c r="Q15" s="2">
        <f t="shared" si="27"/>
        <v>4.1290240000165163E-7</v>
      </c>
      <c r="R15" s="2">
        <f t="shared" si="27"/>
        <v>5.1612800000206446E-4</v>
      </c>
      <c r="S15" s="2">
        <f t="shared" si="27"/>
        <v>5.1612800000206449E-7</v>
      </c>
      <c r="T15">
        <f>MIN(T9:T13)</f>
        <v>5.1612800000206449E-7</v>
      </c>
    </row>
    <row r="16" spans="1:20" ht="31.2" x14ac:dyDescent="0.3">
      <c r="A16" s="2" t="s">
        <v>407</v>
      </c>
      <c r="M16" s="2">
        <f>MIN(M8,M15)</f>
        <v>5.1612800000206449E-7</v>
      </c>
      <c r="N16" s="2">
        <f>MIN(N8,N15)</f>
        <v>1.0322560000041289E-3</v>
      </c>
      <c r="O16" s="2">
        <f>MIN(O8,O15)</f>
        <v>1.2903200000051611E-4</v>
      </c>
      <c r="P16" s="2">
        <f t="shared" ref="P16:S16" si="28">MIN(P8,P15)</f>
        <v>5.1612800000206449E-7</v>
      </c>
      <c r="Q16" s="2">
        <f>MIN(Q8,Q15)</f>
        <v>4.1290240000165163E-7</v>
      </c>
      <c r="R16" s="2">
        <f>MIN(R8,R15)</f>
        <v>5.1612800000206446E-4</v>
      </c>
      <c r="S16" s="2">
        <f t="shared" si="28"/>
        <v>5.1612800000206449E-7</v>
      </c>
      <c r="T16" s="2">
        <f>MIN(T8,T15)</f>
        <v>5.1612800000206449E-7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EC76F-0AF2-4A9C-B638-BAB191D5161B}">
  <dimension ref="A1:T14"/>
  <sheetViews>
    <sheetView zoomScale="85" zoomScaleNormal="85" workbookViewId="0">
      <selection activeCell="M7" sqref="M7"/>
    </sheetView>
  </sheetViews>
  <sheetFormatPr defaultRowHeight="15.6" x14ac:dyDescent="0.3"/>
  <sheetData>
    <row r="1" spans="1:20" ht="94.2" thickBot="1" x14ac:dyDescent="0.35">
      <c r="A1" s="1" t="s">
        <v>386</v>
      </c>
      <c r="B1" s="1" t="s">
        <v>387</v>
      </c>
      <c r="C1" s="1" t="s">
        <v>376</v>
      </c>
      <c r="D1" s="3" t="s">
        <v>377</v>
      </c>
      <c r="E1" s="1" t="s">
        <v>378</v>
      </c>
      <c r="F1" s="1" t="s">
        <v>379</v>
      </c>
      <c r="G1" s="1" t="s">
        <v>385</v>
      </c>
      <c r="H1" s="1" t="s">
        <v>380</v>
      </c>
      <c r="I1" s="1" t="s">
        <v>394</v>
      </c>
      <c r="J1" s="1" t="s">
        <v>393</v>
      </c>
      <c r="K1" s="1" t="s">
        <v>383</v>
      </c>
      <c r="L1" s="1" t="s">
        <v>384</v>
      </c>
      <c r="M1" s="1" t="s">
        <v>396</v>
      </c>
      <c r="N1" s="1" t="s">
        <v>400</v>
      </c>
      <c r="O1" s="1" t="s">
        <v>401</v>
      </c>
      <c r="P1" s="1" t="s">
        <v>402</v>
      </c>
      <c r="Q1" s="1" t="s">
        <v>397</v>
      </c>
      <c r="R1" s="1" t="s">
        <v>398</v>
      </c>
      <c r="S1" s="2" t="s">
        <v>399</v>
      </c>
      <c r="T1" s="2" t="s">
        <v>429</v>
      </c>
    </row>
    <row r="2" spans="1:20" ht="31.2" x14ac:dyDescent="0.3">
      <c r="A2" t="s">
        <v>146</v>
      </c>
      <c r="B2" t="s">
        <v>148</v>
      </c>
      <c r="C2" s="2" t="s">
        <v>337</v>
      </c>
      <c r="D2" s="4" t="s">
        <v>54</v>
      </c>
      <c r="E2" s="2" t="s">
        <v>31</v>
      </c>
      <c r="F2" t="s">
        <v>317</v>
      </c>
      <c r="G2" s="2" t="str">
        <f>VLOOKUP(F2,production!A:B,2,)</f>
        <v>Pd1</v>
      </c>
      <c r="H2" s="2">
        <f>VLOOKUP(E2,api!A:E,2,)</f>
        <v>0.8</v>
      </c>
      <c r="I2" s="2">
        <f>VLOOKUP(E2,api!A:E,5,)</f>
        <v>40</v>
      </c>
      <c r="J2" s="2" t="str">
        <f>VLOOKUP(G2,product!B:C,2,)</f>
        <v>1384.615</v>
      </c>
      <c r="K2" s="2">
        <f>VLOOKUP(F2,production!A:C,3,)</f>
        <v>500</v>
      </c>
      <c r="L2" s="2">
        <f>VLOOKUP(B2,equipment!A:C,3,)</f>
        <v>2902.3808049999998</v>
      </c>
      <c r="M2" s="2">
        <f>H2/J2*K2/L2*1000000</f>
        <v>99.535170794317864</v>
      </c>
      <c r="N2" s="2">
        <f>I2/J2/1000*K2/L2*1000000</f>
        <v>4.9767585397158927</v>
      </c>
      <c r="O2" s="2">
        <f>10*K2/L2</f>
        <v>1.7227236313671803</v>
      </c>
      <c r="P2" s="2">
        <f>MIN(M2,N2,O2)</f>
        <v>1.7227236313671803</v>
      </c>
      <c r="Q2" s="2">
        <f>P2*80/100</f>
        <v>1.3781789050937443</v>
      </c>
      <c r="R2" s="2">
        <f>P2*1000</f>
        <v>1722.7236313671804</v>
      </c>
      <c r="S2" s="2">
        <f>MIN(P2,10)</f>
        <v>1.7227236313671803</v>
      </c>
      <c r="T2">
        <f>MIN(M2,N2,O2)</f>
        <v>1.7227236313671803</v>
      </c>
    </row>
    <row r="3" spans="1:20" ht="31.2" x14ac:dyDescent="0.3">
      <c r="A3" t="s">
        <v>146</v>
      </c>
      <c r="B3" t="s">
        <v>148</v>
      </c>
      <c r="C3" s="2" t="s">
        <v>337</v>
      </c>
      <c r="D3" s="4" t="s">
        <v>54</v>
      </c>
      <c r="E3" s="2" t="s">
        <v>31</v>
      </c>
      <c r="F3" t="s">
        <v>318</v>
      </c>
      <c r="G3" s="2" t="str">
        <f>VLOOKUP(F3,production!A:B,2,)</f>
        <v>Pd10</v>
      </c>
      <c r="H3" s="2">
        <f>VLOOKUP(E3,api!A:E,2,)</f>
        <v>0.8</v>
      </c>
      <c r="I3" s="2">
        <f>VLOOKUP(E3,api!A:E,5,)</f>
        <v>40</v>
      </c>
      <c r="J3" s="2" t="str">
        <f>VLOOKUP(G3,product!B:C,2,)</f>
        <v>750</v>
      </c>
      <c r="K3" s="2">
        <f>VLOOKUP(F3,production!A:C,3,)</f>
        <v>300</v>
      </c>
      <c r="L3" s="2">
        <f>VLOOKUP(B3,equipment!A:C,3,)</f>
        <v>2902.3808049999998</v>
      </c>
      <c r="M3" s="2">
        <f>H3/J3*K3/L3*1000000</f>
        <v>110.25431240749954</v>
      </c>
      <c r="N3" s="2">
        <f t="shared" ref="N3:N4" si="0">I3/J3/1000*K3/L3*1000000</f>
        <v>5.5127156203749772</v>
      </c>
      <c r="O3" s="2">
        <f t="shared" ref="O3:O5" si="1">10*K3/L3</f>
        <v>1.0336341788203083</v>
      </c>
      <c r="P3" s="2">
        <f>MIN(M3,N3,O3)</f>
        <v>1.0336341788203083</v>
      </c>
      <c r="Q3" s="2">
        <f t="shared" ref="Q3:Q8" si="2">P3*80/100</f>
        <v>0.82690734305624658</v>
      </c>
      <c r="R3" s="2">
        <f t="shared" ref="R3:R8" si="3">P3*1000</f>
        <v>1033.6341788203083</v>
      </c>
      <c r="S3" s="2">
        <f t="shared" ref="S3:S8" si="4">MIN(P3,10)</f>
        <v>1.0336341788203083</v>
      </c>
      <c r="T3">
        <f t="shared" ref="T3:T8" si="5">MIN(M3,N3,O3)</f>
        <v>1.0336341788203083</v>
      </c>
    </row>
    <row r="4" spans="1:20" ht="31.2" x14ac:dyDescent="0.3">
      <c r="A4" t="s">
        <v>146</v>
      </c>
      <c r="B4" t="s">
        <v>148</v>
      </c>
      <c r="C4" s="2" t="s">
        <v>337</v>
      </c>
      <c r="D4" s="4" t="s">
        <v>54</v>
      </c>
      <c r="E4" s="2" t="s">
        <v>31</v>
      </c>
      <c r="F4" t="s">
        <v>319</v>
      </c>
      <c r="G4" s="2" t="str">
        <f>VLOOKUP(F4,production!A:B,2,)</f>
        <v>Pd2</v>
      </c>
      <c r="H4" s="2">
        <f>VLOOKUP(E4,api!A:E,2,)</f>
        <v>0.8</v>
      </c>
      <c r="I4" s="2">
        <f>VLOOKUP(E4,api!A:E,5,)</f>
        <v>40</v>
      </c>
      <c r="J4" s="2" t="str">
        <f>VLOOKUP(G4,product!B:C,2,)</f>
        <v>1400</v>
      </c>
      <c r="K4" s="2">
        <f>VLOOKUP(F4,production!A:C,3,)</f>
        <v>200</v>
      </c>
      <c r="L4" s="2">
        <f>VLOOKUP(B4,equipment!A:C,3,)</f>
        <v>2902.3808049999998</v>
      </c>
      <c r="M4" s="2">
        <f t="shared" ref="M4" si="6">H4/J4*K4/L4*1000000</f>
        <v>39.376540145535557</v>
      </c>
      <c r="N4" s="2">
        <f t="shared" si="0"/>
        <v>1.9688270072767777</v>
      </c>
      <c r="O4" s="2">
        <f t="shared" si="1"/>
        <v>0.68908945254687215</v>
      </c>
      <c r="P4" s="2">
        <f>MIN(M4,N4,O4)</f>
        <v>0.68908945254687215</v>
      </c>
      <c r="Q4" s="2">
        <f t="shared" si="2"/>
        <v>0.55127156203749772</v>
      </c>
      <c r="R4" s="2">
        <f t="shared" si="3"/>
        <v>689.08945254687217</v>
      </c>
      <c r="S4" s="2">
        <f t="shared" si="4"/>
        <v>0.68908945254687215</v>
      </c>
      <c r="T4">
        <f t="shared" si="5"/>
        <v>0.68908945254687215</v>
      </c>
    </row>
    <row r="5" spans="1:20" ht="31.2" x14ac:dyDescent="0.3">
      <c r="A5" t="s">
        <v>146</v>
      </c>
      <c r="B5" t="s">
        <v>148</v>
      </c>
      <c r="C5" s="2" t="s">
        <v>337</v>
      </c>
      <c r="D5" s="4" t="s">
        <v>54</v>
      </c>
      <c r="E5" s="2" t="s">
        <v>31</v>
      </c>
      <c r="F5" t="s">
        <v>320</v>
      </c>
      <c r="G5" s="2" t="str">
        <f>VLOOKUP(F5,production!A:B,2,)</f>
        <v>Pd3</v>
      </c>
      <c r="H5" s="2">
        <f>VLOOKUP(E5,api!A:E,2,)</f>
        <v>0.8</v>
      </c>
      <c r="I5" s="2">
        <f>VLOOKUP(E5,api!A:E,5,)</f>
        <v>40</v>
      </c>
      <c r="J5" s="2" t="str">
        <f>VLOOKUP(G5,product!B:C,2,)</f>
        <v>2900000</v>
      </c>
      <c r="K5" s="2">
        <f>VLOOKUP(F5,production!A:C,3,)</f>
        <v>10</v>
      </c>
      <c r="L5" s="2">
        <f>VLOOKUP(B5,equipment!A:C,3,)</f>
        <v>2902.3808049999998</v>
      </c>
      <c r="M5" s="2">
        <f>H5/J5*K5/L5*1000000</f>
        <v>9.5046821040947879E-4</v>
      </c>
      <c r="N5" s="2">
        <f>I5/J5/1000*K5/L5*1000000</f>
        <v>4.7523410520473937E-5</v>
      </c>
      <c r="O5" s="2">
        <f t="shared" si="1"/>
        <v>3.4454472627343607E-2</v>
      </c>
      <c r="P5" s="2">
        <f>MIN(M5,N5,O5)</f>
        <v>4.7523410520473937E-5</v>
      </c>
      <c r="Q5" s="2">
        <f t="shared" si="2"/>
        <v>3.8018728416379149E-5</v>
      </c>
      <c r="R5" s="2">
        <f t="shared" si="3"/>
        <v>4.7523410520473937E-2</v>
      </c>
      <c r="S5" s="2">
        <f t="shared" si="4"/>
        <v>4.7523410520473937E-5</v>
      </c>
      <c r="T5">
        <f t="shared" si="5"/>
        <v>4.7523410520473937E-5</v>
      </c>
    </row>
    <row r="6" spans="1:20" ht="31.2" x14ac:dyDescent="0.3">
      <c r="A6" t="s">
        <v>146</v>
      </c>
      <c r="B6" t="s">
        <v>148</v>
      </c>
      <c r="C6" s="2" t="s">
        <v>337</v>
      </c>
      <c r="D6" s="4" t="s">
        <v>54</v>
      </c>
      <c r="E6" s="2" t="s">
        <v>31</v>
      </c>
      <c r="F6" t="s">
        <v>321</v>
      </c>
      <c r="G6" s="2" t="str">
        <f>VLOOKUP(F6,production!A:B,2,)</f>
        <v>Pd4</v>
      </c>
      <c r="H6" s="2">
        <f>VLOOKUP(E6,api!A:E,2,)</f>
        <v>0.8</v>
      </c>
      <c r="I6" s="2">
        <f>VLOOKUP(E6,api!A:E,5,)</f>
        <v>40</v>
      </c>
      <c r="J6" s="2" t="str">
        <f>VLOOKUP(G6,product!B:C,2,)</f>
        <v>180</v>
      </c>
      <c r="K6" s="2">
        <f>VLOOKUP(F6,production!A:C,3,)</f>
        <v>400</v>
      </c>
      <c r="L6" s="2">
        <f>VLOOKUP(B6,equipment!A:C,3,)</f>
        <v>2902.3808049999998</v>
      </c>
      <c r="M6" s="2">
        <f>H6/J6*K6/L6*1000000</f>
        <v>612.52395781944199</v>
      </c>
      <c r="N6" s="2">
        <f>I6/J6/1000*K6/L6*1000000</f>
        <v>30.62619789097209</v>
      </c>
      <c r="O6" s="2">
        <f>10*K6/L6</f>
        <v>1.3781789050937443</v>
      </c>
      <c r="P6" s="2">
        <f>MIN(M6,N6,O6)</f>
        <v>1.3781789050937443</v>
      </c>
      <c r="Q6" s="2">
        <f t="shared" si="2"/>
        <v>1.1025431240749954</v>
      </c>
      <c r="R6" s="2">
        <f t="shared" si="3"/>
        <v>1378.1789050937443</v>
      </c>
      <c r="S6" s="2">
        <f t="shared" si="4"/>
        <v>1.3781789050937443</v>
      </c>
      <c r="T6">
        <f t="shared" si="5"/>
        <v>1.3781789050937443</v>
      </c>
    </row>
    <row r="7" spans="1:20" ht="31.2" x14ac:dyDescent="0.3">
      <c r="A7" s="2" t="s">
        <v>408</v>
      </c>
      <c r="B7" t="s">
        <v>148</v>
      </c>
      <c r="C7" s="2"/>
      <c r="D7" s="4"/>
      <c r="E7" s="2"/>
      <c r="F7" s="2"/>
      <c r="G7" s="2"/>
      <c r="H7" s="2"/>
      <c r="I7" s="2"/>
      <c r="J7" s="2"/>
      <c r="K7" s="2"/>
      <c r="L7" s="2"/>
      <c r="M7" s="2">
        <f t="shared" ref="M7:O7" si="7">MIN(M2:M6)</f>
        <v>9.5046821040947879E-4</v>
      </c>
      <c r="N7" s="2">
        <f t="shared" si="7"/>
        <v>4.7523410520473937E-5</v>
      </c>
      <c r="O7" s="2">
        <f t="shared" si="7"/>
        <v>3.4454472627343607E-2</v>
      </c>
      <c r="P7" s="2">
        <f>MIN(P2:P6)</f>
        <v>4.7523410520473937E-5</v>
      </c>
      <c r="Q7" s="2">
        <f t="shared" si="2"/>
        <v>3.8018728416379149E-5</v>
      </c>
      <c r="R7" s="2">
        <f t="shared" si="3"/>
        <v>4.7523410520473937E-2</v>
      </c>
      <c r="S7" s="2">
        <f t="shared" si="4"/>
        <v>4.7523410520473937E-5</v>
      </c>
      <c r="T7">
        <f t="shared" si="5"/>
        <v>4.7523410520473937E-5</v>
      </c>
    </row>
    <row r="8" spans="1:20" ht="31.2" x14ac:dyDescent="0.3">
      <c r="A8" s="2" t="s">
        <v>407</v>
      </c>
      <c r="B8" s="2"/>
      <c r="C8" s="2"/>
      <c r="D8" s="4"/>
      <c r="E8" s="2"/>
      <c r="F8" s="2"/>
      <c r="G8" s="2"/>
      <c r="H8" s="2"/>
      <c r="I8" s="2"/>
      <c r="J8" s="2"/>
      <c r="K8" s="2"/>
      <c r="L8" s="2"/>
      <c r="M8" s="2">
        <f>MIN(M2:M7)</f>
        <v>9.5046821040947879E-4</v>
      </c>
      <c r="N8" s="2">
        <f>MIN(N2:N7)</f>
        <v>4.7523410520473937E-5</v>
      </c>
      <c r="O8" s="2">
        <f>MIN(O2:O7)</f>
        <v>3.4454472627343607E-2</v>
      </c>
      <c r="P8" s="2">
        <f>MIN(P2:P7)</f>
        <v>4.7523410520473937E-5</v>
      </c>
      <c r="Q8" s="2">
        <f t="shared" si="2"/>
        <v>3.8018728416379149E-5</v>
      </c>
      <c r="R8" s="2">
        <f t="shared" si="3"/>
        <v>4.7523410520473937E-2</v>
      </c>
      <c r="S8" s="2">
        <f t="shared" si="4"/>
        <v>4.7523410520473937E-5</v>
      </c>
      <c r="T8">
        <f t="shared" si="5"/>
        <v>4.7523410520473937E-5</v>
      </c>
    </row>
    <row r="9" spans="1:20" x14ac:dyDescent="0.3">
      <c r="T9" s="2"/>
    </row>
    <row r="10" spans="1:20" x14ac:dyDescent="0.3">
      <c r="T10" s="2"/>
    </row>
    <row r="11" spans="1:20" x14ac:dyDescent="0.3">
      <c r="T11" s="2"/>
    </row>
    <row r="12" spans="1:20" x14ac:dyDescent="0.3">
      <c r="T12" s="2"/>
    </row>
    <row r="13" spans="1:20" x14ac:dyDescent="0.3">
      <c r="T13" s="2"/>
    </row>
    <row r="14" spans="1:20" x14ac:dyDescent="0.3">
      <c r="T14" s="2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8121E-1F2E-4507-85FA-545655A59279}">
  <dimension ref="A1:T5"/>
  <sheetViews>
    <sheetView workbookViewId="0">
      <selection activeCell="N4" sqref="N4"/>
    </sheetView>
  </sheetViews>
  <sheetFormatPr defaultRowHeight="15.6" x14ac:dyDescent="0.3"/>
  <cols>
    <col min="4" max="4" width="14.5" customWidth="1"/>
    <col min="13" max="14" width="11.3984375" bestFit="1" customWidth="1"/>
    <col min="17" max="17" width="11.3984375" bestFit="1" customWidth="1"/>
    <col min="18" max="18" width="10.3984375" bestFit="1" customWidth="1"/>
    <col min="19" max="19" width="11.3984375" bestFit="1" customWidth="1"/>
  </cols>
  <sheetData>
    <row r="1" spans="1:20" ht="94.2" thickBot="1" x14ac:dyDescent="0.35">
      <c r="A1" s="1" t="s">
        <v>386</v>
      </c>
      <c r="B1" s="1" t="s">
        <v>387</v>
      </c>
      <c r="C1" s="1" t="s">
        <v>376</v>
      </c>
      <c r="D1" s="3" t="s">
        <v>377</v>
      </c>
      <c r="E1" s="1" t="s">
        <v>378</v>
      </c>
      <c r="F1" s="1" t="s">
        <v>379</v>
      </c>
      <c r="G1" s="1" t="s">
        <v>385</v>
      </c>
      <c r="H1" s="1" t="s">
        <v>380</v>
      </c>
      <c r="I1" s="1" t="s">
        <v>394</v>
      </c>
      <c r="J1" s="1" t="s">
        <v>393</v>
      </c>
      <c r="K1" s="1" t="s">
        <v>383</v>
      </c>
      <c r="L1" s="1" t="s">
        <v>384</v>
      </c>
      <c r="M1" s="1" t="s">
        <v>396</v>
      </c>
      <c r="N1" s="1" t="s">
        <v>400</v>
      </c>
      <c r="O1" s="1" t="s">
        <v>401</v>
      </c>
      <c r="P1" s="1" t="s">
        <v>402</v>
      </c>
      <c r="Q1" s="1" t="s">
        <v>397</v>
      </c>
      <c r="R1" s="1" t="s">
        <v>398</v>
      </c>
      <c r="S1" s="2" t="s">
        <v>399</v>
      </c>
      <c r="T1" s="2" t="s">
        <v>429</v>
      </c>
    </row>
    <row r="2" spans="1:20" x14ac:dyDescent="0.3">
      <c r="A2" t="s">
        <v>146</v>
      </c>
      <c r="B2" t="s">
        <v>150</v>
      </c>
      <c r="C2" t="s">
        <v>427</v>
      </c>
      <c r="D2" t="s">
        <v>423</v>
      </c>
      <c r="E2" t="s">
        <v>33</v>
      </c>
      <c r="F2" t="s">
        <v>428</v>
      </c>
      <c r="G2" s="2" t="str">
        <f>VLOOKUP(F2,production!A:B,2,)</f>
        <v>TP2</v>
      </c>
      <c r="H2" s="2">
        <f>VLOOKUP(E2,api!A:E,2,)</f>
        <v>5.0000000000000001E-3</v>
      </c>
      <c r="I2" s="2">
        <f>VLOOKUP(E2,api!A:E,5,)</f>
        <v>10</v>
      </c>
      <c r="J2" s="2">
        <f>VLOOKUP(G2,product!B:C,2,)</f>
        <v>2000</v>
      </c>
      <c r="K2" s="2">
        <f>VLOOKUP(F2,production!A:C,3,)</f>
        <v>200</v>
      </c>
      <c r="L2" s="2">
        <f>VLOOKUP(B2,equipment!A:C,3,)</f>
        <v>1303.5526070000001</v>
      </c>
      <c r="M2" s="2">
        <f>H2/J2*K2/L2*1000000</f>
        <v>0.38356718195723727</v>
      </c>
      <c r="N2" s="2">
        <f>I2/J2/1000*K2/L2*1000000</f>
        <v>0.76713436391447454</v>
      </c>
      <c r="O2" s="2">
        <f>10*K2/L2</f>
        <v>1.5342687278289491</v>
      </c>
      <c r="P2" s="2">
        <f>MIN(M2,N2,O2)</f>
        <v>0.38356718195723727</v>
      </c>
      <c r="Q2" s="2">
        <f>P2*80/100</f>
        <v>0.30685374556578981</v>
      </c>
      <c r="R2" s="2">
        <f>P2*1000</f>
        <v>383.56718195723727</v>
      </c>
      <c r="S2" s="2">
        <f>MIN(P2,10)</f>
        <v>0.38356718195723727</v>
      </c>
      <c r="T2" t="e">
        <v>#N/A</v>
      </c>
    </row>
    <row r="3" spans="1:20" s="5" customFormat="1" ht="31.2" x14ac:dyDescent="0.3">
      <c r="A3" s="2" t="s">
        <v>408</v>
      </c>
      <c r="B3" t="s">
        <v>150</v>
      </c>
      <c r="C3" s="2"/>
      <c r="D3" s="4"/>
      <c r="E3" s="2"/>
      <c r="F3" s="2"/>
      <c r="G3" s="2"/>
      <c r="H3" s="2"/>
      <c r="I3" s="2"/>
      <c r="J3" s="2"/>
      <c r="K3" s="2"/>
      <c r="L3" s="2"/>
      <c r="M3" s="2">
        <f>MIN(M2:M2)</f>
        <v>0.38356718195723727</v>
      </c>
      <c r="N3" s="2">
        <f t="shared" ref="N3:T3" si="0">MIN(N2:N2)</f>
        <v>0.76713436391447454</v>
      </c>
      <c r="O3" s="2">
        <f t="shared" si="0"/>
        <v>1.5342687278289491</v>
      </c>
      <c r="P3" s="2">
        <f t="shared" si="0"/>
        <v>0.38356718195723727</v>
      </c>
      <c r="Q3" s="2">
        <f t="shared" si="0"/>
        <v>0.30685374556578981</v>
      </c>
      <c r="R3" s="2">
        <f t="shared" si="0"/>
        <v>383.56718195723727</v>
      </c>
      <c r="S3" s="2">
        <f t="shared" si="0"/>
        <v>0.38356718195723727</v>
      </c>
      <c r="T3" s="2" t="e">
        <f t="shared" si="0"/>
        <v>#N/A</v>
      </c>
    </row>
    <row r="4" spans="1:20" ht="31.2" x14ac:dyDescent="0.3">
      <c r="A4" s="2" t="s">
        <v>407</v>
      </c>
      <c r="M4" s="2">
        <f>MIN(M1:M2)</f>
        <v>0.38356718195723727</v>
      </c>
      <c r="N4" s="2">
        <f t="shared" ref="N4:T4" si="1">MIN(N1:N2)</f>
        <v>0.76713436391447454</v>
      </c>
      <c r="O4" s="2">
        <f t="shared" si="1"/>
        <v>1.5342687278289491</v>
      </c>
      <c r="P4" s="2">
        <f t="shared" si="1"/>
        <v>0.38356718195723727</v>
      </c>
      <c r="Q4" s="2">
        <f t="shared" si="1"/>
        <v>0.30685374556578981</v>
      </c>
      <c r="R4" s="2">
        <f t="shared" si="1"/>
        <v>383.56718195723727</v>
      </c>
      <c r="S4" s="2">
        <f t="shared" si="1"/>
        <v>0.38356718195723727</v>
      </c>
      <c r="T4" s="2" t="e">
        <f t="shared" si="1"/>
        <v>#N/A</v>
      </c>
    </row>
    <row r="5" spans="1:20" x14ac:dyDescent="0.3">
      <c r="M5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2B9CB-3BAB-4E24-8AB8-F3164AEBBD9F}">
  <dimension ref="A1:T5"/>
  <sheetViews>
    <sheetView workbookViewId="0">
      <selection activeCell="P5" sqref="P5"/>
    </sheetView>
  </sheetViews>
  <sheetFormatPr defaultRowHeight="15.6" x14ac:dyDescent="0.3"/>
  <cols>
    <col min="4" max="4" width="17.796875" customWidth="1"/>
    <col min="13" max="16" width="11.3984375" bestFit="1" customWidth="1"/>
  </cols>
  <sheetData>
    <row r="1" spans="1:20" ht="94.2" thickBot="1" x14ac:dyDescent="0.35">
      <c r="A1" s="1" t="s">
        <v>386</v>
      </c>
      <c r="B1" s="1" t="s">
        <v>387</v>
      </c>
      <c r="C1" s="1" t="s">
        <v>376</v>
      </c>
      <c r="D1" s="3" t="s">
        <v>377</v>
      </c>
      <c r="E1" s="1" t="s">
        <v>378</v>
      </c>
      <c r="F1" s="1" t="s">
        <v>379</v>
      </c>
      <c r="G1" s="1" t="s">
        <v>385</v>
      </c>
      <c r="H1" s="1" t="s">
        <v>380</v>
      </c>
      <c r="I1" s="1" t="s">
        <v>394</v>
      </c>
      <c r="J1" s="1" t="s">
        <v>393</v>
      </c>
      <c r="K1" s="1" t="s">
        <v>383</v>
      </c>
      <c r="L1" s="1" t="s">
        <v>384</v>
      </c>
      <c r="M1" s="1" t="s">
        <v>396</v>
      </c>
      <c r="N1" s="1" t="s">
        <v>400</v>
      </c>
      <c r="O1" s="1" t="s">
        <v>401</v>
      </c>
      <c r="P1" s="1" t="s">
        <v>402</v>
      </c>
      <c r="Q1" s="1" t="s">
        <v>397</v>
      </c>
      <c r="R1" s="1" t="s">
        <v>398</v>
      </c>
      <c r="S1" s="2" t="s">
        <v>399</v>
      </c>
      <c r="T1" s="2" t="s">
        <v>429</v>
      </c>
    </row>
    <row r="2" spans="1:20" x14ac:dyDescent="0.3">
      <c r="A2" t="s">
        <v>146</v>
      </c>
      <c r="B2" t="s">
        <v>150</v>
      </c>
      <c r="C2" t="s">
        <v>427</v>
      </c>
      <c r="D2" t="s">
        <v>423</v>
      </c>
      <c r="E2" t="s">
        <v>33</v>
      </c>
      <c r="F2" t="s">
        <v>428</v>
      </c>
      <c r="G2" s="2" t="str">
        <f>VLOOKUP(F2,production!A:B,2,)</f>
        <v>TP2</v>
      </c>
      <c r="H2" s="2">
        <f>VLOOKUP(E2,api!A:E,2,)</f>
        <v>5.0000000000000001E-3</v>
      </c>
      <c r="I2" s="2">
        <f>VLOOKUP(E2,api!A:E,5,)</f>
        <v>10</v>
      </c>
      <c r="J2" s="2">
        <f>VLOOKUP(G2,product!B:C,2,)</f>
        <v>2000</v>
      </c>
      <c r="K2" s="2">
        <f>VLOOKUP(F2,production!A:C,3,)</f>
        <v>200</v>
      </c>
      <c r="L2" s="2">
        <f>VLOOKUP(B2,equipment!A:C,3,)</f>
        <v>1303.5526070000001</v>
      </c>
      <c r="M2" s="2">
        <f>H2/J2*K2/L2*1000000</f>
        <v>0.38356718195723727</v>
      </c>
      <c r="N2" s="2">
        <f>I2/J2/1000*K2/L2*1000000</f>
        <v>0.76713436391447454</v>
      </c>
      <c r="O2" s="2">
        <f>10*K2/L2</f>
        <v>1.5342687278289491</v>
      </c>
      <c r="P2" s="2">
        <f>MIN(M2,N2,O2)</f>
        <v>0.38356718195723727</v>
      </c>
      <c r="Q2" s="2">
        <f>P2*80/100</f>
        <v>0.30685374556578981</v>
      </c>
      <c r="R2" s="2">
        <f>P2*1000</f>
        <v>383.56718195723727</v>
      </c>
      <c r="S2" s="2">
        <f>MIN(P2,10)</f>
        <v>0.38356718195723727</v>
      </c>
      <c r="T2" s="2" t="e">
        <v>#N/A</v>
      </c>
    </row>
    <row r="3" spans="1:20" x14ac:dyDescent="0.3">
      <c r="A3" t="s">
        <v>146</v>
      </c>
      <c r="B3" t="s">
        <v>150</v>
      </c>
      <c r="C3" t="s">
        <v>428</v>
      </c>
      <c r="D3" t="s">
        <v>424</v>
      </c>
      <c r="E3" t="s">
        <v>33</v>
      </c>
      <c r="F3" t="s">
        <v>427</v>
      </c>
      <c r="G3" s="2" t="str">
        <f>VLOOKUP(F3,production!A:B,2,)</f>
        <v>TP1</v>
      </c>
      <c r="H3" s="2">
        <f>VLOOKUP(E3,api!A:E,2,)</f>
        <v>5.0000000000000001E-3</v>
      </c>
      <c r="I3" s="2">
        <f>VLOOKUP(E3,api!A:E,5,)</f>
        <v>10</v>
      </c>
      <c r="J3" s="2">
        <f>VLOOKUP(G3,product!B:C,2,)</f>
        <v>3000</v>
      </c>
      <c r="K3" s="2">
        <f>VLOOKUP(F3,production!A:C,3,)</f>
        <v>100</v>
      </c>
      <c r="L3" s="2">
        <f>VLOOKUP(B3,equipment!A:C,3,)</f>
        <v>1303.5526070000001</v>
      </c>
      <c r="M3" s="2">
        <f>H3/J3*K3/L3*1000000</f>
        <v>0.12785572731907907</v>
      </c>
      <c r="N3" s="2">
        <f>I3/J3/1000*K3/L3*1000000</f>
        <v>0.2557114546381582</v>
      </c>
      <c r="O3" s="2">
        <f>10*K3/L3</f>
        <v>0.76713436391447454</v>
      </c>
      <c r="P3" s="2">
        <f>MIN(M3,N3,O3)</f>
        <v>0.12785572731907907</v>
      </c>
      <c r="Q3" s="2">
        <f>P3*80/100</f>
        <v>0.10228458185526325</v>
      </c>
      <c r="R3" s="2">
        <f>P3*1000</f>
        <v>127.85572731907907</v>
      </c>
      <c r="S3" s="2">
        <f>MIN(P3,10)</f>
        <v>0.12785572731907907</v>
      </c>
      <c r="T3" s="2" t="e">
        <v>#N/A</v>
      </c>
    </row>
    <row r="4" spans="1:20" ht="31.2" x14ac:dyDescent="0.3">
      <c r="A4" s="2" t="s">
        <v>408</v>
      </c>
      <c r="B4" t="s">
        <v>150</v>
      </c>
      <c r="C4" s="2"/>
      <c r="D4" s="4"/>
      <c r="E4" s="2"/>
      <c r="F4" s="2"/>
      <c r="G4" s="2"/>
      <c r="H4" s="2"/>
      <c r="I4" s="2"/>
      <c r="J4" s="2"/>
      <c r="K4" s="2"/>
      <c r="L4" s="2"/>
      <c r="M4" s="2">
        <f>MIN(M2:M3)</f>
        <v>0.12785572731907907</v>
      </c>
      <c r="N4" s="2">
        <f t="shared" ref="N4:T4" si="0">MIN(N2:N3)</f>
        <v>0.2557114546381582</v>
      </c>
      <c r="O4" s="2">
        <f t="shared" si="0"/>
        <v>0.76713436391447454</v>
      </c>
      <c r="P4" s="2">
        <f t="shared" si="0"/>
        <v>0.12785572731907907</v>
      </c>
      <c r="Q4" s="2">
        <f t="shared" si="0"/>
        <v>0.10228458185526325</v>
      </c>
      <c r="R4" s="2">
        <f t="shared" si="0"/>
        <v>127.85572731907907</v>
      </c>
      <c r="S4" s="2">
        <f t="shared" si="0"/>
        <v>0.12785572731907907</v>
      </c>
      <c r="T4" s="2" t="e">
        <f t="shared" si="0"/>
        <v>#N/A</v>
      </c>
    </row>
    <row r="5" spans="1:20" ht="31.2" x14ac:dyDescent="0.3">
      <c r="A5" s="2" t="s">
        <v>407</v>
      </c>
      <c r="M5" s="2">
        <f>MIN(M2:M4)</f>
        <v>0.12785572731907907</v>
      </c>
      <c r="N5" s="2">
        <f t="shared" ref="N5:T5" si="1">MIN(N2:N4)</f>
        <v>0.2557114546381582</v>
      </c>
      <c r="O5" s="2">
        <f t="shared" si="1"/>
        <v>0.76713436391447454</v>
      </c>
      <c r="P5" s="2">
        <f t="shared" si="1"/>
        <v>0.12785572731907907</v>
      </c>
      <c r="Q5" s="2">
        <f t="shared" si="1"/>
        <v>0.10228458185526325</v>
      </c>
      <c r="R5" s="2">
        <f t="shared" si="1"/>
        <v>127.85572731907907</v>
      </c>
      <c r="S5" s="2">
        <f t="shared" si="1"/>
        <v>0.12785572731907907</v>
      </c>
      <c r="T5" s="2" t="e">
        <f t="shared" si="1"/>
        <v>#N/A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2B2D4-B396-47FF-8DA5-C7DD29AB35C0}">
  <dimension ref="A1:S100"/>
  <sheetViews>
    <sheetView topLeftCell="A85" workbookViewId="0">
      <selection activeCell="P102" sqref="P102"/>
    </sheetView>
  </sheetViews>
  <sheetFormatPr defaultRowHeight="15.6" x14ac:dyDescent="0.3"/>
  <cols>
    <col min="5" max="5" width="20.19921875" customWidth="1"/>
    <col min="12" max="12" width="10.3984375" bestFit="1" customWidth="1"/>
    <col min="13" max="13" width="11.8984375" bestFit="1" customWidth="1"/>
    <col min="15" max="15" width="11.8984375" bestFit="1" customWidth="1"/>
    <col min="17" max="17" width="11.8984375" bestFit="1" customWidth="1"/>
  </cols>
  <sheetData>
    <row r="1" spans="1:19" ht="55.2" customHeight="1" thickBot="1" x14ac:dyDescent="0.35">
      <c r="A1" s="3" t="s">
        <v>386</v>
      </c>
      <c r="B1" s="3" t="s">
        <v>387</v>
      </c>
      <c r="C1" s="3" t="s">
        <v>376</v>
      </c>
      <c r="D1" s="1" t="s">
        <v>392</v>
      </c>
      <c r="E1" s="3" t="s">
        <v>378</v>
      </c>
      <c r="F1" s="3" t="s">
        <v>379</v>
      </c>
      <c r="G1" s="3" t="s">
        <v>391</v>
      </c>
      <c r="H1" s="3" t="s">
        <v>380</v>
      </c>
      <c r="I1" s="3" t="s">
        <v>381</v>
      </c>
      <c r="J1" s="3" t="s">
        <v>382</v>
      </c>
      <c r="K1" s="3" t="s">
        <v>383</v>
      </c>
      <c r="L1" s="3" t="s">
        <v>384</v>
      </c>
      <c r="M1" s="1" t="s">
        <v>396</v>
      </c>
      <c r="N1" s="1" t="s">
        <v>400</v>
      </c>
      <c r="O1" s="1" t="s">
        <v>401</v>
      </c>
      <c r="P1" s="1" t="s">
        <v>402</v>
      </c>
      <c r="Q1" s="1" t="s">
        <v>429</v>
      </c>
      <c r="R1" s="1"/>
      <c r="S1" s="2"/>
    </row>
    <row r="2" spans="1:19" x14ac:dyDescent="0.3">
      <c r="A2" s="4" t="s">
        <v>146</v>
      </c>
      <c r="B2" s="4" t="s">
        <v>145</v>
      </c>
      <c r="C2" s="4" t="s">
        <v>335</v>
      </c>
      <c r="D2" s="4" t="str">
        <f>VLOOKUP(C2,production!A:B,2,)</f>
        <v>P2</v>
      </c>
      <c r="E2" s="4" t="str">
        <f>VLOOKUP(D2,product!B:E,4)</f>
        <v>Dabigatran Etexilate</v>
      </c>
      <c r="F2" s="2" t="s">
        <v>432</v>
      </c>
      <c r="G2" s="4" t="str">
        <f>VLOOKUP(F2,production!A:B,2,)</f>
        <v>P21</v>
      </c>
      <c r="H2" s="4">
        <f>VLOOKUP(E2,api!A:E,2,)</f>
        <v>2.0000000000000002E-5</v>
      </c>
      <c r="I2" s="4">
        <f>VLOOKUP(E2,api!A:E,5,)</f>
        <v>40</v>
      </c>
      <c r="J2" s="4">
        <f>VLOOKUP(G2,product!B:C,2,)</f>
        <v>10000</v>
      </c>
      <c r="K2" s="4">
        <f>VLOOKUP(F2,production!A:C,3,)</f>
        <v>300</v>
      </c>
      <c r="L2" s="2">
        <f>VLOOKUP(B2,equipment!A:C,3,)</f>
        <v>46.500093</v>
      </c>
      <c r="M2" s="4">
        <f>H2/J2*K2/L2*1000000</f>
        <v>1.2903200000051615E-2</v>
      </c>
      <c r="N2" s="4">
        <f>I2/J2/1000*K2/L2*1000000</f>
        <v>25.806400000103224</v>
      </c>
      <c r="O2" s="4">
        <f>10*K2/L2</f>
        <v>64.51600000025806</v>
      </c>
      <c r="P2" s="4">
        <f>MIN(M2,N2,O2)</f>
        <v>1.2903200000051615E-2</v>
      </c>
      <c r="Q2" s="4" t="e">
        <v>#N/A</v>
      </c>
      <c r="R2" s="4"/>
    </row>
    <row r="3" spans="1:19" x14ac:dyDescent="0.3">
      <c r="A3" s="4" t="s">
        <v>146</v>
      </c>
      <c r="B3" s="4" t="s">
        <v>145</v>
      </c>
      <c r="C3" s="4" t="s">
        <v>335</v>
      </c>
      <c r="D3" s="4" t="str">
        <f>VLOOKUP(C3,production!A:B,2,)</f>
        <v>P2</v>
      </c>
      <c r="E3" s="4" t="str">
        <f>VLOOKUP(D3,product!B:E,4)</f>
        <v>Dabigatran Etexilate</v>
      </c>
      <c r="F3" s="4" t="s">
        <v>326</v>
      </c>
      <c r="G3" s="4" t="str">
        <f>VLOOKUP(F3,production!A:B,2,)</f>
        <v>Pd9</v>
      </c>
      <c r="H3" s="4">
        <f>VLOOKUP(E3,api!A:E,2,)</f>
        <v>2.0000000000000002E-5</v>
      </c>
      <c r="I3" s="4">
        <f>VLOOKUP(E3,api!A:E,5,)</f>
        <v>40</v>
      </c>
      <c r="J3" s="4" t="str">
        <f>VLOOKUP(G3,product!B:C,2,)</f>
        <v>500</v>
      </c>
      <c r="K3" s="4">
        <f>VLOOKUP(F3,production!A:C,3,)</f>
        <v>5.9999999999999995E-4</v>
      </c>
      <c r="L3" s="2">
        <f>VLOOKUP(B3,equipment!A:C,3,)</f>
        <v>46.500093</v>
      </c>
      <c r="M3" s="4">
        <f>H3/J3*K3/L3*1000000</f>
        <v>5.1612800000206449E-7</v>
      </c>
      <c r="N3" s="4">
        <f>I3/J3/1000*K3/L3*1000000</f>
        <v>1.0322560000041289E-3</v>
      </c>
      <c r="O3" s="4">
        <f>10*K3/L3</f>
        <v>1.2903200000051611E-4</v>
      </c>
      <c r="P3" s="4">
        <f t="shared" ref="P3:Q7" si="0">MIN(M3,N3,O3)</f>
        <v>5.1612800000206449E-7</v>
      </c>
      <c r="Q3" s="4">
        <f t="shared" si="0"/>
        <v>5.1612800000206449E-7</v>
      </c>
      <c r="R3" s="4"/>
    </row>
    <row r="4" spans="1:19" x14ac:dyDescent="0.3">
      <c r="A4" s="4" t="s">
        <v>146</v>
      </c>
      <c r="B4" s="4" t="s">
        <v>145</v>
      </c>
      <c r="C4" s="4" t="s">
        <v>335</v>
      </c>
      <c r="D4" s="4" t="str">
        <f>VLOOKUP(C4,production!A:B,2,)</f>
        <v>P2</v>
      </c>
      <c r="E4" s="4" t="str">
        <f>VLOOKUP(D4,product!B:E,4)</f>
        <v>Dabigatran Etexilate</v>
      </c>
      <c r="F4" s="4" t="s">
        <v>336</v>
      </c>
      <c r="G4" s="4" t="str">
        <f>VLOOKUP(F4,production!A:B,2,)</f>
        <v>Pr222</v>
      </c>
      <c r="H4" s="4">
        <f>VLOOKUP(E4,api!A:E,2,)</f>
        <v>2.0000000000000002E-5</v>
      </c>
      <c r="I4" s="4">
        <f>VLOOKUP(E4,api!A:E,5,)</f>
        <v>40</v>
      </c>
      <c r="J4" s="4" t="str">
        <f>VLOOKUP(G4,product!B:C,2,)</f>
        <v>0.123</v>
      </c>
      <c r="K4" s="4">
        <f>VLOOKUP(F4,production!A:C,3,)</f>
        <v>23000</v>
      </c>
      <c r="L4" s="2">
        <f>VLOOKUP(B4,equipment!A:C,3,)</f>
        <v>46.500093</v>
      </c>
      <c r="M4" s="4">
        <f>H4/J4*K4/L4*1000000</f>
        <v>80426.449864820359</v>
      </c>
      <c r="N4" s="4">
        <f t="shared" ref="N4:N8" si="1">I4/J4/1000*K4/L4*1000000</f>
        <v>160852899.72964069</v>
      </c>
      <c r="O4" s="4">
        <f t="shared" ref="O4:O8" si="2">10*K4/L4</f>
        <v>4946.2266666864516</v>
      </c>
      <c r="P4" s="4">
        <f t="shared" si="0"/>
        <v>4946.2266666864516</v>
      </c>
      <c r="Q4" s="4">
        <f t="shared" si="0"/>
        <v>4946.2266666864516</v>
      </c>
      <c r="R4" s="4"/>
    </row>
    <row r="5" spans="1:19" x14ac:dyDescent="0.3">
      <c r="A5" s="4" t="s">
        <v>146</v>
      </c>
      <c r="B5" s="4" t="s">
        <v>145</v>
      </c>
      <c r="C5" s="4" t="s">
        <v>335</v>
      </c>
      <c r="D5" s="4" t="str">
        <f>VLOOKUP(C5,production!A:B,2,)</f>
        <v>P2</v>
      </c>
      <c r="E5" s="4" t="str">
        <f>VLOOKUP(D5,product!B:E,4)</f>
        <v>Dabigatran Etexilate</v>
      </c>
      <c r="F5" s="4" t="s">
        <v>338</v>
      </c>
      <c r="G5" s="4" t="str">
        <f>VLOOKUP(F5,production!A:B,2,)</f>
        <v>P4</v>
      </c>
      <c r="H5" s="4">
        <f>VLOOKUP(E5,api!A:E,2,)</f>
        <v>2.0000000000000002E-5</v>
      </c>
      <c r="I5" s="4">
        <f>VLOOKUP(E5,api!A:E,5,)</f>
        <v>40</v>
      </c>
      <c r="J5" s="4" t="str">
        <f>VLOOKUP(G5,product!B:C,2,)</f>
        <v>1000</v>
      </c>
      <c r="K5" s="4">
        <f>VLOOKUP(F5,production!A:C,3,)</f>
        <v>165000</v>
      </c>
      <c r="L5" s="2">
        <f>465.00093+46.500093</f>
        <v>511.50102299999998</v>
      </c>
      <c r="M5" s="4">
        <f t="shared" ref="M5:M9" si="3">H5/J5*K5/L5*1000000</f>
        <v>6.4516000000258069</v>
      </c>
      <c r="N5" s="4">
        <f t="shared" si="1"/>
        <v>12903.200000051615</v>
      </c>
      <c r="O5" s="4">
        <f t="shared" si="2"/>
        <v>3225.8000000129032</v>
      </c>
      <c r="P5" s="4">
        <f t="shared" si="0"/>
        <v>6.4516000000258069</v>
      </c>
      <c r="Q5" s="4">
        <f t="shared" si="0"/>
        <v>6.4516000000258069</v>
      </c>
      <c r="R5" s="4"/>
    </row>
    <row r="6" spans="1:19" x14ac:dyDescent="0.3">
      <c r="A6" s="4" t="s">
        <v>146</v>
      </c>
      <c r="B6" s="4" t="s">
        <v>145</v>
      </c>
      <c r="C6" s="4" t="s">
        <v>335</v>
      </c>
      <c r="D6" s="4" t="str">
        <f>VLOOKUP(C6,production!A:B,2,)</f>
        <v>P2</v>
      </c>
      <c r="E6" s="4" t="str">
        <f>VLOOKUP(D6,product!B:E,4)</f>
        <v>Dabigatran Etexilate</v>
      </c>
      <c r="F6" s="4" t="s">
        <v>340</v>
      </c>
      <c r="G6" s="4" t="str">
        <f>VLOOKUP(F6,production!A:B,2,)</f>
        <v>P6</v>
      </c>
      <c r="H6" s="4">
        <f>VLOOKUP(E6,api!A:E,2,)</f>
        <v>2.0000000000000002E-5</v>
      </c>
      <c r="I6" s="4">
        <f>VLOOKUP(E6,api!A:E,5,)</f>
        <v>40</v>
      </c>
      <c r="J6" s="4" t="str">
        <f>VLOOKUP(G6,product!B:C,2,)</f>
        <v>1500</v>
      </c>
      <c r="K6" s="4">
        <f>VLOOKUP(F6,production!A:C,3,)</f>
        <v>325</v>
      </c>
      <c r="L6" s="2">
        <f>VLOOKUP(B6,equipment!A:C,3,)</f>
        <v>46.500093</v>
      </c>
      <c r="M6" s="4">
        <f t="shared" si="3"/>
        <v>9.3189777778150532E-2</v>
      </c>
      <c r="N6" s="4">
        <f t="shared" si="1"/>
        <v>186.37955555630111</v>
      </c>
      <c r="O6" s="4">
        <f t="shared" si="2"/>
        <v>69.892333333612896</v>
      </c>
      <c r="P6" s="4">
        <f t="shared" si="0"/>
        <v>9.3189777778150532E-2</v>
      </c>
      <c r="Q6" s="4">
        <f t="shared" si="0"/>
        <v>9.3189777778150532E-2</v>
      </c>
      <c r="R6" s="4"/>
    </row>
    <row r="7" spans="1:19" x14ac:dyDescent="0.3">
      <c r="A7" s="4" t="s">
        <v>146</v>
      </c>
      <c r="B7" s="4" t="s">
        <v>145</v>
      </c>
      <c r="C7" s="4" t="s">
        <v>335</v>
      </c>
      <c r="D7" s="4" t="str">
        <f>VLOOKUP(C7,production!A:B,2,)</f>
        <v>P2</v>
      </c>
      <c r="E7" s="4" t="str">
        <f>VLOOKUP(D7,product!B:E,4)</f>
        <v>Dabigatran Etexilate</v>
      </c>
      <c r="F7" s="4" t="s">
        <v>352</v>
      </c>
      <c r="G7" s="4" t="str">
        <f>VLOOKUP(F7,production!A:B,2,)</f>
        <v>P1</v>
      </c>
      <c r="H7" s="4">
        <f>VLOOKUP(E7,api!A:E,2,)</f>
        <v>2.0000000000000002E-5</v>
      </c>
      <c r="I7" s="4">
        <f>VLOOKUP(E7,api!A:E,5,)</f>
        <v>40</v>
      </c>
      <c r="J7" s="4" t="str">
        <f>VLOOKUP(G7,product!B:C,2,)</f>
        <v>1000</v>
      </c>
      <c r="K7" s="4">
        <f>VLOOKUP(F7,production!A:C,3,)</f>
        <v>233000</v>
      </c>
      <c r="L7" s="2">
        <f>VLOOKUP(B7,equipment!A:C,3,)</f>
        <v>46.500093</v>
      </c>
      <c r="M7" s="4">
        <f t="shared" si="3"/>
        <v>100.2148533337342</v>
      </c>
      <c r="N7" s="4">
        <f t="shared" si="1"/>
        <v>200429.70666746839</v>
      </c>
      <c r="O7" s="4">
        <f t="shared" si="2"/>
        <v>50107.426666867097</v>
      </c>
      <c r="P7" s="4">
        <f t="shared" si="0"/>
        <v>100.2148533337342</v>
      </c>
      <c r="Q7" s="4">
        <f t="shared" si="0"/>
        <v>100.2148533337342</v>
      </c>
      <c r="R7" s="4"/>
    </row>
    <row r="8" spans="1:19" x14ac:dyDescent="0.3">
      <c r="A8" s="4" t="s">
        <v>146</v>
      </c>
      <c r="B8" s="4" t="s">
        <v>145</v>
      </c>
      <c r="C8" s="4" t="s">
        <v>326</v>
      </c>
      <c r="D8" s="4" t="str">
        <f>VLOOKUP(C8,production!A:B,2,)</f>
        <v>Pd9</v>
      </c>
      <c r="E8" s="4" t="str">
        <f>VLOOKUP(D8,product!B:E,4)</f>
        <v>Alendronate sodium</v>
      </c>
      <c r="F8" s="4" t="s">
        <v>336</v>
      </c>
      <c r="G8" s="4" t="str">
        <f>VLOOKUP(F8,production!A:B,2,)</f>
        <v>Pr222</v>
      </c>
      <c r="H8" s="4">
        <f>VLOOKUP(E8,api!A:E,2,)</f>
        <v>3</v>
      </c>
      <c r="I8" s="4">
        <f>VLOOKUP(E8,api!A:E,5,)</f>
        <v>70</v>
      </c>
      <c r="J8" s="4" t="str">
        <f>VLOOKUP(G8,product!B:C,2,)</f>
        <v>0.123</v>
      </c>
      <c r="K8" s="4">
        <f>VLOOKUP(F8,production!A:C,3,)</f>
        <v>23000</v>
      </c>
      <c r="L8" s="2">
        <f>VLOOKUP(B8,equipment!A:C,3,)</f>
        <v>46.500093</v>
      </c>
      <c r="M8" s="4">
        <f t="shared" si="3"/>
        <v>12063967479.723053</v>
      </c>
      <c r="N8" s="4">
        <f t="shared" si="1"/>
        <v>281492574.52687126</v>
      </c>
      <c r="O8" s="4">
        <f t="shared" si="2"/>
        <v>4946.2266666864516</v>
      </c>
      <c r="P8" s="4">
        <f t="shared" ref="P8:Q42" si="4">MIN(M8,N8,O8)</f>
        <v>4946.2266666864516</v>
      </c>
      <c r="Q8" s="4">
        <f t="shared" si="4"/>
        <v>4946.2266666864516</v>
      </c>
      <c r="R8" s="4"/>
    </row>
    <row r="9" spans="1:19" x14ac:dyDescent="0.3">
      <c r="A9" s="4" t="s">
        <v>146</v>
      </c>
      <c r="B9" s="4" t="s">
        <v>145</v>
      </c>
      <c r="C9" s="4" t="s">
        <v>326</v>
      </c>
      <c r="D9" s="4" t="str">
        <f>VLOOKUP(C9,production!A:B,2,)</f>
        <v>Pd9</v>
      </c>
      <c r="E9" s="4" t="str">
        <f>VLOOKUP(D9,product!B:E,4)</f>
        <v>Alendronate sodium</v>
      </c>
      <c r="F9" s="4" t="s">
        <v>338</v>
      </c>
      <c r="G9" s="4" t="str">
        <f>VLOOKUP(F9,production!A:B,2,)</f>
        <v>P4</v>
      </c>
      <c r="H9" s="4">
        <f>VLOOKUP(E9,api!A:E,2,)</f>
        <v>3</v>
      </c>
      <c r="I9" s="4">
        <f>VLOOKUP(E9,api!A:E,5,)</f>
        <v>70</v>
      </c>
      <c r="J9" s="4" t="str">
        <f>VLOOKUP(G9,product!B:C,2,)</f>
        <v>1000</v>
      </c>
      <c r="K9" s="4">
        <f>VLOOKUP(F9,production!A:C,3,)</f>
        <v>165000</v>
      </c>
      <c r="L9" s="2">
        <f>VLOOKUP(B9,equipment!A:C,3,)</f>
        <v>46.500093</v>
      </c>
      <c r="M9" s="4">
        <f t="shared" si="3"/>
        <v>10645140.00004258</v>
      </c>
      <c r="N9" s="4">
        <f t="shared" ref="N9:N42" si="5">I9/J9/1000*K9/L9*1000000</f>
        <v>248386.60000099355</v>
      </c>
      <c r="O9" s="4">
        <f t="shared" ref="O9:O42" si="6">10*K9/L9</f>
        <v>35483.800000141935</v>
      </c>
      <c r="P9" s="4">
        <f t="shared" si="4"/>
        <v>35483.800000141935</v>
      </c>
      <c r="Q9" s="4">
        <f t="shared" si="4"/>
        <v>35483.800000141935</v>
      </c>
      <c r="R9" s="4"/>
    </row>
    <row r="10" spans="1:19" x14ac:dyDescent="0.3">
      <c r="A10" s="4" t="s">
        <v>146</v>
      </c>
      <c r="B10" s="4" t="s">
        <v>145</v>
      </c>
      <c r="C10" s="4" t="s">
        <v>326</v>
      </c>
      <c r="D10" s="4" t="str">
        <f>VLOOKUP(C10,production!A:B,2,)</f>
        <v>Pd9</v>
      </c>
      <c r="E10" s="4" t="str">
        <f>VLOOKUP(D10,product!B:E,4)</f>
        <v>Alendronate sodium</v>
      </c>
      <c r="F10" s="4" t="s">
        <v>340</v>
      </c>
      <c r="G10" s="4" t="str">
        <f>VLOOKUP(F10,production!A:B,2,)</f>
        <v>P6</v>
      </c>
      <c r="H10" s="4">
        <f>VLOOKUP(E10,api!A:E,2,)</f>
        <v>3</v>
      </c>
      <c r="I10" s="4">
        <f>VLOOKUP(E10,api!A:E,5,)</f>
        <v>70</v>
      </c>
      <c r="J10" s="4" t="str">
        <f>VLOOKUP(G10,product!B:C,2,)</f>
        <v>1500</v>
      </c>
      <c r="K10" s="4">
        <f>VLOOKUP(F10,production!A:C,3,)</f>
        <v>325</v>
      </c>
      <c r="L10" s="2">
        <f>VLOOKUP(B10,equipment!A:C,3,)</f>
        <v>46.500093</v>
      </c>
      <c r="M10" s="4">
        <f t="shared" ref="M10:M42" si="7">H10/J10*K10/L10*1000000</f>
        <v>13978.466666722581</v>
      </c>
      <c r="N10" s="4">
        <f t="shared" si="5"/>
        <v>326.16422222352691</v>
      </c>
      <c r="O10" s="4">
        <f t="shared" si="6"/>
        <v>69.892333333612896</v>
      </c>
      <c r="P10" s="4">
        <f t="shared" si="4"/>
        <v>69.892333333612896</v>
      </c>
      <c r="Q10" s="4">
        <f t="shared" si="4"/>
        <v>69.892333333612896</v>
      </c>
      <c r="R10" s="4"/>
    </row>
    <row r="11" spans="1:19" x14ac:dyDescent="0.3">
      <c r="A11" s="4" t="s">
        <v>146</v>
      </c>
      <c r="B11" s="4" t="s">
        <v>145</v>
      </c>
      <c r="C11" s="4" t="s">
        <v>326</v>
      </c>
      <c r="D11" s="4" t="str">
        <f>VLOOKUP(C11,production!A:B,2,)</f>
        <v>Pd9</v>
      </c>
      <c r="E11" s="4" t="str">
        <f>VLOOKUP(D11,product!B:E,4)</f>
        <v>Alendronate sodium</v>
      </c>
      <c r="F11" s="4" t="s">
        <v>352</v>
      </c>
      <c r="G11" s="4" t="str">
        <f>VLOOKUP(F11,production!A:B,2,)</f>
        <v>P1</v>
      </c>
      <c r="H11" s="4">
        <f>VLOOKUP(E11,api!A:E,2,)</f>
        <v>3</v>
      </c>
      <c r="I11" s="4">
        <f>VLOOKUP(E11,api!A:E,5,)</f>
        <v>70</v>
      </c>
      <c r="J11" s="4" t="str">
        <f>VLOOKUP(G11,product!B:C,2,)</f>
        <v>1000</v>
      </c>
      <c r="K11" s="4">
        <f>VLOOKUP(F11,production!A:C,3,)</f>
        <v>233000</v>
      </c>
      <c r="L11" s="2">
        <f>VLOOKUP(B11,equipment!A:C,3,)</f>
        <v>46.500093</v>
      </c>
      <c r="M11" s="4">
        <f t="shared" si="7"/>
        <v>15032228.00006013</v>
      </c>
      <c r="N11" s="4">
        <f t="shared" si="5"/>
        <v>350751.98666806973</v>
      </c>
      <c r="O11" s="4">
        <f t="shared" si="6"/>
        <v>50107.426666867097</v>
      </c>
      <c r="P11" s="4">
        <f t="shared" si="4"/>
        <v>50107.426666867097</v>
      </c>
      <c r="Q11" s="4">
        <f t="shared" si="4"/>
        <v>50107.426666867097</v>
      </c>
      <c r="R11" s="4"/>
    </row>
    <row r="12" spans="1:19" x14ac:dyDescent="0.3">
      <c r="A12" s="4" t="s">
        <v>146</v>
      </c>
      <c r="B12" s="4" t="s">
        <v>145</v>
      </c>
      <c r="C12" s="4" t="s">
        <v>326</v>
      </c>
      <c r="D12" s="4" t="str">
        <f>VLOOKUP(C12,production!A:B,2,)</f>
        <v>Pd9</v>
      </c>
      <c r="E12" s="4" t="str">
        <f>VLOOKUP(D12,product!B:E,4)</f>
        <v>Alendronate sodium</v>
      </c>
      <c r="F12" s="4" t="s">
        <v>335</v>
      </c>
      <c r="G12" s="4" t="str">
        <f>VLOOKUP(F12,production!A:B,2,)</f>
        <v>P2</v>
      </c>
      <c r="H12" s="4">
        <f>VLOOKUP(E12,api!A:E,2,)</f>
        <v>3</v>
      </c>
      <c r="I12" s="4">
        <f>VLOOKUP(E12,api!A:E,5,)</f>
        <v>70</v>
      </c>
      <c r="J12" s="4" t="str">
        <f>VLOOKUP(G12,product!B:C,2,)</f>
        <v>1000</v>
      </c>
      <c r="K12" s="4">
        <f>VLOOKUP(F12,production!A:C,3,)</f>
        <v>352</v>
      </c>
      <c r="L12" s="2">
        <f>VLOOKUP(B12,equipment!A:C,3,)</f>
        <v>46.500093</v>
      </c>
      <c r="M12" s="4">
        <f t="shared" si="7"/>
        <v>22709.632000090842</v>
      </c>
      <c r="N12" s="4">
        <f t="shared" si="5"/>
        <v>529.89141333545297</v>
      </c>
      <c r="O12" s="4">
        <f t="shared" si="6"/>
        <v>75.698773333636126</v>
      </c>
      <c r="P12" s="4">
        <f t="shared" si="4"/>
        <v>75.698773333636126</v>
      </c>
      <c r="Q12" s="4">
        <f t="shared" si="4"/>
        <v>75.698773333636126</v>
      </c>
      <c r="R12" s="4"/>
    </row>
    <row r="13" spans="1:19" x14ac:dyDescent="0.3">
      <c r="A13" s="4" t="s">
        <v>146</v>
      </c>
      <c r="B13" s="4" t="s">
        <v>145</v>
      </c>
      <c r="C13" s="4" t="s">
        <v>326</v>
      </c>
      <c r="D13" s="4" t="str">
        <f>VLOOKUP(C13,production!A:B,2,)</f>
        <v>Pd9</v>
      </c>
      <c r="E13" s="4" t="str">
        <f>VLOOKUP(D13,product!B:E,4)</f>
        <v>Alendronate sodium</v>
      </c>
      <c r="F13" s="2" t="s">
        <v>432</v>
      </c>
      <c r="G13" s="4" t="str">
        <f>VLOOKUP(F13,production!A:B,2,)</f>
        <v>P21</v>
      </c>
      <c r="H13" s="4">
        <f>VLOOKUP(E13,api!A:E,2,)</f>
        <v>3</v>
      </c>
      <c r="I13" s="4">
        <f>VLOOKUP(E13,api!A:E,5,)</f>
        <v>70</v>
      </c>
      <c r="J13" s="4">
        <f>VLOOKUP(G13,product!B:C,2,)</f>
        <v>10000</v>
      </c>
      <c r="K13" s="4">
        <f>VLOOKUP(F13,production!A:C,3,)</f>
        <v>300</v>
      </c>
      <c r="L13" s="2">
        <f>VLOOKUP(B13,equipment!A:C,3,)</f>
        <v>46.500093</v>
      </c>
      <c r="M13" s="4">
        <f t="shared" si="7"/>
        <v>1935.4800000077419</v>
      </c>
      <c r="N13" s="4">
        <f t="shared" si="5"/>
        <v>45.161200000180642</v>
      </c>
      <c r="O13" s="4">
        <f t="shared" si="6"/>
        <v>64.51600000025806</v>
      </c>
      <c r="P13" s="4">
        <f t="shared" si="4"/>
        <v>45.161200000180642</v>
      </c>
      <c r="Q13" s="4">
        <f t="shared" si="4"/>
        <v>45.161200000180642</v>
      </c>
      <c r="R13" s="4"/>
    </row>
    <row r="14" spans="1:19" x14ac:dyDescent="0.3">
      <c r="A14" s="4" t="s">
        <v>146</v>
      </c>
      <c r="B14" s="4" t="s">
        <v>145</v>
      </c>
      <c r="C14" s="4" t="s">
        <v>326</v>
      </c>
      <c r="D14" s="4" t="str">
        <f>VLOOKUP(C14,production!A:B,2,)</f>
        <v>Pd9</v>
      </c>
      <c r="E14" s="4" t="str">
        <f>VLOOKUP(D14,product!B:E,4,FALSE)</f>
        <v>Pioglitazone</v>
      </c>
      <c r="F14" s="4" t="s">
        <v>336</v>
      </c>
      <c r="G14" s="4" t="str">
        <f>VLOOKUP(F14,production!A:B,2,)</f>
        <v>Pr222</v>
      </c>
      <c r="H14" s="4">
        <f>VLOOKUP(E14,api!A:E,2,)</f>
        <v>1.5</v>
      </c>
      <c r="I14" s="4">
        <f>VLOOKUP(E14,api!A:E,5,)</f>
        <v>7.5</v>
      </c>
      <c r="J14" s="4" t="str">
        <f>VLOOKUP(G14,product!B:C,2,)</f>
        <v>0.123</v>
      </c>
      <c r="K14" s="4">
        <f>VLOOKUP(F14,production!A:C,3,)</f>
        <v>23000</v>
      </c>
      <c r="L14" s="2">
        <f>VLOOKUP(B14,equipment!A:C,3,)</f>
        <v>46.500093</v>
      </c>
      <c r="M14" s="4">
        <f t="shared" si="7"/>
        <v>6031983739.8615265</v>
      </c>
      <c r="N14" s="4">
        <f t="shared" si="5"/>
        <v>30159918.699307632</v>
      </c>
      <c r="O14" s="4">
        <f t="shared" si="6"/>
        <v>4946.2266666864516</v>
      </c>
      <c r="P14" s="4">
        <f t="shared" ref="P14:Q19" si="8">MIN(M14,N14,O14)</f>
        <v>4946.2266666864516</v>
      </c>
      <c r="Q14" s="4">
        <f t="shared" si="8"/>
        <v>4946.2266666864516</v>
      </c>
      <c r="R14" s="4"/>
    </row>
    <row r="15" spans="1:19" x14ac:dyDescent="0.3">
      <c r="A15" s="4" t="s">
        <v>146</v>
      </c>
      <c r="B15" s="4" t="s">
        <v>145</v>
      </c>
      <c r="C15" s="4" t="s">
        <v>326</v>
      </c>
      <c r="D15" s="4" t="str">
        <f>VLOOKUP(C15,production!A:B,2,)</f>
        <v>Pd9</v>
      </c>
      <c r="E15" s="4" t="str">
        <f>VLOOKUP(D15,product!B:E,4,FALSE)</f>
        <v>Pioglitazone</v>
      </c>
      <c r="F15" s="4" t="s">
        <v>338</v>
      </c>
      <c r="G15" s="4" t="str">
        <f>VLOOKUP(F15,production!A:B,2,)</f>
        <v>P4</v>
      </c>
      <c r="H15" s="4">
        <f>VLOOKUP(E15,api!A:E,2,)</f>
        <v>1.5</v>
      </c>
      <c r="I15" s="4">
        <f>VLOOKUP(E15,api!A:E,5,)</f>
        <v>7.5</v>
      </c>
      <c r="J15" s="4" t="str">
        <f>VLOOKUP(G15,product!B:C,2,)</f>
        <v>1000</v>
      </c>
      <c r="K15" s="4">
        <f>VLOOKUP(F15,production!A:C,3,)</f>
        <v>165000</v>
      </c>
      <c r="L15" s="2">
        <f>VLOOKUP(B15,equipment!A:C,3,)</f>
        <v>46.500093</v>
      </c>
      <c r="M15" s="4">
        <f t="shared" si="7"/>
        <v>5322570.00002129</v>
      </c>
      <c r="N15" s="4">
        <f t="shared" ref="N15:N19" si="9">I15/J15/1000*K15/L15*1000000</f>
        <v>26612.850000106446</v>
      </c>
      <c r="O15" s="4">
        <f t="shared" ref="O15:O19" si="10">10*K15/L15</f>
        <v>35483.800000141935</v>
      </c>
      <c r="P15" s="4">
        <f t="shared" si="8"/>
        <v>26612.850000106446</v>
      </c>
      <c r="Q15" s="4">
        <f t="shared" si="8"/>
        <v>26612.850000106446</v>
      </c>
      <c r="R15" s="4"/>
    </row>
    <row r="16" spans="1:19" x14ac:dyDescent="0.3">
      <c r="A16" s="4" t="s">
        <v>146</v>
      </c>
      <c r="B16" s="4" t="s">
        <v>145</v>
      </c>
      <c r="C16" s="4" t="s">
        <v>326</v>
      </c>
      <c r="D16" s="4" t="str">
        <f>VLOOKUP(C16,production!A:B,2,)</f>
        <v>Pd9</v>
      </c>
      <c r="E16" s="4" t="str">
        <f>VLOOKUP(D16,product!B:E,4,FALSE)</f>
        <v>Pioglitazone</v>
      </c>
      <c r="F16" s="4" t="s">
        <v>340</v>
      </c>
      <c r="G16" s="4" t="str">
        <f>VLOOKUP(F16,production!A:B,2,)</f>
        <v>P6</v>
      </c>
      <c r="H16" s="4">
        <f>VLOOKUP(E16,api!A:E,2,)</f>
        <v>1.5</v>
      </c>
      <c r="I16" s="4">
        <f>VLOOKUP(E16,api!A:E,5,)</f>
        <v>7.5</v>
      </c>
      <c r="J16" s="4" t="str">
        <f>VLOOKUP(G16,product!B:C,2,)</f>
        <v>1500</v>
      </c>
      <c r="K16" s="4">
        <f>VLOOKUP(F16,production!A:C,3,)</f>
        <v>325</v>
      </c>
      <c r="L16" s="2">
        <f>VLOOKUP(B16,equipment!A:C,3,)</f>
        <v>46.500093</v>
      </c>
      <c r="M16" s="4">
        <f t="shared" ref="M16:M19" si="11">H16/J16*K16/L16*1000000</f>
        <v>6989.2333333612905</v>
      </c>
      <c r="N16" s="4">
        <f t="shared" si="9"/>
        <v>34.946166666806455</v>
      </c>
      <c r="O16" s="4">
        <f t="shared" si="10"/>
        <v>69.892333333612896</v>
      </c>
      <c r="P16" s="4">
        <f t="shared" si="8"/>
        <v>34.946166666806455</v>
      </c>
      <c r="Q16" s="4">
        <f t="shared" si="8"/>
        <v>34.946166666806455</v>
      </c>
      <c r="R16" s="4"/>
    </row>
    <row r="17" spans="1:18" x14ac:dyDescent="0.3">
      <c r="A17" s="4" t="s">
        <v>146</v>
      </c>
      <c r="B17" s="4" t="s">
        <v>145</v>
      </c>
      <c r="C17" s="4" t="s">
        <v>326</v>
      </c>
      <c r="D17" s="4" t="str">
        <f>VLOOKUP(C17,production!A:B,2,)</f>
        <v>Pd9</v>
      </c>
      <c r="E17" s="4" t="str">
        <f>VLOOKUP(D17,product!B:E,4,FALSE)</f>
        <v>Pioglitazone</v>
      </c>
      <c r="F17" s="4" t="s">
        <v>352</v>
      </c>
      <c r="G17" s="4" t="str">
        <f>VLOOKUP(F17,production!A:B,2,)</f>
        <v>P1</v>
      </c>
      <c r="H17" s="4">
        <f>VLOOKUP(E17,api!A:E,2,)</f>
        <v>1.5</v>
      </c>
      <c r="I17" s="4">
        <f>VLOOKUP(E17,api!A:E,5,)</f>
        <v>7.5</v>
      </c>
      <c r="J17" s="4" t="str">
        <f>VLOOKUP(G17,product!B:C,2,)</f>
        <v>1000</v>
      </c>
      <c r="K17" s="4">
        <f>VLOOKUP(F17,production!A:C,3,)</f>
        <v>233000</v>
      </c>
      <c r="L17" s="2">
        <f>VLOOKUP(B17,equipment!A:C,3,)</f>
        <v>46.500093</v>
      </c>
      <c r="M17" s="4">
        <f t="shared" si="11"/>
        <v>7516114.000030065</v>
      </c>
      <c r="N17" s="4">
        <f t="shared" si="9"/>
        <v>37580.570000150321</v>
      </c>
      <c r="O17" s="4">
        <f t="shared" si="10"/>
        <v>50107.426666867097</v>
      </c>
      <c r="P17" s="4">
        <f t="shared" si="8"/>
        <v>37580.570000150321</v>
      </c>
      <c r="Q17" s="4">
        <f t="shared" si="8"/>
        <v>37580.570000150321</v>
      </c>
      <c r="R17" s="4"/>
    </row>
    <row r="18" spans="1:18" x14ac:dyDescent="0.3">
      <c r="A18" s="4" t="s">
        <v>146</v>
      </c>
      <c r="B18" s="4" t="s">
        <v>145</v>
      </c>
      <c r="C18" s="4" t="s">
        <v>326</v>
      </c>
      <c r="D18" s="4" t="str">
        <f>VLOOKUP(C18,production!A:B,2,)</f>
        <v>Pd9</v>
      </c>
      <c r="E18" s="4" t="str">
        <f>VLOOKUP(D18,product!B:E,4,FALSE)</f>
        <v>Pioglitazone</v>
      </c>
      <c r="F18" s="4" t="s">
        <v>335</v>
      </c>
      <c r="G18" s="4" t="str">
        <f>VLOOKUP(F18,production!A:B,2,)</f>
        <v>P2</v>
      </c>
      <c r="H18" s="4">
        <f>VLOOKUP(E18,api!A:E,2,)</f>
        <v>1.5</v>
      </c>
      <c r="I18" s="4">
        <f>VLOOKUP(E18,api!A:E,5,)</f>
        <v>7.5</v>
      </c>
      <c r="J18" s="4" t="str">
        <f>VLOOKUP(G18,product!B:C,2,)</f>
        <v>1000</v>
      </c>
      <c r="K18" s="4">
        <f>VLOOKUP(F18,production!A:C,3,)</f>
        <v>352</v>
      </c>
      <c r="L18" s="2">
        <f>VLOOKUP(B18,equipment!A:C,3,)</f>
        <v>46.500093</v>
      </c>
      <c r="M18" s="4">
        <f t="shared" si="11"/>
        <v>11354.816000045421</v>
      </c>
      <c r="N18" s="4">
        <f t="shared" si="9"/>
        <v>56.774080000227094</v>
      </c>
      <c r="O18" s="4">
        <f t="shared" si="10"/>
        <v>75.698773333636126</v>
      </c>
      <c r="P18" s="4">
        <f t="shared" si="8"/>
        <v>56.774080000227094</v>
      </c>
      <c r="Q18" s="4">
        <f t="shared" si="8"/>
        <v>56.774080000227094</v>
      </c>
      <c r="R18" s="4"/>
    </row>
    <row r="19" spans="1:18" x14ac:dyDescent="0.3">
      <c r="A19" s="4" t="s">
        <v>146</v>
      </c>
      <c r="B19" s="4" t="s">
        <v>145</v>
      </c>
      <c r="C19" s="4" t="s">
        <v>326</v>
      </c>
      <c r="D19" s="4" t="str">
        <f>VLOOKUP(C19,production!A:B,2,)</f>
        <v>Pd9</v>
      </c>
      <c r="E19" s="4" t="str">
        <f>VLOOKUP(D19,product!B:E,4,FALSE)</f>
        <v>Pioglitazone</v>
      </c>
      <c r="F19" s="2" t="s">
        <v>432</v>
      </c>
      <c r="G19" s="4" t="str">
        <f>VLOOKUP(F19,production!A:B,2,)</f>
        <v>P21</v>
      </c>
      <c r="H19" s="4">
        <f>VLOOKUP(E19,api!A:E,2,)</f>
        <v>1.5</v>
      </c>
      <c r="I19" s="4">
        <f>VLOOKUP(E19,api!A:E,5,)</f>
        <v>7.5</v>
      </c>
      <c r="J19" s="4">
        <f>VLOOKUP(G19,product!B:C,2,)</f>
        <v>10000</v>
      </c>
      <c r="K19" s="4">
        <f>VLOOKUP(F19,production!A:C,3,)</f>
        <v>300</v>
      </c>
      <c r="L19" s="2">
        <f>VLOOKUP(B19,equipment!A:C,3,)</f>
        <v>46.500093</v>
      </c>
      <c r="M19" s="4">
        <f t="shared" si="11"/>
        <v>967.74000000387093</v>
      </c>
      <c r="N19" s="4">
        <f t="shared" si="9"/>
        <v>4.8387000000193545</v>
      </c>
      <c r="O19" s="4">
        <f t="shared" si="10"/>
        <v>64.51600000025806</v>
      </c>
      <c r="P19" s="4">
        <f t="shared" si="8"/>
        <v>4.8387000000193545</v>
      </c>
      <c r="Q19" s="4">
        <f t="shared" si="8"/>
        <v>4.8387000000193545</v>
      </c>
      <c r="R19" s="4"/>
    </row>
    <row r="20" spans="1:18" x14ac:dyDescent="0.3">
      <c r="A20" s="4" t="s">
        <v>146</v>
      </c>
      <c r="B20" s="4" t="s">
        <v>145</v>
      </c>
      <c r="C20" s="4" t="s">
        <v>336</v>
      </c>
      <c r="D20" s="4" t="str">
        <f>VLOOKUP(C20,production!A:B,2,)</f>
        <v>Pr222</v>
      </c>
      <c r="E20" s="4" t="str">
        <f>VLOOKUP(D20,product!B:E,4)</f>
        <v>Rosuvastatin</v>
      </c>
      <c r="F20" s="4" t="s">
        <v>338</v>
      </c>
      <c r="G20" s="4" t="str">
        <f>VLOOKUP(F20,production!A:B,2,)</f>
        <v>P4</v>
      </c>
      <c r="H20" s="4">
        <f>VLOOKUP(E20,api!A:E,2,)</f>
        <v>0.15</v>
      </c>
      <c r="I20" s="4">
        <f>VLOOKUP(E20,api!A:E,5,)</f>
        <v>40</v>
      </c>
      <c r="J20" s="4" t="str">
        <f>VLOOKUP(G20,product!B:C,2,)</f>
        <v>1000</v>
      </c>
      <c r="K20" s="4">
        <f>VLOOKUP(F20,production!A:C,3,)</f>
        <v>165000</v>
      </c>
      <c r="L20" s="2">
        <f>VLOOKUP(B20,equipment!A:C,3,)</f>
        <v>46.500093</v>
      </c>
      <c r="M20" s="4">
        <f t="shared" si="7"/>
        <v>532257.00000212889</v>
      </c>
      <c r="N20" s="4">
        <f t="shared" si="5"/>
        <v>141935.20000056774</v>
      </c>
      <c r="O20" s="4">
        <f t="shared" si="6"/>
        <v>35483.800000141935</v>
      </c>
      <c r="P20" s="4">
        <f t="shared" si="4"/>
        <v>35483.800000141935</v>
      </c>
      <c r="Q20" s="4">
        <f t="shared" si="4"/>
        <v>35483.800000141935</v>
      </c>
      <c r="R20" s="4"/>
    </row>
    <row r="21" spans="1:18" x14ac:dyDescent="0.3">
      <c r="A21" s="4" t="s">
        <v>146</v>
      </c>
      <c r="B21" s="4" t="s">
        <v>145</v>
      </c>
      <c r="C21" s="4" t="s">
        <v>336</v>
      </c>
      <c r="D21" s="4" t="str">
        <f>VLOOKUP(C21,production!A:B,2,)</f>
        <v>Pr222</v>
      </c>
      <c r="E21" s="4" t="str">
        <f>VLOOKUP(D21,product!B:E,4)</f>
        <v>Rosuvastatin</v>
      </c>
      <c r="F21" s="4" t="s">
        <v>340</v>
      </c>
      <c r="G21" s="4" t="str">
        <f>VLOOKUP(F21,production!A:B,2,)</f>
        <v>P6</v>
      </c>
      <c r="H21" s="4">
        <f>VLOOKUP(E21,api!A:E,2,)</f>
        <v>0.15</v>
      </c>
      <c r="I21" s="4">
        <f>VLOOKUP(E21,api!A:E,5,)</f>
        <v>40</v>
      </c>
      <c r="J21" s="4" t="str">
        <f>VLOOKUP(G21,product!B:C,2,)</f>
        <v>1500</v>
      </c>
      <c r="K21" s="4">
        <f>VLOOKUP(F21,production!A:C,3,)</f>
        <v>325</v>
      </c>
      <c r="L21" s="2">
        <f>VLOOKUP(B21,equipment!A:C,3,)</f>
        <v>46.500093</v>
      </c>
      <c r="M21" s="4">
        <f t="shared" si="7"/>
        <v>698.92333333612896</v>
      </c>
      <c r="N21" s="4">
        <f t="shared" si="5"/>
        <v>186.37955555630111</v>
      </c>
      <c r="O21" s="4">
        <f t="shared" si="6"/>
        <v>69.892333333612896</v>
      </c>
      <c r="P21" s="4">
        <f t="shared" si="4"/>
        <v>69.892333333612896</v>
      </c>
      <c r="Q21" s="4">
        <f t="shared" si="4"/>
        <v>69.892333333612896</v>
      </c>
      <c r="R21" s="4"/>
    </row>
    <row r="22" spans="1:18" x14ac:dyDescent="0.3">
      <c r="A22" s="4" t="s">
        <v>146</v>
      </c>
      <c r="B22" s="4" t="s">
        <v>145</v>
      </c>
      <c r="C22" s="4" t="s">
        <v>336</v>
      </c>
      <c r="D22" s="4" t="str">
        <f>VLOOKUP(C22,production!A:B,2,)</f>
        <v>Pr222</v>
      </c>
      <c r="E22" s="4" t="str">
        <f>VLOOKUP(D22,product!B:E,4)</f>
        <v>Rosuvastatin</v>
      </c>
      <c r="F22" s="4" t="s">
        <v>352</v>
      </c>
      <c r="G22" s="4" t="str">
        <f>VLOOKUP(F22,production!A:B,2,)</f>
        <v>P1</v>
      </c>
      <c r="H22" s="4">
        <f>VLOOKUP(E22,api!A:E,2,)</f>
        <v>0.15</v>
      </c>
      <c r="I22" s="4">
        <f>VLOOKUP(E22,api!A:E,5,)</f>
        <v>40</v>
      </c>
      <c r="J22" s="4" t="str">
        <f>VLOOKUP(G22,product!B:C,2,)</f>
        <v>1000</v>
      </c>
      <c r="K22" s="4">
        <f>VLOOKUP(F22,production!A:C,3,)</f>
        <v>233000</v>
      </c>
      <c r="L22" s="2">
        <f>VLOOKUP(B22,equipment!A:C,3,)</f>
        <v>46.500093</v>
      </c>
      <c r="M22" s="4">
        <f t="shared" si="7"/>
        <v>751611.40000300645</v>
      </c>
      <c r="N22" s="4">
        <f t="shared" si="5"/>
        <v>200429.70666746839</v>
      </c>
      <c r="O22" s="4">
        <f t="shared" si="6"/>
        <v>50107.426666867097</v>
      </c>
      <c r="P22" s="4">
        <f t="shared" si="4"/>
        <v>50107.426666867097</v>
      </c>
      <c r="Q22" s="4">
        <f t="shared" si="4"/>
        <v>50107.426666867097</v>
      </c>
    </row>
    <row r="23" spans="1:18" x14ac:dyDescent="0.3">
      <c r="A23" s="4" t="s">
        <v>146</v>
      </c>
      <c r="B23" s="4" t="s">
        <v>145</v>
      </c>
      <c r="C23" s="4" t="s">
        <v>336</v>
      </c>
      <c r="D23" s="4" t="str">
        <f>VLOOKUP(C23,production!A:B,2,)</f>
        <v>Pr222</v>
      </c>
      <c r="E23" s="4" t="str">
        <f>VLOOKUP(D23,product!B:E,4)</f>
        <v>Rosuvastatin</v>
      </c>
      <c r="F23" s="4" t="s">
        <v>335</v>
      </c>
      <c r="G23" s="4" t="str">
        <f>VLOOKUP(F23,production!A:B,2,)</f>
        <v>P2</v>
      </c>
      <c r="H23" s="4">
        <f>VLOOKUP(E23,api!A:E,2,)</f>
        <v>0.15</v>
      </c>
      <c r="I23" s="4">
        <f>VLOOKUP(E23,api!A:E,5,)</f>
        <v>40</v>
      </c>
      <c r="J23" s="4" t="str">
        <f>VLOOKUP(G23,product!B:C,2,)</f>
        <v>1000</v>
      </c>
      <c r="K23" s="4">
        <f>VLOOKUP(F23,production!A:C,3,)</f>
        <v>352</v>
      </c>
      <c r="L23" s="2">
        <f>VLOOKUP(B23,equipment!A:C,3,)</f>
        <v>46.500093</v>
      </c>
      <c r="M23" s="4">
        <f t="shared" si="7"/>
        <v>1135.4816000045416</v>
      </c>
      <c r="N23" s="4">
        <f t="shared" si="5"/>
        <v>302.79509333454456</v>
      </c>
      <c r="O23" s="4">
        <f t="shared" si="6"/>
        <v>75.698773333636126</v>
      </c>
      <c r="P23" s="4">
        <f t="shared" si="4"/>
        <v>75.698773333636126</v>
      </c>
      <c r="Q23" s="4">
        <f t="shared" si="4"/>
        <v>75.698773333636126</v>
      </c>
    </row>
    <row r="24" spans="1:18" x14ac:dyDescent="0.3">
      <c r="A24" s="4" t="s">
        <v>146</v>
      </c>
      <c r="B24" s="4" t="s">
        <v>145</v>
      </c>
      <c r="C24" s="4" t="s">
        <v>336</v>
      </c>
      <c r="D24" s="4" t="str">
        <f>VLOOKUP(C24,production!A:B,2,)</f>
        <v>Pr222</v>
      </c>
      <c r="E24" s="4" t="str">
        <f>VLOOKUP(D24,product!B:E,4)</f>
        <v>Rosuvastatin</v>
      </c>
      <c r="F24" s="4" t="s">
        <v>326</v>
      </c>
      <c r="G24" s="4" t="str">
        <f>VLOOKUP(F24,production!A:B,2,)</f>
        <v>Pd9</v>
      </c>
      <c r="H24" s="4">
        <f>VLOOKUP(E24,api!A:E,2,)</f>
        <v>0.15</v>
      </c>
      <c r="I24" s="4">
        <f>VLOOKUP(E24,api!A:E,5,)</f>
        <v>40</v>
      </c>
      <c r="J24" s="4" t="str">
        <f>VLOOKUP(G24,product!B:C,2,)</f>
        <v>500</v>
      </c>
      <c r="K24" s="4">
        <f>VLOOKUP(F24,production!A:C,3,)</f>
        <v>5.9999999999999995E-4</v>
      </c>
      <c r="L24" s="2">
        <f>VLOOKUP(B24,equipment!A:C,3,)</f>
        <v>46.500093</v>
      </c>
      <c r="M24" s="4">
        <f t="shared" si="7"/>
        <v>3.8709600000154834E-3</v>
      </c>
      <c r="N24" s="4">
        <f t="shared" si="5"/>
        <v>1.0322560000041289E-3</v>
      </c>
      <c r="O24" s="4">
        <f t="shared" si="6"/>
        <v>1.2903200000051611E-4</v>
      </c>
      <c r="P24" s="4">
        <f t="shared" si="4"/>
        <v>1.2903200000051611E-4</v>
      </c>
      <c r="Q24" s="4">
        <f t="shared" si="4"/>
        <v>1.2903200000051611E-4</v>
      </c>
    </row>
    <row r="25" spans="1:18" x14ac:dyDescent="0.3">
      <c r="A25" s="4" t="s">
        <v>146</v>
      </c>
      <c r="B25" s="4" t="s">
        <v>145</v>
      </c>
      <c r="C25" s="4" t="s">
        <v>336</v>
      </c>
      <c r="D25" s="4" t="str">
        <f>VLOOKUP(C25,production!A:B,2,)</f>
        <v>Pr222</v>
      </c>
      <c r="E25" s="4" t="str">
        <f>VLOOKUP(D25,product!B:E,4)</f>
        <v>Rosuvastatin</v>
      </c>
      <c r="F25" s="2" t="s">
        <v>432</v>
      </c>
      <c r="G25" s="4" t="str">
        <f>VLOOKUP(F25,production!A:B,2,)</f>
        <v>P21</v>
      </c>
      <c r="H25" s="4">
        <f>VLOOKUP(E25,api!A:E,2,)</f>
        <v>0.15</v>
      </c>
      <c r="I25" s="4">
        <f>VLOOKUP(E25,api!A:E,5,)</f>
        <v>40</v>
      </c>
      <c r="J25" s="4">
        <f>VLOOKUP(G25,product!B:C,2,)</f>
        <v>10000</v>
      </c>
      <c r="K25" s="4">
        <f>VLOOKUP(F25,production!A:C,3,)</f>
        <v>300</v>
      </c>
      <c r="L25" s="2">
        <f>VLOOKUP(B25,equipment!A:C,3,)</f>
        <v>46.500093</v>
      </c>
      <c r="M25" s="4">
        <f t="shared" si="7"/>
        <v>96.77400000038709</v>
      </c>
      <c r="N25" s="4">
        <f t="shared" si="5"/>
        <v>25.806400000103224</v>
      </c>
      <c r="O25" s="4">
        <f t="shared" si="6"/>
        <v>64.51600000025806</v>
      </c>
      <c r="P25" s="4">
        <f t="shared" si="4"/>
        <v>25.806400000103224</v>
      </c>
      <c r="Q25" s="4">
        <f t="shared" si="4"/>
        <v>25.806400000103224</v>
      </c>
    </row>
    <row r="26" spans="1:18" x14ac:dyDescent="0.3">
      <c r="A26" s="4" t="s">
        <v>146</v>
      </c>
      <c r="B26" s="4" t="s">
        <v>145</v>
      </c>
      <c r="C26" s="4" t="s">
        <v>338</v>
      </c>
      <c r="D26" s="4" t="str">
        <f>VLOOKUP(C26,production!A:B,2,)</f>
        <v>P4</v>
      </c>
      <c r="E26" s="4" t="str">
        <f>VLOOKUP(D26,product!B:E,4)</f>
        <v>Rosuvastatin</v>
      </c>
      <c r="F26" s="4" t="s">
        <v>336</v>
      </c>
      <c r="G26" s="4" t="str">
        <f>VLOOKUP(F26,production!A:B,2,)</f>
        <v>Pr222</v>
      </c>
      <c r="H26" s="4">
        <f>VLOOKUP(E26,api!A:E,2,)</f>
        <v>0.15</v>
      </c>
      <c r="I26" s="4">
        <f>VLOOKUP(E26,api!A:E,5,)</f>
        <v>40</v>
      </c>
      <c r="J26" s="4" t="str">
        <f>VLOOKUP(G26,product!B:C,2,)</f>
        <v>0.123</v>
      </c>
      <c r="K26" s="4">
        <f>VLOOKUP(F26,production!A:C,3,)</f>
        <v>23000</v>
      </c>
      <c r="L26" s="2">
        <f>VLOOKUP(B26,equipment!A:C,3,)</f>
        <v>46.500093</v>
      </c>
      <c r="M26" s="4">
        <f t="shared" si="7"/>
        <v>603198373.98615265</v>
      </c>
      <c r="N26" s="4">
        <f t="shared" si="5"/>
        <v>160852899.72964069</v>
      </c>
      <c r="O26" s="4">
        <f t="shared" si="6"/>
        <v>4946.2266666864516</v>
      </c>
      <c r="P26" s="4">
        <f t="shared" si="4"/>
        <v>4946.2266666864516</v>
      </c>
      <c r="Q26" s="4">
        <f t="shared" si="4"/>
        <v>4946.2266666864516</v>
      </c>
    </row>
    <row r="27" spans="1:18" x14ac:dyDescent="0.3">
      <c r="A27" s="4" t="s">
        <v>146</v>
      </c>
      <c r="B27" s="4" t="s">
        <v>145</v>
      </c>
      <c r="C27" s="4" t="s">
        <v>338</v>
      </c>
      <c r="D27" s="4" t="str">
        <f>VLOOKUP(C27,production!A:B,2,)</f>
        <v>P4</v>
      </c>
      <c r="E27" s="4" t="str">
        <f>VLOOKUP(D27,product!B:E,4)</f>
        <v>Rosuvastatin</v>
      </c>
      <c r="F27" s="4" t="s">
        <v>340</v>
      </c>
      <c r="G27" s="4" t="str">
        <f>VLOOKUP(F27,production!A:B,2,)</f>
        <v>P6</v>
      </c>
      <c r="H27" s="4">
        <f>VLOOKUP(E27,api!A:E,2,)</f>
        <v>0.15</v>
      </c>
      <c r="I27" s="4">
        <f>VLOOKUP(E27,api!A:E,5,)</f>
        <v>40</v>
      </c>
      <c r="J27" s="4" t="str">
        <f>VLOOKUP(G27,product!B:C,2,)</f>
        <v>1500</v>
      </c>
      <c r="K27" s="4">
        <f>VLOOKUP(F27,production!A:C,3,)</f>
        <v>325</v>
      </c>
      <c r="L27" s="2">
        <f>VLOOKUP(B27,equipment!A:C,3,)</f>
        <v>46.500093</v>
      </c>
      <c r="M27" s="4">
        <f t="shared" si="7"/>
        <v>698.92333333612896</v>
      </c>
      <c r="N27" s="4">
        <f t="shared" si="5"/>
        <v>186.37955555630111</v>
      </c>
      <c r="O27" s="4">
        <f t="shared" si="6"/>
        <v>69.892333333612896</v>
      </c>
      <c r="P27" s="4">
        <f t="shared" si="4"/>
        <v>69.892333333612896</v>
      </c>
      <c r="Q27" s="4">
        <f t="shared" si="4"/>
        <v>69.892333333612896</v>
      </c>
    </row>
    <row r="28" spans="1:18" x14ac:dyDescent="0.3">
      <c r="A28" s="4" t="s">
        <v>146</v>
      </c>
      <c r="B28" s="4" t="s">
        <v>145</v>
      </c>
      <c r="C28" s="4" t="s">
        <v>338</v>
      </c>
      <c r="D28" s="4" t="str">
        <f>VLOOKUP(C28,production!A:B,2,)</f>
        <v>P4</v>
      </c>
      <c r="E28" s="4" t="str">
        <f>VLOOKUP(D28,product!B:E,4)</f>
        <v>Rosuvastatin</v>
      </c>
      <c r="F28" s="4" t="s">
        <v>352</v>
      </c>
      <c r="G28" s="4" t="str">
        <f>VLOOKUP(F28,production!A:B,2,)</f>
        <v>P1</v>
      </c>
      <c r="H28" s="4">
        <f>VLOOKUP(E28,api!A:E,2,)</f>
        <v>0.15</v>
      </c>
      <c r="I28" s="4">
        <f>VLOOKUP(E28,api!A:E,5,)</f>
        <v>40</v>
      </c>
      <c r="J28" s="4" t="str">
        <f>VLOOKUP(G28,product!B:C,2,)</f>
        <v>1000</v>
      </c>
      <c r="K28" s="4">
        <f>VLOOKUP(F28,production!A:C,3,)</f>
        <v>233000</v>
      </c>
      <c r="L28" s="2">
        <f>VLOOKUP(B28,equipment!A:C,3,)</f>
        <v>46.500093</v>
      </c>
      <c r="M28" s="4">
        <f t="shared" si="7"/>
        <v>751611.40000300645</v>
      </c>
      <c r="N28" s="4">
        <f t="shared" si="5"/>
        <v>200429.70666746839</v>
      </c>
      <c r="O28" s="4">
        <f t="shared" si="6"/>
        <v>50107.426666867097</v>
      </c>
      <c r="P28" s="4">
        <f t="shared" si="4"/>
        <v>50107.426666867097</v>
      </c>
      <c r="Q28" s="4">
        <f t="shared" si="4"/>
        <v>50107.426666867097</v>
      </c>
    </row>
    <row r="29" spans="1:18" x14ac:dyDescent="0.3">
      <c r="A29" s="4" t="s">
        <v>146</v>
      </c>
      <c r="B29" s="4" t="s">
        <v>145</v>
      </c>
      <c r="C29" s="4" t="s">
        <v>338</v>
      </c>
      <c r="D29" s="4" t="str">
        <f>VLOOKUP(C29,production!A:B,2,)</f>
        <v>P4</v>
      </c>
      <c r="E29" s="4" t="str">
        <f>VLOOKUP(D29,product!B:E,4)</f>
        <v>Rosuvastatin</v>
      </c>
      <c r="F29" s="4" t="s">
        <v>335</v>
      </c>
      <c r="G29" s="4" t="str">
        <f>VLOOKUP(F29,production!A:B,2,)</f>
        <v>P2</v>
      </c>
      <c r="H29" s="4">
        <f>VLOOKUP(E29,api!A:E,2,)</f>
        <v>0.15</v>
      </c>
      <c r="I29" s="4">
        <f>VLOOKUP(E29,api!A:E,5,)</f>
        <v>40</v>
      </c>
      <c r="J29" s="4" t="str">
        <f>VLOOKUP(G29,product!B:C,2,)</f>
        <v>1000</v>
      </c>
      <c r="K29" s="4">
        <f>VLOOKUP(F29,production!A:C,3,)</f>
        <v>352</v>
      </c>
      <c r="L29" s="2">
        <f>465.00093+46.500093</f>
        <v>511.50102299999998</v>
      </c>
      <c r="M29" s="4">
        <f t="shared" si="7"/>
        <v>103.2256000004129</v>
      </c>
      <c r="N29" s="4">
        <f t="shared" si="5"/>
        <v>27.526826666776778</v>
      </c>
      <c r="O29" s="4">
        <f t="shared" si="6"/>
        <v>6.8817066666941935</v>
      </c>
      <c r="P29" s="4">
        <f t="shared" si="4"/>
        <v>6.8817066666941935</v>
      </c>
      <c r="Q29" s="4">
        <f t="shared" si="4"/>
        <v>6.8817066666941935</v>
      </c>
    </row>
    <row r="30" spans="1:18" x14ac:dyDescent="0.3">
      <c r="A30" s="4" t="s">
        <v>146</v>
      </c>
      <c r="B30" s="4" t="s">
        <v>145</v>
      </c>
      <c r="C30" s="4" t="s">
        <v>338</v>
      </c>
      <c r="D30" s="4" t="str">
        <f>VLOOKUP(C30,production!A:B,2,)</f>
        <v>P4</v>
      </c>
      <c r="E30" s="4" t="str">
        <f>VLOOKUP(D30,product!B:E,4)</f>
        <v>Rosuvastatin</v>
      </c>
      <c r="F30" s="4" t="s">
        <v>326</v>
      </c>
      <c r="G30" s="4" t="str">
        <f>VLOOKUP(F30,production!A:B,2,)</f>
        <v>Pd9</v>
      </c>
      <c r="H30" s="4">
        <f>VLOOKUP(E30,api!A:E,2,)</f>
        <v>0.15</v>
      </c>
      <c r="I30" s="4">
        <f>VLOOKUP(E30,api!A:E,5,)</f>
        <v>40</v>
      </c>
      <c r="J30" s="4" t="str">
        <f>VLOOKUP(G30,product!B:C,2,)</f>
        <v>500</v>
      </c>
      <c r="K30" s="4">
        <f>VLOOKUP(F30,production!A:C,3,)</f>
        <v>5.9999999999999995E-4</v>
      </c>
      <c r="L30" s="2">
        <f>VLOOKUP(B30,equipment!A:C,3,)</f>
        <v>46.500093</v>
      </c>
      <c r="M30" s="4">
        <f t="shared" si="7"/>
        <v>3.8709600000154834E-3</v>
      </c>
      <c r="N30" s="4">
        <f t="shared" si="5"/>
        <v>1.0322560000041289E-3</v>
      </c>
      <c r="O30" s="4">
        <f t="shared" si="6"/>
        <v>1.2903200000051611E-4</v>
      </c>
      <c r="P30" s="4">
        <f t="shared" si="4"/>
        <v>1.2903200000051611E-4</v>
      </c>
      <c r="Q30" s="4">
        <f t="shared" si="4"/>
        <v>1.2903200000051611E-4</v>
      </c>
    </row>
    <row r="31" spans="1:18" x14ac:dyDescent="0.3">
      <c r="A31" s="4" t="s">
        <v>146</v>
      </c>
      <c r="B31" s="4" t="s">
        <v>145</v>
      </c>
      <c r="C31" s="4" t="s">
        <v>338</v>
      </c>
      <c r="D31" s="4" t="str">
        <f>VLOOKUP(C31,production!A:B,2,)</f>
        <v>P4</v>
      </c>
      <c r="E31" s="4" t="str">
        <f>VLOOKUP(D31,product!B:E,4)</f>
        <v>Rosuvastatin</v>
      </c>
      <c r="F31" s="2" t="s">
        <v>432</v>
      </c>
      <c r="G31" s="4" t="str">
        <f>VLOOKUP(F31,production!A:B,2,)</f>
        <v>P21</v>
      </c>
      <c r="H31" s="4">
        <f>VLOOKUP(E31,api!A:E,2,)</f>
        <v>0.15</v>
      </c>
      <c r="I31" s="4">
        <f>VLOOKUP(E31,api!A:E,5,)</f>
        <v>40</v>
      </c>
      <c r="J31" s="4">
        <f>VLOOKUP(G31,product!B:C,2,)</f>
        <v>10000</v>
      </c>
      <c r="K31" s="4">
        <f>VLOOKUP(F31,production!A:C,3,)</f>
        <v>300</v>
      </c>
      <c r="L31" s="2">
        <f>VLOOKUP(B31,equipment!A:C,3,)</f>
        <v>46.500093</v>
      </c>
      <c r="M31" s="4">
        <f t="shared" si="7"/>
        <v>96.77400000038709</v>
      </c>
      <c r="N31" s="4">
        <f t="shared" si="5"/>
        <v>25.806400000103224</v>
      </c>
      <c r="O31" s="4">
        <f t="shared" si="6"/>
        <v>64.51600000025806</v>
      </c>
      <c r="P31" s="4">
        <f t="shared" si="4"/>
        <v>25.806400000103224</v>
      </c>
      <c r="Q31" s="4">
        <f t="shared" si="4"/>
        <v>25.806400000103224</v>
      </c>
    </row>
    <row r="32" spans="1:18" x14ac:dyDescent="0.3">
      <c r="A32" s="4" t="s">
        <v>146</v>
      </c>
      <c r="B32" s="4" t="s">
        <v>145</v>
      </c>
      <c r="C32" s="4" t="s">
        <v>340</v>
      </c>
      <c r="D32" s="4" t="str">
        <f>VLOOKUP(C32,production!A:B,2,)</f>
        <v>P6</v>
      </c>
      <c r="E32" s="4" t="str">
        <f>VLOOKUP(D32,product!B:E,4)</f>
        <v>Pregabalin</v>
      </c>
      <c r="F32" s="4" t="s">
        <v>336</v>
      </c>
      <c r="G32" s="4" t="str">
        <f>VLOOKUP(F32,production!A:B,2,)</f>
        <v>Pr222</v>
      </c>
      <c r="H32" s="4">
        <f>VLOOKUP(E32,api!A:E,2,)</f>
        <v>0.5</v>
      </c>
      <c r="I32" s="4">
        <f>VLOOKUP(E32,api!A:E,5,)</f>
        <v>40</v>
      </c>
      <c r="J32" s="4" t="str">
        <f>VLOOKUP(G32,product!B:C,2,)</f>
        <v>0.123</v>
      </c>
      <c r="K32" s="4">
        <f>VLOOKUP(F32,production!A:C,3,)</f>
        <v>23000</v>
      </c>
      <c r="L32" s="2">
        <f>VLOOKUP(B32,equipment!A:C,3,)</f>
        <v>46.500093</v>
      </c>
      <c r="M32" s="4">
        <f t="shared" si="7"/>
        <v>2010661246.6205089</v>
      </c>
      <c r="N32" s="4">
        <f t="shared" si="5"/>
        <v>160852899.72964069</v>
      </c>
      <c r="O32" s="4">
        <f t="shared" si="6"/>
        <v>4946.2266666864516</v>
      </c>
      <c r="P32" s="4">
        <f t="shared" si="4"/>
        <v>4946.2266666864516</v>
      </c>
      <c r="Q32" s="4">
        <f t="shared" si="4"/>
        <v>4946.2266666864516</v>
      </c>
    </row>
    <row r="33" spans="1:17" x14ac:dyDescent="0.3">
      <c r="A33" s="4" t="s">
        <v>146</v>
      </c>
      <c r="B33" s="4" t="s">
        <v>145</v>
      </c>
      <c r="C33" s="4" t="s">
        <v>340</v>
      </c>
      <c r="D33" s="4" t="str">
        <f>VLOOKUP(C33,production!A:B,2,)</f>
        <v>P6</v>
      </c>
      <c r="E33" s="4" t="str">
        <f>VLOOKUP(D33,product!B:E,4)</f>
        <v>Pregabalin</v>
      </c>
      <c r="F33" s="4" t="s">
        <v>338</v>
      </c>
      <c r="G33" s="4" t="str">
        <f>VLOOKUP(F33,production!A:B,2,)</f>
        <v>P4</v>
      </c>
      <c r="H33" s="4">
        <f>VLOOKUP(E33,api!A:E,2,)</f>
        <v>0.5</v>
      </c>
      <c r="I33" s="4">
        <f>VLOOKUP(E33,api!A:E,5,)</f>
        <v>40</v>
      </c>
      <c r="J33" s="4" t="str">
        <f>VLOOKUP(G33,product!B:C,2,)</f>
        <v>1000</v>
      </c>
      <c r="K33" s="4">
        <f>VLOOKUP(F33,production!A:C,3,)</f>
        <v>165000</v>
      </c>
      <c r="L33" s="2">
        <f>VLOOKUP(B33,equipment!A:C,3,)</f>
        <v>46.500093</v>
      </c>
      <c r="M33" s="4">
        <f t="shared" si="7"/>
        <v>1774190.0000070967</v>
      </c>
      <c r="N33" s="4">
        <f t="shared" si="5"/>
        <v>141935.20000056774</v>
      </c>
      <c r="O33" s="4">
        <f t="shared" si="6"/>
        <v>35483.800000141935</v>
      </c>
      <c r="P33" s="4">
        <f t="shared" si="4"/>
        <v>35483.800000141935</v>
      </c>
      <c r="Q33" s="4">
        <f t="shared" si="4"/>
        <v>35483.800000141935</v>
      </c>
    </row>
    <row r="34" spans="1:17" x14ac:dyDescent="0.3">
      <c r="A34" s="4" t="s">
        <v>146</v>
      </c>
      <c r="B34" s="4" t="s">
        <v>145</v>
      </c>
      <c r="C34" s="4" t="s">
        <v>340</v>
      </c>
      <c r="D34" s="4" t="str">
        <f>VLOOKUP(C34,production!A:B,2,)</f>
        <v>P6</v>
      </c>
      <c r="E34" s="4" t="str">
        <f>VLOOKUP(D34,product!B:E,4)</f>
        <v>Pregabalin</v>
      </c>
      <c r="F34" s="4" t="s">
        <v>352</v>
      </c>
      <c r="G34" s="4" t="str">
        <f>VLOOKUP(F34,production!A:B,2,)</f>
        <v>P1</v>
      </c>
      <c r="H34" s="4">
        <f>VLOOKUP(E34,api!A:E,2,)</f>
        <v>0.5</v>
      </c>
      <c r="I34" s="4">
        <f>VLOOKUP(E34,api!A:E,5,)</f>
        <v>40</v>
      </c>
      <c r="J34" s="4" t="str">
        <f>VLOOKUP(G34,product!B:C,2,)</f>
        <v>1000</v>
      </c>
      <c r="K34" s="4">
        <f>VLOOKUP(F34,production!A:C,3,)</f>
        <v>233000</v>
      </c>
      <c r="L34" s="2">
        <f>VLOOKUP(B34,equipment!A:C,3,)</f>
        <v>46.500093</v>
      </c>
      <c r="M34" s="4">
        <f t="shared" si="7"/>
        <v>2505371.333343355</v>
      </c>
      <c r="N34" s="4">
        <f t="shared" si="5"/>
        <v>200429.70666746839</v>
      </c>
      <c r="O34" s="4">
        <f t="shared" si="6"/>
        <v>50107.426666867097</v>
      </c>
      <c r="P34" s="4">
        <f t="shared" si="4"/>
        <v>50107.426666867097</v>
      </c>
      <c r="Q34" s="4">
        <f t="shared" si="4"/>
        <v>50107.426666867097</v>
      </c>
    </row>
    <row r="35" spans="1:17" x14ac:dyDescent="0.3">
      <c r="A35" s="4" t="s">
        <v>146</v>
      </c>
      <c r="B35" s="4" t="s">
        <v>145</v>
      </c>
      <c r="C35" s="4" t="s">
        <v>340</v>
      </c>
      <c r="D35" s="4" t="str">
        <f>VLOOKUP(C35,production!A:B,2,)</f>
        <v>P6</v>
      </c>
      <c r="E35" s="4" t="str">
        <f>VLOOKUP(D35,product!B:E,4)</f>
        <v>Pregabalin</v>
      </c>
      <c r="F35" s="4" t="s">
        <v>335</v>
      </c>
      <c r="G35" s="4" t="str">
        <f>VLOOKUP(F35,production!A:B,2,)</f>
        <v>P2</v>
      </c>
      <c r="H35" s="4">
        <f>VLOOKUP(E35,api!A:E,2,)</f>
        <v>0.5</v>
      </c>
      <c r="I35" s="4">
        <f>VLOOKUP(E35,api!A:E,5,)</f>
        <v>40</v>
      </c>
      <c r="J35" s="4" t="str">
        <f>VLOOKUP(G35,product!B:C,2,)</f>
        <v>1000</v>
      </c>
      <c r="K35" s="4">
        <f>VLOOKUP(F35,production!A:C,3,)</f>
        <v>352</v>
      </c>
      <c r="L35" s="2">
        <f>VLOOKUP(B35,equipment!A:C,3,)</f>
        <v>46.500093</v>
      </c>
      <c r="M35" s="4">
        <f t="shared" si="7"/>
        <v>3784.9386666818064</v>
      </c>
      <c r="N35" s="4">
        <f t="shared" si="5"/>
        <v>302.79509333454456</v>
      </c>
      <c r="O35" s="4">
        <f t="shared" si="6"/>
        <v>75.698773333636126</v>
      </c>
      <c r="P35" s="4">
        <f t="shared" si="4"/>
        <v>75.698773333636126</v>
      </c>
      <c r="Q35" s="4">
        <f t="shared" si="4"/>
        <v>75.698773333636126</v>
      </c>
    </row>
    <row r="36" spans="1:17" x14ac:dyDescent="0.3">
      <c r="A36" s="4" t="s">
        <v>146</v>
      </c>
      <c r="B36" s="4" t="s">
        <v>145</v>
      </c>
      <c r="C36" s="4" t="s">
        <v>340</v>
      </c>
      <c r="D36" s="4" t="str">
        <f>VLOOKUP(C36,production!A:B,2,)</f>
        <v>P6</v>
      </c>
      <c r="E36" s="4" t="str">
        <f>VLOOKUP(D36,product!B:E,4)</f>
        <v>Pregabalin</v>
      </c>
      <c r="F36" s="4" t="s">
        <v>326</v>
      </c>
      <c r="G36" s="4" t="str">
        <f>VLOOKUP(F36,production!A:B,2,)</f>
        <v>Pd9</v>
      </c>
      <c r="H36" s="4">
        <f>VLOOKUP(E36,api!A:E,2,)</f>
        <v>0.5</v>
      </c>
      <c r="I36" s="4">
        <f>VLOOKUP(E36,api!A:E,5,)</f>
        <v>40</v>
      </c>
      <c r="J36" s="4" t="str">
        <f>VLOOKUP(G36,product!B:C,2,)</f>
        <v>500</v>
      </c>
      <c r="K36" s="4">
        <f>VLOOKUP(F36,production!A:C,3,)</f>
        <v>5.9999999999999995E-4</v>
      </c>
      <c r="L36" s="2">
        <f>VLOOKUP(B36,equipment!A:C,3,)</f>
        <v>46.500093</v>
      </c>
      <c r="M36" s="4">
        <f t="shared" si="7"/>
        <v>1.2903200000051612E-2</v>
      </c>
      <c r="N36" s="4">
        <f t="shared" si="5"/>
        <v>1.0322560000041289E-3</v>
      </c>
      <c r="O36" s="4">
        <f t="shared" si="6"/>
        <v>1.2903200000051611E-4</v>
      </c>
      <c r="P36" s="4">
        <f t="shared" si="4"/>
        <v>1.2903200000051611E-4</v>
      </c>
      <c r="Q36" s="4">
        <f t="shared" si="4"/>
        <v>1.2903200000051611E-4</v>
      </c>
    </row>
    <row r="37" spans="1:17" x14ac:dyDescent="0.3">
      <c r="A37" s="4" t="s">
        <v>146</v>
      </c>
      <c r="B37" s="4" t="s">
        <v>145</v>
      </c>
      <c r="C37" s="4" t="s">
        <v>340</v>
      </c>
      <c r="D37" s="4" t="str">
        <f>VLOOKUP(C37,production!A:B,2,)</f>
        <v>P6</v>
      </c>
      <c r="E37" s="4" t="str">
        <f>VLOOKUP(D37,product!B:E,4)</f>
        <v>Pregabalin</v>
      </c>
      <c r="F37" s="2" t="s">
        <v>432</v>
      </c>
      <c r="G37" s="4" t="str">
        <f>VLOOKUP(F37,production!A:B,2,)</f>
        <v>P21</v>
      </c>
      <c r="H37" s="4">
        <f>VLOOKUP(E37,api!A:E,2,)</f>
        <v>0.5</v>
      </c>
      <c r="I37" s="4">
        <f>VLOOKUP(E37,api!A:E,5,)</f>
        <v>40</v>
      </c>
      <c r="J37" s="4">
        <f>VLOOKUP(G37,product!B:C,2,)</f>
        <v>10000</v>
      </c>
      <c r="K37" s="4">
        <f>VLOOKUP(F37,production!A:C,3,)</f>
        <v>300</v>
      </c>
      <c r="L37" s="2">
        <f>VLOOKUP(B37,equipment!A:C,3,)</f>
        <v>46.500093</v>
      </c>
      <c r="M37" s="4">
        <f t="shared" si="7"/>
        <v>322.58000000129033</v>
      </c>
      <c r="N37" s="4">
        <f t="shared" si="5"/>
        <v>25.806400000103224</v>
      </c>
      <c r="O37" s="4">
        <f t="shared" si="6"/>
        <v>64.51600000025806</v>
      </c>
      <c r="P37" s="4">
        <f t="shared" si="4"/>
        <v>25.806400000103224</v>
      </c>
      <c r="Q37" s="4">
        <f t="shared" si="4"/>
        <v>25.806400000103224</v>
      </c>
    </row>
    <row r="38" spans="1:17" x14ac:dyDescent="0.3">
      <c r="A38" s="4" t="s">
        <v>146</v>
      </c>
      <c r="B38" s="4" t="s">
        <v>145</v>
      </c>
      <c r="C38" s="4" t="s">
        <v>352</v>
      </c>
      <c r="D38" s="4" t="str">
        <f>VLOOKUP(C38,production!A:B,2,)</f>
        <v>P1</v>
      </c>
      <c r="E38" s="4" t="str">
        <f>VLOOKUP(D38,product!B:E,4)</f>
        <v>Febuxostat</v>
      </c>
      <c r="F38" s="4" t="s">
        <v>336</v>
      </c>
      <c r="G38" s="4" t="str">
        <f>VLOOKUP(F38,production!A:B,2,)</f>
        <v>Pr222</v>
      </c>
      <c r="H38" s="4">
        <f>VLOOKUP(E38,api!A:E,2,)</f>
        <v>0.12</v>
      </c>
      <c r="I38" s="4">
        <f>VLOOKUP(E38,api!A:E,5,)</f>
        <v>40</v>
      </c>
      <c r="J38" s="4" t="str">
        <f>VLOOKUP(G38,product!B:C,2,)</f>
        <v>0.123</v>
      </c>
      <c r="K38" s="4">
        <f>VLOOKUP(F38,production!A:C,3,)</f>
        <v>23000</v>
      </c>
      <c r="L38" s="2">
        <f>VLOOKUP(B38,equipment!A:C,3,)</f>
        <v>46.500093</v>
      </c>
      <c r="M38" s="4">
        <f t="shared" si="7"/>
        <v>482558699.18892211</v>
      </c>
      <c r="N38" s="4">
        <f t="shared" si="5"/>
        <v>160852899.72964069</v>
      </c>
      <c r="O38" s="4">
        <f t="shared" si="6"/>
        <v>4946.2266666864516</v>
      </c>
      <c r="P38" s="4">
        <f t="shared" si="4"/>
        <v>4946.2266666864516</v>
      </c>
      <c r="Q38" s="4">
        <f t="shared" si="4"/>
        <v>4946.2266666864516</v>
      </c>
    </row>
    <row r="39" spans="1:17" x14ac:dyDescent="0.3">
      <c r="A39" s="4" t="s">
        <v>146</v>
      </c>
      <c r="B39" s="4" t="s">
        <v>145</v>
      </c>
      <c r="C39" s="4" t="s">
        <v>352</v>
      </c>
      <c r="D39" s="4" t="str">
        <f>VLOOKUP(C39,production!A:B,2,)</f>
        <v>P1</v>
      </c>
      <c r="E39" s="4" t="str">
        <f>VLOOKUP(D39,product!B:E,4)</f>
        <v>Febuxostat</v>
      </c>
      <c r="F39" s="4" t="s">
        <v>338</v>
      </c>
      <c r="G39" s="4" t="str">
        <f>VLOOKUP(F39,production!A:B,2,)</f>
        <v>P4</v>
      </c>
      <c r="H39" s="4">
        <f>VLOOKUP(E39,api!A:E,2,)</f>
        <v>0.12</v>
      </c>
      <c r="I39" s="4">
        <f>VLOOKUP(E39,api!A:E,5,)</f>
        <v>40</v>
      </c>
      <c r="J39" s="4" t="str">
        <f>VLOOKUP(G39,product!B:C,2,)</f>
        <v>1000</v>
      </c>
      <c r="K39" s="4">
        <f>VLOOKUP(F39,production!A:C,3,)</f>
        <v>165000</v>
      </c>
      <c r="L39" s="2">
        <f>VLOOKUP(B39,equipment!A:C,3,)</f>
        <v>46.500093</v>
      </c>
      <c r="M39" s="4">
        <f t="shared" si="7"/>
        <v>425805.60000170313</v>
      </c>
      <c r="N39" s="4">
        <f t="shared" si="5"/>
        <v>141935.20000056774</v>
      </c>
      <c r="O39" s="4">
        <f t="shared" si="6"/>
        <v>35483.800000141935</v>
      </c>
      <c r="P39" s="4">
        <f t="shared" si="4"/>
        <v>35483.800000141935</v>
      </c>
      <c r="Q39" s="4">
        <f t="shared" si="4"/>
        <v>35483.800000141935</v>
      </c>
    </row>
    <row r="40" spans="1:17" x14ac:dyDescent="0.3">
      <c r="A40" s="4" t="s">
        <v>146</v>
      </c>
      <c r="B40" s="4" t="s">
        <v>145</v>
      </c>
      <c r="C40" s="4" t="s">
        <v>352</v>
      </c>
      <c r="D40" s="4" t="str">
        <f>VLOOKUP(C40,production!A:B,2,)</f>
        <v>P1</v>
      </c>
      <c r="E40" s="4" t="str">
        <f>VLOOKUP(D40,product!B:E,4)</f>
        <v>Febuxostat</v>
      </c>
      <c r="F40" s="4" t="s">
        <v>340</v>
      </c>
      <c r="G40" s="4" t="str">
        <f>VLOOKUP(F40,production!A:B,2,)</f>
        <v>P6</v>
      </c>
      <c r="H40" s="4">
        <f>VLOOKUP(E40,api!A:E,2,)</f>
        <v>0.12</v>
      </c>
      <c r="I40" s="4">
        <f>VLOOKUP(E40,api!A:E,5,)</f>
        <v>40</v>
      </c>
      <c r="J40" s="4" t="str">
        <f>VLOOKUP(G40,product!B:C,2,)</f>
        <v>1500</v>
      </c>
      <c r="K40" s="4">
        <f>VLOOKUP(F40,production!A:C,3,)</f>
        <v>325</v>
      </c>
      <c r="L40" s="2">
        <f>VLOOKUP(B40,equipment!A:C,3,)</f>
        <v>46.500093</v>
      </c>
      <c r="M40" s="4">
        <f t="shared" si="7"/>
        <v>559.13866666890317</v>
      </c>
      <c r="N40" s="4">
        <f t="shared" si="5"/>
        <v>186.37955555630111</v>
      </c>
      <c r="O40" s="4">
        <f t="shared" si="6"/>
        <v>69.892333333612896</v>
      </c>
      <c r="P40" s="4">
        <f t="shared" si="4"/>
        <v>69.892333333612896</v>
      </c>
      <c r="Q40" s="4">
        <f t="shared" si="4"/>
        <v>69.892333333612896</v>
      </c>
    </row>
    <row r="41" spans="1:17" x14ac:dyDescent="0.3">
      <c r="A41" s="4" t="s">
        <v>146</v>
      </c>
      <c r="B41" s="4" t="s">
        <v>145</v>
      </c>
      <c r="C41" s="4" t="s">
        <v>352</v>
      </c>
      <c r="D41" s="4" t="str">
        <f>VLOOKUP(C41,production!A:B,2,)</f>
        <v>P1</v>
      </c>
      <c r="E41" s="4" t="str">
        <f>VLOOKUP(D41,product!B:E,4)</f>
        <v>Febuxostat</v>
      </c>
      <c r="F41" s="4" t="s">
        <v>335</v>
      </c>
      <c r="G41" s="4" t="str">
        <f>VLOOKUP(F41,production!A:B,2,)</f>
        <v>P2</v>
      </c>
      <c r="H41" s="4">
        <f>VLOOKUP(E41,api!A:E,2,)</f>
        <v>0.12</v>
      </c>
      <c r="I41" s="4">
        <f>VLOOKUP(E41,api!A:E,5,)</f>
        <v>40</v>
      </c>
      <c r="J41" s="4" t="str">
        <f>VLOOKUP(G41,product!B:C,2,)</f>
        <v>1000</v>
      </c>
      <c r="K41" s="4">
        <f>VLOOKUP(F41,production!A:C,3,)</f>
        <v>352</v>
      </c>
      <c r="L41" s="2">
        <f>VLOOKUP(B41,equipment!A:C,3,)</f>
        <v>46.500093</v>
      </c>
      <c r="M41" s="4">
        <f t="shared" si="7"/>
        <v>908.38528000363351</v>
      </c>
      <c r="N41" s="4">
        <f t="shared" si="5"/>
        <v>302.79509333454456</v>
      </c>
      <c r="O41" s="4">
        <f t="shared" si="6"/>
        <v>75.698773333636126</v>
      </c>
      <c r="P41" s="4">
        <f t="shared" si="4"/>
        <v>75.698773333636126</v>
      </c>
      <c r="Q41" s="4">
        <f t="shared" si="4"/>
        <v>75.698773333636126</v>
      </c>
    </row>
    <row r="42" spans="1:17" x14ac:dyDescent="0.3">
      <c r="A42" s="4" t="s">
        <v>146</v>
      </c>
      <c r="B42" s="4" t="s">
        <v>145</v>
      </c>
      <c r="C42" s="4" t="s">
        <v>352</v>
      </c>
      <c r="D42" s="4" t="str">
        <f>VLOOKUP(C42,production!A:B,2,)</f>
        <v>P1</v>
      </c>
      <c r="E42" s="4" t="str">
        <f>VLOOKUP(D42,product!B:E,4)</f>
        <v>Febuxostat</v>
      </c>
      <c r="F42" s="4" t="s">
        <v>326</v>
      </c>
      <c r="G42" s="4" t="str">
        <f>VLOOKUP(F42,production!A:B,2,)</f>
        <v>Pd9</v>
      </c>
      <c r="H42" s="4">
        <f>VLOOKUP(E42,api!A:E,2,)</f>
        <v>0.12</v>
      </c>
      <c r="I42" s="4">
        <f>VLOOKUP(E42,api!A:E,5,)</f>
        <v>40</v>
      </c>
      <c r="J42" s="4" t="str">
        <f>VLOOKUP(G42,product!B:C,2,)</f>
        <v>500</v>
      </c>
      <c r="K42" s="4">
        <f>VLOOKUP(F42,production!A:C,3,)</f>
        <v>5.9999999999999995E-4</v>
      </c>
      <c r="L42" s="2">
        <f>VLOOKUP(B42,equipment!A:C,3,)</f>
        <v>46.500093</v>
      </c>
      <c r="M42" s="4">
        <f t="shared" si="7"/>
        <v>3.0967680000123861E-3</v>
      </c>
      <c r="N42" s="4">
        <f t="shared" si="5"/>
        <v>1.0322560000041289E-3</v>
      </c>
      <c r="O42" s="4">
        <f t="shared" si="6"/>
        <v>1.2903200000051611E-4</v>
      </c>
      <c r="P42" s="4">
        <f t="shared" si="4"/>
        <v>1.2903200000051611E-4</v>
      </c>
      <c r="Q42" s="4">
        <f t="shared" si="4"/>
        <v>1.2903200000051611E-4</v>
      </c>
    </row>
    <row r="43" spans="1:17" x14ac:dyDescent="0.3">
      <c r="A43" s="4" t="s">
        <v>146</v>
      </c>
      <c r="B43" s="4" t="s">
        <v>145</v>
      </c>
      <c r="C43" s="4" t="s">
        <v>352</v>
      </c>
      <c r="D43" s="4" t="str">
        <f>VLOOKUP(C43,production!A:B,2,)</f>
        <v>P1</v>
      </c>
      <c r="E43" s="4" t="str">
        <f>VLOOKUP(D43,product!B:E,4)</f>
        <v>Febuxostat</v>
      </c>
      <c r="F43" s="2" t="s">
        <v>432</v>
      </c>
      <c r="G43" s="4" t="str">
        <f>VLOOKUP(F43,production!A:B,2,)</f>
        <v>P21</v>
      </c>
      <c r="H43" s="4">
        <f>VLOOKUP(E43,api!A:E,2,)</f>
        <v>0.12</v>
      </c>
      <c r="I43" s="4">
        <f>VLOOKUP(E43,api!A:E,5,)</f>
        <v>40</v>
      </c>
      <c r="J43" s="4">
        <f>VLOOKUP(G43,product!B:C,2,)</f>
        <v>10000</v>
      </c>
      <c r="K43" s="4">
        <f>VLOOKUP(F43,production!A:C,3,)</f>
        <v>300</v>
      </c>
      <c r="L43" s="2">
        <f>VLOOKUP(B43,equipment!A:C,3,)</f>
        <v>46.500093</v>
      </c>
      <c r="M43" s="4">
        <f t="shared" ref="M43" si="12">H43/J43*K43/L43*1000000</f>
        <v>77.419200000309672</v>
      </c>
      <c r="N43" s="4">
        <f t="shared" ref="N43" si="13">I43/J43/1000*K43/L43*1000000</f>
        <v>25.806400000103224</v>
      </c>
      <c r="O43" s="4">
        <f t="shared" ref="O43" si="14">10*K43/L43</f>
        <v>64.51600000025806</v>
      </c>
      <c r="P43" s="4">
        <f t="shared" ref="P43:Q43" si="15">MIN(M43,N43,O43)</f>
        <v>25.806400000103224</v>
      </c>
      <c r="Q43" s="4">
        <f t="shared" si="15"/>
        <v>25.806400000103224</v>
      </c>
    </row>
    <row r="44" spans="1:17" x14ac:dyDescent="0.3">
      <c r="A44" s="4" t="s">
        <v>146</v>
      </c>
      <c r="B44" s="4" t="s">
        <v>145</v>
      </c>
      <c r="C44" s="2" t="s">
        <v>432</v>
      </c>
      <c r="D44" s="4" t="str">
        <f>VLOOKUP(C44,production!A:B,2,)</f>
        <v>P21</v>
      </c>
      <c r="E44" s="4" t="str">
        <f>VLOOKUP(D44,product!B:E,4)</f>
        <v>Dabigatran Etexilate</v>
      </c>
      <c r="F44" s="4" t="s">
        <v>326</v>
      </c>
      <c r="G44" s="4" t="str">
        <f>VLOOKUP(F44,production!A:B,2,)</f>
        <v>Pd9</v>
      </c>
      <c r="H44" s="4">
        <f>VLOOKUP(E44,api!A:E,2,)</f>
        <v>2.0000000000000002E-5</v>
      </c>
      <c r="I44" s="4">
        <f>VLOOKUP(E44,api!A:E,5,)</f>
        <v>40</v>
      </c>
      <c r="J44" s="4" t="str">
        <f>VLOOKUP(G44,product!B:C,2,)</f>
        <v>500</v>
      </c>
      <c r="K44" s="4">
        <f>VLOOKUP(F44,production!A:C,3,)</f>
        <v>5.9999999999999995E-4</v>
      </c>
      <c r="L44" s="2">
        <f>VLOOKUP(B44,equipment!A:C,3,)</f>
        <v>46.500093</v>
      </c>
      <c r="M44" s="4">
        <f t="shared" ref="M44:M49" si="16">H44/J44*K44/L44*1000000</f>
        <v>5.1612800000206449E-7</v>
      </c>
      <c r="N44" s="4">
        <f t="shared" ref="N44:N49" si="17">I44/J44/1000*K44/L44*1000000</f>
        <v>1.0322560000041289E-3</v>
      </c>
      <c r="O44" s="4">
        <f t="shared" ref="O44:O49" si="18">10*K44/L44</f>
        <v>1.2903200000051611E-4</v>
      </c>
      <c r="P44" s="4">
        <f t="shared" ref="P44:Q49" si="19">MIN(M44,N44,O44)</f>
        <v>5.1612800000206449E-7</v>
      </c>
      <c r="Q44" s="4">
        <f t="shared" si="19"/>
        <v>5.1612800000206449E-7</v>
      </c>
    </row>
    <row r="45" spans="1:17" x14ac:dyDescent="0.3">
      <c r="A45" s="4" t="s">
        <v>146</v>
      </c>
      <c r="B45" s="4" t="s">
        <v>145</v>
      </c>
      <c r="C45" s="2" t="s">
        <v>432</v>
      </c>
      <c r="D45" s="4" t="str">
        <f>VLOOKUP(C45,production!A:B,2,)</f>
        <v>P21</v>
      </c>
      <c r="E45" s="4" t="str">
        <f>VLOOKUP(D45,product!B:E,4)</f>
        <v>Dabigatran Etexilate</v>
      </c>
      <c r="F45" s="4" t="s">
        <v>336</v>
      </c>
      <c r="G45" s="4" t="str">
        <f>VLOOKUP(F45,production!A:B,2,)</f>
        <v>Pr222</v>
      </c>
      <c r="H45" s="4">
        <f>VLOOKUP(E45,api!A:E,2,)</f>
        <v>2.0000000000000002E-5</v>
      </c>
      <c r="I45" s="4">
        <f>VLOOKUP(E45,api!A:E,5,)</f>
        <v>40</v>
      </c>
      <c r="J45" s="4" t="str">
        <f>VLOOKUP(G45,product!B:C,2,)</f>
        <v>0.123</v>
      </c>
      <c r="K45" s="4">
        <f>VLOOKUP(F45,production!A:C,3,)</f>
        <v>23000</v>
      </c>
      <c r="L45" s="2">
        <f>VLOOKUP(B45,equipment!A:C,3,)</f>
        <v>46.500093</v>
      </c>
      <c r="M45" s="4">
        <f t="shared" si="16"/>
        <v>80426.449864820359</v>
      </c>
      <c r="N45" s="4">
        <f t="shared" si="17"/>
        <v>160852899.72964069</v>
      </c>
      <c r="O45" s="4">
        <f t="shared" si="18"/>
        <v>4946.2266666864516</v>
      </c>
      <c r="P45" s="4">
        <f t="shared" si="19"/>
        <v>4946.2266666864516</v>
      </c>
      <c r="Q45" s="4">
        <f t="shared" si="19"/>
        <v>4946.2266666864516</v>
      </c>
    </row>
    <row r="46" spans="1:17" x14ac:dyDescent="0.3">
      <c r="A46" s="4" t="s">
        <v>146</v>
      </c>
      <c r="B46" s="4" t="s">
        <v>145</v>
      </c>
      <c r="C46" s="2" t="s">
        <v>432</v>
      </c>
      <c r="D46" s="4" t="str">
        <f>VLOOKUP(C46,production!A:B,2,)</f>
        <v>P21</v>
      </c>
      <c r="E46" s="4" t="str">
        <f>VLOOKUP(D46,product!B:E,4)</f>
        <v>Dabigatran Etexilate</v>
      </c>
      <c r="F46" s="4" t="s">
        <v>338</v>
      </c>
      <c r="G46" s="4" t="str">
        <f>VLOOKUP(F46,production!A:B,2,)</f>
        <v>P4</v>
      </c>
      <c r="H46" s="4">
        <f>VLOOKUP(E46,api!A:E,2,)</f>
        <v>2.0000000000000002E-5</v>
      </c>
      <c r="I46" s="4">
        <f>VLOOKUP(E46,api!A:E,5,)</f>
        <v>40</v>
      </c>
      <c r="J46" s="4" t="str">
        <f>VLOOKUP(G46,product!B:C,2,)</f>
        <v>1000</v>
      </c>
      <c r="K46" s="4">
        <f>VLOOKUP(F46,production!A:C,3,)</f>
        <v>165000</v>
      </c>
      <c r="L46" s="2">
        <f>VLOOKUP(B46,equipment!A:C,3,)</f>
        <v>46.500093</v>
      </c>
      <c r="M46" s="4">
        <f t="shared" si="16"/>
        <v>70.967600000283866</v>
      </c>
      <c r="N46" s="4">
        <f t="shared" si="17"/>
        <v>141935.20000056774</v>
      </c>
      <c r="O46" s="4">
        <f t="shared" si="18"/>
        <v>35483.800000141935</v>
      </c>
      <c r="P46" s="4">
        <f t="shared" si="19"/>
        <v>70.967600000283866</v>
      </c>
      <c r="Q46" s="4">
        <f t="shared" si="19"/>
        <v>70.967600000283866</v>
      </c>
    </row>
    <row r="47" spans="1:17" x14ac:dyDescent="0.3">
      <c r="A47" s="4" t="s">
        <v>146</v>
      </c>
      <c r="B47" s="4" t="s">
        <v>145</v>
      </c>
      <c r="C47" s="2" t="s">
        <v>432</v>
      </c>
      <c r="D47" s="4" t="str">
        <f>VLOOKUP(C47,production!A:B,2,)</f>
        <v>P21</v>
      </c>
      <c r="E47" s="4" t="str">
        <f>VLOOKUP(D47,product!B:E,4)</f>
        <v>Dabigatran Etexilate</v>
      </c>
      <c r="F47" s="4" t="s">
        <v>340</v>
      </c>
      <c r="G47" s="4" t="str">
        <f>VLOOKUP(F47,production!A:B,2,)</f>
        <v>P6</v>
      </c>
      <c r="H47" s="4">
        <f>VLOOKUP(E47,api!A:E,2,)</f>
        <v>2.0000000000000002E-5</v>
      </c>
      <c r="I47" s="4">
        <f>VLOOKUP(E47,api!A:E,5,)</f>
        <v>40</v>
      </c>
      <c r="J47" s="4" t="str">
        <f>VLOOKUP(G47,product!B:C,2,)</f>
        <v>1500</v>
      </c>
      <c r="K47" s="4">
        <f>VLOOKUP(F47,production!A:C,3,)</f>
        <v>325</v>
      </c>
      <c r="L47" s="2">
        <f>VLOOKUP(B47,equipment!A:C,3,)</f>
        <v>46.500093</v>
      </c>
      <c r="M47" s="4">
        <f t="shared" si="16"/>
        <v>9.3189777778150532E-2</v>
      </c>
      <c r="N47" s="4">
        <f t="shared" si="17"/>
        <v>186.37955555630111</v>
      </c>
      <c r="O47" s="4">
        <f t="shared" si="18"/>
        <v>69.892333333612896</v>
      </c>
      <c r="P47" s="4">
        <f t="shared" si="19"/>
        <v>9.3189777778150532E-2</v>
      </c>
      <c r="Q47" s="4">
        <f t="shared" si="19"/>
        <v>9.3189777778150532E-2</v>
      </c>
    </row>
    <row r="48" spans="1:17" x14ac:dyDescent="0.3">
      <c r="A48" s="4" t="s">
        <v>146</v>
      </c>
      <c r="B48" s="4" t="s">
        <v>145</v>
      </c>
      <c r="C48" s="2" t="s">
        <v>432</v>
      </c>
      <c r="D48" s="4" t="str">
        <f>VLOOKUP(C48,production!A:B,2,)</f>
        <v>P21</v>
      </c>
      <c r="E48" s="4" t="str">
        <f>VLOOKUP(D48,product!B:E,4)</f>
        <v>Dabigatran Etexilate</v>
      </c>
      <c r="F48" s="4" t="s">
        <v>352</v>
      </c>
      <c r="G48" s="4" t="str">
        <f>VLOOKUP(F48,production!A:B,2,)</f>
        <v>P1</v>
      </c>
      <c r="H48" s="4">
        <f>VLOOKUP(E48,api!A:E,2,)</f>
        <v>2.0000000000000002E-5</v>
      </c>
      <c r="I48" s="4">
        <f>VLOOKUP(E48,api!A:E,5,)</f>
        <v>40</v>
      </c>
      <c r="J48" s="4" t="str">
        <f>VLOOKUP(G48,product!B:C,2,)</f>
        <v>1000</v>
      </c>
      <c r="K48" s="4">
        <f>VLOOKUP(F48,production!A:C,3,)</f>
        <v>233000</v>
      </c>
      <c r="L48" s="2">
        <f>VLOOKUP(B48,equipment!A:C,3,)</f>
        <v>46.500093</v>
      </c>
      <c r="M48" s="4">
        <f t="shared" si="16"/>
        <v>100.2148533337342</v>
      </c>
      <c r="N48" s="4">
        <f t="shared" si="17"/>
        <v>200429.70666746839</v>
      </c>
      <c r="O48" s="4">
        <f t="shared" si="18"/>
        <v>50107.426666867097</v>
      </c>
      <c r="P48" s="4">
        <f t="shared" si="19"/>
        <v>100.2148533337342</v>
      </c>
      <c r="Q48" s="4">
        <f t="shared" si="19"/>
        <v>100.2148533337342</v>
      </c>
    </row>
    <row r="49" spans="1:19" x14ac:dyDescent="0.3">
      <c r="A49" s="4" t="s">
        <v>146</v>
      </c>
      <c r="B49" s="4" t="s">
        <v>145</v>
      </c>
      <c r="C49" s="2" t="s">
        <v>432</v>
      </c>
      <c r="D49" s="4" t="str">
        <f>VLOOKUP(C49,production!A:B,2,)</f>
        <v>P21</v>
      </c>
      <c r="E49" s="4" t="str">
        <f>VLOOKUP(D49,product!B:E,4)</f>
        <v>Dabigatran Etexilate</v>
      </c>
      <c r="F49" s="4" t="s">
        <v>335</v>
      </c>
      <c r="G49" s="4" t="str">
        <f>VLOOKUP(F49,production!A:B,2,)</f>
        <v>P2</v>
      </c>
      <c r="H49" s="4">
        <f>VLOOKUP(E49,api!A:E,2,)</f>
        <v>2.0000000000000002E-5</v>
      </c>
      <c r="I49" s="4">
        <f>VLOOKUP(E49,api!A:E,5,)</f>
        <v>40</v>
      </c>
      <c r="J49" s="4" t="str">
        <f>VLOOKUP(G49,product!B:C,2,)</f>
        <v>1000</v>
      </c>
      <c r="K49" s="4">
        <f>VLOOKUP(F49,production!A:C,3,)</f>
        <v>352</v>
      </c>
      <c r="L49" s="2">
        <f>VLOOKUP(B49,equipment!A:C,3,)</f>
        <v>46.500093</v>
      </c>
      <c r="M49" s="4">
        <f t="shared" si="16"/>
        <v>0.15139754666727226</v>
      </c>
      <c r="N49" s="4">
        <f t="shared" si="17"/>
        <v>302.79509333454456</v>
      </c>
      <c r="O49" s="4">
        <f t="shared" si="18"/>
        <v>75.698773333636126</v>
      </c>
      <c r="P49" s="4">
        <f t="shared" si="19"/>
        <v>0.15139754666727226</v>
      </c>
      <c r="Q49" t="e">
        <v>#N/A</v>
      </c>
    </row>
    <row r="50" spans="1:19" x14ac:dyDescent="0.3">
      <c r="A50" s="4" t="s">
        <v>408</v>
      </c>
      <c r="B50" s="4" t="s">
        <v>145</v>
      </c>
      <c r="L50" s="2"/>
      <c r="M50" s="4">
        <f>MIN(M3:M49)</f>
        <v>5.1612800000206449E-7</v>
      </c>
      <c r="N50" s="4">
        <f>MIN(N3:N49)</f>
        <v>1.0322560000041289E-3</v>
      </c>
      <c r="O50" s="4">
        <f>MIN(O3:O49)</f>
        <v>1.2903200000051611E-4</v>
      </c>
      <c r="P50" s="4">
        <f>MIN(P3:P49)</f>
        <v>5.1612800000206449E-7</v>
      </c>
      <c r="Q50" s="4">
        <f>MIN(Q3:Q48)</f>
        <v>5.1612800000206449E-7</v>
      </c>
    </row>
    <row r="51" spans="1:19" x14ac:dyDescent="0.3">
      <c r="A51" t="s">
        <v>146</v>
      </c>
      <c r="B51" t="s">
        <v>147</v>
      </c>
      <c r="C51" s="2" t="s">
        <v>335</v>
      </c>
      <c r="D51" s="4" t="str">
        <f>VLOOKUP(C51,production!A:B,2,)</f>
        <v>P2</v>
      </c>
      <c r="E51" s="4" t="str">
        <f>VLOOKUP(D51,product!B:E,4)</f>
        <v>Dabigatran Etexilate</v>
      </c>
      <c r="F51" t="s">
        <v>323</v>
      </c>
      <c r="G51" s="4" t="str">
        <f>VLOOKUP(F51,production!A:B,2,)</f>
        <v>Pd6</v>
      </c>
      <c r="H51" s="4">
        <f>VLOOKUP(E51,api!A:E,2,)</f>
        <v>2.0000000000000002E-5</v>
      </c>
      <c r="I51" s="4">
        <f>VLOOKUP(E51,api!A:E,5,)</f>
        <v>40</v>
      </c>
      <c r="J51" s="4" t="str">
        <f>VLOOKUP(G51,product!B:C,2,)</f>
        <v>1240</v>
      </c>
      <c r="K51" s="4">
        <f>VLOOKUP(F51,production!A:C,3,)</f>
        <v>2000000</v>
      </c>
      <c r="L51" s="2">
        <f>VLOOKUP(B51,equipment!A:C,3,)</f>
        <v>465.00092999999998</v>
      </c>
      <c r="M51" s="4">
        <f t="shared" ref="M51" si="20">H51/J51*K51/L51*1000000</f>
        <v>69.372043011030186</v>
      </c>
      <c r="N51" s="4">
        <f t="shared" ref="N51" si="21">I51/J51/1000*K51/L51*1000000</f>
        <v>138744.08602206036</v>
      </c>
      <c r="O51" s="4">
        <f t="shared" ref="O51" si="22">10*K51/L51</f>
        <v>43010.666666838712</v>
      </c>
      <c r="P51" s="4">
        <f t="shared" ref="P51:Q66" si="23">MIN(M51,N51,O51)</f>
        <v>69.372043011030186</v>
      </c>
      <c r="Q51" s="4">
        <f t="shared" si="23"/>
        <v>69.372043011030186</v>
      </c>
    </row>
    <row r="52" spans="1:19" x14ac:dyDescent="0.3">
      <c r="A52" t="s">
        <v>146</v>
      </c>
      <c r="B52" t="s">
        <v>147</v>
      </c>
      <c r="C52" s="2" t="s">
        <v>335</v>
      </c>
      <c r="D52" s="4" t="str">
        <f>VLOOKUP(C52,production!A:B,2,)</f>
        <v>P2</v>
      </c>
      <c r="E52" s="4" t="str">
        <f>VLOOKUP(D52,product!B:E,4)</f>
        <v>Dabigatran Etexilate</v>
      </c>
      <c r="F52" t="s">
        <v>324</v>
      </c>
      <c r="G52" s="4" t="str">
        <f>VLOOKUP(F52,production!A:B,2,)</f>
        <v>Pd7</v>
      </c>
      <c r="H52" s="4">
        <f>VLOOKUP(E52,api!A:E,2,)</f>
        <v>2.0000000000000002E-5</v>
      </c>
      <c r="I52" s="4">
        <f>VLOOKUP(E52,api!A:E,5,)</f>
        <v>40</v>
      </c>
      <c r="J52" s="4" t="str">
        <f>VLOOKUP(G52,product!B:C,2,)</f>
        <v>375</v>
      </c>
      <c r="K52" s="4">
        <f>VLOOKUP(F52,production!A:C,3,)</f>
        <v>500000</v>
      </c>
      <c r="L52" s="2">
        <f>VLOOKUP(B52,equipment!A:C,3,)</f>
        <v>465.00092999999998</v>
      </c>
      <c r="M52" s="4">
        <f t="shared" ref="M52:M93" si="24">H52/J52*K52/L52*1000000</f>
        <v>57.347555555784957</v>
      </c>
      <c r="N52" s="4">
        <f t="shared" ref="N52:N93" si="25">I52/J52/1000*K52/L52*1000000</f>
        <v>114695.11111156992</v>
      </c>
      <c r="O52" s="4">
        <f t="shared" ref="O52:O93" si="26">10*K52/L52</f>
        <v>10752.666666709678</v>
      </c>
      <c r="P52" s="4">
        <f t="shared" ref="P52:Q93" si="27">MIN(M52,N52,O52)</f>
        <v>57.347555555784957</v>
      </c>
      <c r="Q52" s="4">
        <f t="shared" si="23"/>
        <v>57.347555555784957</v>
      </c>
    </row>
    <row r="53" spans="1:19" x14ac:dyDescent="0.3">
      <c r="A53" t="s">
        <v>146</v>
      </c>
      <c r="B53" t="s">
        <v>147</v>
      </c>
      <c r="C53" s="2" t="s">
        <v>335</v>
      </c>
      <c r="D53" s="4" t="str">
        <f>VLOOKUP(C53,production!A:B,2,)</f>
        <v>P2</v>
      </c>
      <c r="E53" s="4" t="str">
        <f>VLOOKUP(D53,product!B:E,4)</f>
        <v>Dabigatran Etexilate</v>
      </c>
      <c r="F53" t="s">
        <v>325</v>
      </c>
      <c r="G53" s="4" t="str">
        <f>VLOOKUP(F53,production!A:B,2,)</f>
        <v>Pd8</v>
      </c>
      <c r="H53" s="4">
        <f>VLOOKUP(E53,api!A:E,2,)</f>
        <v>2.0000000000000002E-5</v>
      </c>
      <c r="I53" s="4">
        <f>VLOOKUP(E53,api!A:E,5,)</f>
        <v>40</v>
      </c>
      <c r="J53" s="4" t="str">
        <f>VLOOKUP(G53,product!B:C,2,)</f>
        <v>540</v>
      </c>
      <c r="K53" s="4">
        <f>VLOOKUP(F53,production!A:C,3,)</f>
        <v>400000</v>
      </c>
      <c r="L53" s="2">
        <f>VLOOKUP(B53,equipment!A:C,3,)</f>
        <v>465.00092999999998</v>
      </c>
      <c r="M53" s="4">
        <f t="shared" si="24"/>
        <v>31.859753086547197</v>
      </c>
      <c r="N53" s="4">
        <f t="shared" si="25"/>
        <v>63719.506173094378</v>
      </c>
      <c r="O53" s="4">
        <f t="shared" si="26"/>
        <v>8602.133333367743</v>
      </c>
      <c r="P53" s="4">
        <f t="shared" si="27"/>
        <v>31.859753086547197</v>
      </c>
      <c r="Q53" s="4">
        <f t="shared" si="23"/>
        <v>31.859753086547197</v>
      </c>
    </row>
    <row r="54" spans="1:19" x14ac:dyDescent="0.3">
      <c r="A54" t="s">
        <v>146</v>
      </c>
      <c r="B54" t="s">
        <v>147</v>
      </c>
      <c r="C54" s="2" t="s">
        <v>335</v>
      </c>
      <c r="D54" s="4" t="str">
        <f>VLOOKUP(C54,production!A:B,2,)</f>
        <v>P2</v>
      </c>
      <c r="E54" s="4" t="str">
        <f>VLOOKUP(D54,product!B:E,4)</f>
        <v>Dabigatran Etexilate</v>
      </c>
      <c r="F54" t="s">
        <v>333</v>
      </c>
      <c r="G54" s="4" t="str">
        <f>VLOOKUP(F54,production!A:B,2,)</f>
        <v>Pd10</v>
      </c>
      <c r="H54" s="4">
        <f>VLOOKUP(E54,api!A:E,2,)</f>
        <v>2.0000000000000002E-5</v>
      </c>
      <c r="I54" s="4">
        <f>VLOOKUP(E54,api!A:E,5,)</f>
        <v>40</v>
      </c>
      <c r="J54" s="4" t="str">
        <f>VLOOKUP(G54,product!B:C,2,)</f>
        <v>750</v>
      </c>
      <c r="K54" s="4">
        <f>VLOOKUP(F54,production!A:C,3,)</f>
        <v>500000</v>
      </c>
      <c r="L54" s="2">
        <f>VLOOKUP(B54,equipment!A:C,3,)</f>
        <v>465.00092999999998</v>
      </c>
      <c r="M54" s="4">
        <f t="shared" si="24"/>
        <v>28.673777777892479</v>
      </c>
      <c r="N54" s="4">
        <f t="shared" si="25"/>
        <v>57347.555555784958</v>
      </c>
      <c r="O54" s="4">
        <f t="shared" si="26"/>
        <v>10752.666666709678</v>
      </c>
      <c r="P54" s="4">
        <f t="shared" si="27"/>
        <v>28.673777777892479</v>
      </c>
      <c r="Q54" s="4">
        <f t="shared" si="23"/>
        <v>28.673777777892479</v>
      </c>
    </row>
    <row r="55" spans="1:19" x14ac:dyDescent="0.3">
      <c r="A55" t="s">
        <v>146</v>
      </c>
      <c r="B55" t="s">
        <v>147</v>
      </c>
      <c r="C55" s="2" t="s">
        <v>335</v>
      </c>
      <c r="D55" s="4" t="str">
        <f>VLOOKUP(C55,production!A:B,2,)</f>
        <v>P2</v>
      </c>
      <c r="E55" s="4" t="str">
        <f>VLOOKUP(D55,product!B:E,4)</f>
        <v>Dabigatran Etexilate</v>
      </c>
      <c r="F55" t="s">
        <v>334</v>
      </c>
      <c r="G55" s="4" t="str">
        <f>VLOOKUP(F55,production!A:B,2,)</f>
        <v>Pd4</v>
      </c>
      <c r="H55" s="4">
        <f>VLOOKUP(E55,api!A:E,2,)</f>
        <v>2.0000000000000002E-5</v>
      </c>
      <c r="I55" s="4">
        <f>VLOOKUP(E55,api!A:E,5,)</f>
        <v>40</v>
      </c>
      <c r="J55" s="4" t="str">
        <f>VLOOKUP(G55,product!B:C,2,)</f>
        <v>180</v>
      </c>
      <c r="K55" s="4">
        <f>VLOOKUP(F55,production!A:C,3,)</f>
        <v>150000</v>
      </c>
      <c r="L55" s="2">
        <f>VLOOKUP(B55,equipment!A:C,3,)</f>
        <v>465.00092999999998</v>
      </c>
      <c r="M55" s="4">
        <f t="shared" si="24"/>
        <v>35.842222222365599</v>
      </c>
      <c r="N55" s="4">
        <f t="shared" si="25"/>
        <v>71684.444444731169</v>
      </c>
      <c r="O55" s="4">
        <f t="shared" si="26"/>
        <v>3225.8000000129032</v>
      </c>
      <c r="P55" s="4">
        <f t="shared" si="27"/>
        <v>35.842222222365599</v>
      </c>
      <c r="Q55" s="4">
        <f t="shared" si="23"/>
        <v>35.842222222365599</v>
      </c>
    </row>
    <row r="56" spans="1:19" x14ac:dyDescent="0.3">
      <c r="A56" t="s">
        <v>146</v>
      </c>
      <c r="B56" t="s">
        <v>147</v>
      </c>
      <c r="C56" s="2" t="s">
        <v>335</v>
      </c>
      <c r="D56" s="4" t="str">
        <f>VLOOKUP(C56,production!A:B,2,)</f>
        <v>P2</v>
      </c>
      <c r="E56" s="4" t="str">
        <f>VLOOKUP(D56,product!B:E,4)</f>
        <v>Dabigatran Etexilate</v>
      </c>
      <c r="F56" s="2" t="s">
        <v>338</v>
      </c>
      <c r="G56" s="2" t="str">
        <f>VLOOKUP(F56,production!A:B,2,)</f>
        <v>P4</v>
      </c>
      <c r="H56" s="2">
        <f>VLOOKUP(E56,api!A:E,2,)</f>
        <v>2.0000000000000002E-5</v>
      </c>
      <c r="I56" s="2">
        <f>VLOOKUP(E56,api!A:E,5,)</f>
        <v>40</v>
      </c>
      <c r="J56" s="2" t="str">
        <f>VLOOKUP(G56,product!B:C,2,)</f>
        <v>1000</v>
      </c>
      <c r="K56" s="2">
        <f>VLOOKUP(F56,production!A:C,3,)</f>
        <v>165000</v>
      </c>
      <c r="L56" s="2">
        <f>VLOOKUP(B56,equipment!A:C,3,)+VLOOKUP(B42,equipment!A:C,3,)</f>
        <v>511.50102299999998</v>
      </c>
      <c r="M56" s="2">
        <f t="shared" si="24"/>
        <v>6.4516000000258069</v>
      </c>
      <c r="N56" s="2">
        <f t="shared" si="25"/>
        <v>12903.200000051615</v>
      </c>
      <c r="O56" s="2">
        <f t="shared" si="26"/>
        <v>3225.8000000129032</v>
      </c>
      <c r="P56" s="2">
        <f t="shared" si="27"/>
        <v>6.4516000000258069</v>
      </c>
      <c r="Q56" s="4">
        <f t="shared" si="23"/>
        <v>6.4516000000258069</v>
      </c>
      <c r="R56" s="2"/>
      <c r="S56" s="2"/>
    </row>
    <row r="57" spans="1:19" x14ac:dyDescent="0.3">
      <c r="A57" t="s">
        <v>146</v>
      </c>
      <c r="B57" t="s">
        <v>147</v>
      </c>
      <c r="C57" t="s">
        <v>323</v>
      </c>
      <c r="D57" s="4" t="str">
        <f>VLOOKUP(C57,production!A:B,2,)</f>
        <v>Pd6</v>
      </c>
      <c r="E57" s="4" t="str">
        <f>VLOOKUP(D57,product!B:E,4)</f>
        <v>Dipyridamole</v>
      </c>
      <c r="F57" t="s">
        <v>324</v>
      </c>
      <c r="G57" s="4" t="str">
        <f>VLOOKUP(F57,production!A:B,2,)</f>
        <v>Pd7</v>
      </c>
      <c r="H57" s="4">
        <f>VLOOKUP(E57,api!A:E,2,)</f>
        <v>0.125</v>
      </c>
      <c r="I57" s="4">
        <f>VLOOKUP(E57,api!A:E,5,)</f>
        <v>200</v>
      </c>
      <c r="J57" s="4" t="str">
        <f>VLOOKUP(G57,product!B:C,2,)</f>
        <v>375</v>
      </c>
      <c r="K57" s="4">
        <f>VLOOKUP(F57,production!A:C,3,)</f>
        <v>500000</v>
      </c>
      <c r="L57" s="2">
        <f>VLOOKUP(B57,equipment!A:C,3,)</f>
        <v>465.00092999999998</v>
      </c>
      <c r="M57" s="4">
        <f t="shared" si="24"/>
        <v>358422.2222236559</v>
      </c>
      <c r="N57" s="4">
        <f t="shared" si="25"/>
        <v>573475.55555784958</v>
      </c>
      <c r="O57" s="4">
        <f t="shared" si="26"/>
        <v>10752.666666709678</v>
      </c>
      <c r="P57" s="4">
        <f t="shared" si="27"/>
        <v>10752.666666709678</v>
      </c>
      <c r="Q57" s="4">
        <f t="shared" si="23"/>
        <v>10752.666666709678</v>
      </c>
    </row>
    <row r="58" spans="1:19" x14ac:dyDescent="0.3">
      <c r="A58" t="s">
        <v>146</v>
      </c>
      <c r="B58" t="s">
        <v>147</v>
      </c>
      <c r="C58" t="s">
        <v>323</v>
      </c>
      <c r="D58" s="4" t="str">
        <f>VLOOKUP(C58,production!A:B,2,)</f>
        <v>Pd6</v>
      </c>
      <c r="E58" s="4" t="str">
        <f>VLOOKUP(D58,product!B:E,4)</f>
        <v>Dipyridamole</v>
      </c>
      <c r="F58" t="s">
        <v>325</v>
      </c>
      <c r="G58" s="4" t="str">
        <f>VLOOKUP(F58,production!A:B,2,)</f>
        <v>Pd8</v>
      </c>
      <c r="H58" s="4">
        <f>VLOOKUP(E58,api!A:E,2,)</f>
        <v>0.125</v>
      </c>
      <c r="I58" s="4">
        <f>VLOOKUP(E58,api!A:E,5,)</f>
        <v>200</v>
      </c>
      <c r="J58" s="4" t="str">
        <f>VLOOKUP(G58,product!B:C,2,)</f>
        <v>540</v>
      </c>
      <c r="K58" s="4">
        <f>VLOOKUP(F58,production!A:C,3,)</f>
        <v>400000</v>
      </c>
      <c r="L58" s="2">
        <f>VLOOKUP(B58,equipment!A:C,3,)</f>
        <v>465.00092999999998</v>
      </c>
      <c r="M58" s="4">
        <f t="shared" si="24"/>
        <v>199123.45679091997</v>
      </c>
      <c r="N58" s="4">
        <f t="shared" si="25"/>
        <v>318597.53086547193</v>
      </c>
      <c r="O58" s="4">
        <f t="shared" si="26"/>
        <v>8602.133333367743</v>
      </c>
      <c r="P58" s="4">
        <f t="shared" si="27"/>
        <v>8602.133333367743</v>
      </c>
      <c r="Q58" s="4">
        <f t="shared" si="23"/>
        <v>8602.133333367743</v>
      </c>
    </row>
    <row r="59" spans="1:19" x14ac:dyDescent="0.3">
      <c r="A59" t="s">
        <v>146</v>
      </c>
      <c r="B59" t="s">
        <v>147</v>
      </c>
      <c r="C59" t="s">
        <v>323</v>
      </c>
      <c r="D59" s="4" t="str">
        <f>VLOOKUP(C59,production!A:B,2,)</f>
        <v>Pd6</v>
      </c>
      <c r="E59" s="4" t="str">
        <f>VLOOKUP(D59,product!B:E,4)</f>
        <v>Dipyridamole</v>
      </c>
      <c r="F59" t="s">
        <v>333</v>
      </c>
      <c r="G59" s="4" t="str">
        <f>VLOOKUP(F59,production!A:B,2,)</f>
        <v>Pd10</v>
      </c>
      <c r="H59" s="4">
        <f>VLOOKUP(E59,api!A:E,2,)</f>
        <v>0.125</v>
      </c>
      <c r="I59" s="4">
        <f>VLOOKUP(E59,api!A:E,5,)</f>
        <v>200</v>
      </c>
      <c r="J59" s="4" t="str">
        <f>VLOOKUP(G59,product!B:C,2,)</f>
        <v>750</v>
      </c>
      <c r="K59" s="4">
        <f>VLOOKUP(F59,production!A:C,3,)</f>
        <v>500000</v>
      </c>
      <c r="L59" s="2">
        <f>VLOOKUP(B59,equipment!A:C,3,)</f>
        <v>465.00092999999998</v>
      </c>
      <c r="M59" s="4">
        <f t="shared" si="24"/>
        <v>179211.11111182795</v>
      </c>
      <c r="N59" s="4">
        <f t="shared" si="25"/>
        <v>286737.77777892479</v>
      </c>
      <c r="O59" s="4">
        <f t="shared" si="26"/>
        <v>10752.666666709678</v>
      </c>
      <c r="P59" s="4">
        <f t="shared" si="27"/>
        <v>10752.666666709678</v>
      </c>
      <c r="Q59" s="4">
        <f t="shared" si="23"/>
        <v>10752.666666709678</v>
      </c>
    </row>
    <row r="60" spans="1:19" x14ac:dyDescent="0.3">
      <c r="A60" t="s">
        <v>146</v>
      </c>
      <c r="B60" t="s">
        <v>147</v>
      </c>
      <c r="C60" t="s">
        <v>323</v>
      </c>
      <c r="D60" s="4" t="str">
        <f>VLOOKUP(C60,production!A:B,2,)</f>
        <v>Pd6</v>
      </c>
      <c r="E60" s="4" t="str">
        <f>VLOOKUP(D60,product!B:E,4)</f>
        <v>Dipyridamole</v>
      </c>
      <c r="F60" t="s">
        <v>334</v>
      </c>
      <c r="G60" s="4" t="str">
        <f>VLOOKUP(F60,production!A:B,2,)</f>
        <v>Pd4</v>
      </c>
      <c r="H60" s="4">
        <f>VLOOKUP(E60,api!A:E,2,)</f>
        <v>0.125</v>
      </c>
      <c r="I60" s="4">
        <f>VLOOKUP(E60,api!A:E,5,)</f>
        <v>200</v>
      </c>
      <c r="J60" s="4" t="str">
        <f>VLOOKUP(G60,product!B:C,2,)</f>
        <v>180</v>
      </c>
      <c r="K60" s="4">
        <f>VLOOKUP(F60,production!A:C,3,)</f>
        <v>150000</v>
      </c>
      <c r="L60" s="2">
        <f>VLOOKUP(B60,equipment!A:C,3,)</f>
        <v>465.00092999999998</v>
      </c>
      <c r="M60" s="4">
        <f t="shared" si="24"/>
        <v>224013.88888978495</v>
      </c>
      <c r="N60" s="4">
        <f t="shared" si="25"/>
        <v>358422.2222236559</v>
      </c>
      <c r="O60" s="4">
        <f t="shared" si="26"/>
        <v>3225.8000000129032</v>
      </c>
      <c r="P60" s="4">
        <f t="shared" si="27"/>
        <v>3225.8000000129032</v>
      </c>
      <c r="Q60" s="4">
        <f t="shared" si="23"/>
        <v>3225.8000000129032</v>
      </c>
    </row>
    <row r="61" spans="1:19" x14ac:dyDescent="0.3">
      <c r="A61" t="s">
        <v>146</v>
      </c>
      <c r="B61" t="s">
        <v>147</v>
      </c>
      <c r="C61" t="s">
        <v>323</v>
      </c>
      <c r="D61" s="4" t="str">
        <f>VLOOKUP(C61,production!A:B,2,)</f>
        <v>Pd6</v>
      </c>
      <c r="E61" s="4" t="str">
        <f>VLOOKUP(D61,product!B:E,4)</f>
        <v>Dipyridamole</v>
      </c>
      <c r="F61" s="2" t="s">
        <v>335</v>
      </c>
      <c r="G61" s="4" t="str">
        <f>VLOOKUP(F61,production!A:B,2,)</f>
        <v>P2</v>
      </c>
      <c r="H61" s="4">
        <f>VLOOKUP(E61,api!A:E,2,)</f>
        <v>0.125</v>
      </c>
      <c r="I61" s="4">
        <f>VLOOKUP(E61,api!A:E,5,)</f>
        <v>200</v>
      </c>
      <c r="J61" s="4" t="str">
        <f>VLOOKUP(G61,product!B:C,2,)</f>
        <v>1000</v>
      </c>
      <c r="K61" s="4">
        <f>VLOOKUP(F61,production!A:C,3,)</f>
        <v>352</v>
      </c>
      <c r="L61" s="2">
        <f>VLOOKUP(B61,equipment!A:C,3,)</f>
        <v>465.00092999999998</v>
      </c>
      <c r="M61" s="4">
        <f t="shared" si="24"/>
        <v>94.62346666704515</v>
      </c>
      <c r="N61" s="4">
        <f t="shared" si="25"/>
        <v>151.39754666727228</v>
      </c>
      <c r="O61" s="4">
        <f t="shared" si="26"/>
        <v>7.5698773333636131</v>
      </c>
      <c r="P61" s="4">
        <f t="shared" si="27"/>
        <v>7.5698773333636131</v>
      </c>
      <c r="Q61" s="4">
        <f t="shared" si="23"/>
        <v>7.5698773333636131</v>
      </c>
    </row>
    <row r="62" spans="1:19" x14ac:dyDescent="0.3">
      <c r="A62" t="s">
        <v>146</v>
      </c>
      <c r="B62" t="s">
        <v>147</v>
      </c>
      <c r="C62" t="s">
        <v>323</v>
      </c>
      <c r="D62" s="4" t="str">
        <f>VLOOKUP(C62,production!A:B,2,)</f>
        <v>Pd6</v>
      </c>
      <c r="E62" s="4" t="str">
        <f>VLOOKUP(D62,product!B:E,4)</f>
        <v>Dipyridamole</v>
      </c>
      <c r="F62" s="2" t="s">
        <v>338</v>
      </c>
      <c r="G62" s="2" t="str">
        <f>VLOOKUP(F62,production!A:B,2,)</f>
        <v>P4</v>
      </c>
      <c r="H62" s="2">
        <f>VLOOKUP(E62,api!A:E,2,)</f>
        <v>0.125</v>
      </c>
      <c r="I62" s="2">
        <f>VLOOKUP(E62,api!A:E,5,)</f>
        <v>200</v>
      </c>
      <c r="J62" s="2" t="str">
        <f>VLOOKUP(G62,product!B:C,2,)</f>
        <v>1000</v>
      </c>
      <c r="K62" s="2">
        <f>VLOOKUP(F62,production!A:C,3,)</f>
        <v>165000</v>
      </c>
      <c r="L62" s="2">
        <f>VLOOKUP(B62,equipment!A:C,3,)</f>
        <v>465.00092999999998</v>
      </c>
      <c r="M62" s="2">
        <f t="shared" ref="M62" si="28">H62/J62*K62/L62*1000000</f>
        <v>44354.750000177417</v>
      </c>
      <c r="N62" s="2">
        <f t="shared" ref="N62" si="29">I62/J62/1000*K62/L62*1000000</f>
        <v>70967.60000028387</v>
      </c>
      <c r="O62" s="2">
        <f t="shared" ref="O62" si="30">10*K62/L62</f>
        <v>3548.3800000141937</v>
      </c>
      <c r="P62" s="2">
        <f t="shared" ref="P62" si="31">MIN(M62,N62,O62)</f>
        <v>3548.3800000141937</v>
      </c>
      <c r="Q62" s="4">
        <f t="shared" si="23"/>
        <v>3548.3800000141937</v>
      </c>
    </row>
    <row r="63" spans="1:19" x14ac:dyDescent="0.3">
      <c r="A63" t="s">
        <v>146</v>
      </c>
      <c r="B63" t="s">
        <v>147</v>
      </c>
      <c r="C63" t="s">
        <v>324</v>
      </c>
      <c r="D63" s="4" t="str">
        <f>VLOOKUP(C63,production!A:B,2,)</f>
        <v>Pd7</v>
      </c>
      <c r="E63" s="4" t="str">
        <f>VLOOKUP(D63,product!B:E,4)</f>
        <v>Alendronate sodium</v>
      </c>
      <c r="F63" t="s">
        <v>325</v>
      </c>
      <c r="G63" s="4" t="str">
        <f>VLOOKUP(F63,production!A:B,2,)</f>
        <v>Pd8</v>
      </c>
      <c r="H63" s="4">
        <f>VLOOKUP(E63,api!A:E,2,)</f>
        <v>3</v>
      </c>
      <c r="I63" s="4">
        <f>VLOOKUP(E63,api!A:E,5,)</f>
        <v>70</v>
      </c>
      <c r="J63" s="4" t="str">
        <f>VLOOKUP(G63,product!B:C,2,)</f>
        <v>540</v>
      </c>
      <c r="K63" s="4">
        <f>VLOOKUP(F63,production!A:C,3,)</f>
        <v>400000</v>
      </c>
      <c r="L63" s="2">
        <f>VLOOKUP(B63,equipment!A:C,3,)</f>
        <v>465.00092999999998</v>
      </c>
      <c r="M63" s="4">
        <f t="shared" si="24"/>
        <v>4778962.962982079</v>
      </c>
      <c r="N63" s="4">
        <f t="shared" si="25"/>
        <v>111509.13580291519</v>
      </c>
      <c r="O63" s="4">
        <f t="shared" si="26"/>
        <v>8602.133333367743</v>
      </c>
      <c r="P63" s="4">
        <f t="shared" si="27"/>
        <v>8602.133333367743</v>
      </c>
      <c r="Q63" s="4">
        <f t="shared" si="23"/>
        <v>8602.133333367743</v>
      </c>
    </row>
    <row r="64" spans="1:19" x14ac:dyDescent="0.3">
      <c r="A64" t="s">
        <v>146</v>
      </c>
      <c r="B64" t="s">
        <v>147</v>
      </c>
      <c r="C64" t="s">
        <v>324</v>
      </c>
      <c r="D64" s="4" t="str">
        <f>VLOOKUP(C64,production!A:B,2,)</f>
        <v>Pd7</v>
      </c>
      <c r="E64" s="4" t="str">
        <f>VLOOKUP(D64,product!B:E,4)</f>
        <v>Alendronate sodium</v>
      </c>
      <c r="F64" t="s">
        <v>333</v>
      </c>
      <c r="G64" s="4" t="str">
        <f>VLOOKUP(F64,production!A:B,2,)</f>
        <v>Pd10</v>
      </c>
      <c r="H64" s="4">
        <f>VLOOKUP(E64,api!A:E,2,)</f>
        <v>3</v>
      </c>
      <c r="I64" s="4">
        <f>VLOOKUP(E64,api!A:E,5,)</f>
        <v>70</v>
      </c>
      <c r="J64" s="4" t="str">
        <f>VLOOKUP(G64,product!B:C,2,)</f>
        <v>750</v>
      </c>
      <c r="K64" s="4">
        <f>VLOOKUP(F64,production!A:C,3,)</f>
        <v>500000</v>
      </c>
      <c r="L64" s="2">
        <f>VLOOKUP(B64,equipment!A:C,3,)</f>
        <v>465.00092999999998</v>
      </c>
      <c r="M64" s="4">
        <f t="shared" si="24"/>
        <v>4301066.6666838713</v>
      </c>
      <c r="N64" s="4">
        <f t="shared" si="25"/>
        <v>100358.22222262366</v>
      </c>
      <c r="O64" s="4">
        <f t="shared" si="26"/>
        <v>10752.666666709678</v>
      </c>
      <c r="P64" s="4">
        <f t="shared" si="27"/>
        <v>10752.666666709678</v>
      </c>
      <c r="Q64" s="4">
        <f t="shared" si="23"/>
        <v>10752.666666709678</v>
      </c>
    </row>
    <row r="65" spans="1:17" x14ac:dyDescent="0.3">
      <c r="A65" t="s">
        <v>146</v>
      </c>
      <c r="B65" t="s">
        <v>147</v>
      </c>
      <c r="C65" t="s">
        <v>324</v>
      </c>
      <c r="D65" s="4" t="str">
        <f>VLOOKUP(C65,production!A:B,2,)</f>
        <v>Pd7</v>
      </c>
      <c r="E65" s="4" t="str">
        <f>VLOOKUP(D65,product!B:E,4)</f>
        <v>Alendronate sodium</v>
      </c>
      <c r="F65" t="s">
        <v>334</v>
      </c>
      <c r="G65" s="4" t="str">
        <f>VLOOKUP(F65,production!A:B,2,)</f>
        <v>Pd4</v>
      </c>
      <c r="H65" s="4">
        <f>VLOOKUP(E65,api!A:E,2,)</f>
        <v>3</v>
      </c>
      <c r="I65" s="4">
        <f>VLOOKUP(E65,api!A:E,5,)</f>
        <v>70</v>
      </c>
      <c r="J65" s="4" t="str">
        <f>VLOOKUP(G65,product!B:C,2,)</f>
        <v>180</v>
      </c>
      <c r="K65" s="4">
        <f>VLOOKUP(F65,production!A:C,3,)</f>
        <v>150000</v>
      </c>
      <c r="L65" s="2">
        <f>VLOOKUP(B65,equipment!A:C,3,)</f>
        <v>465.00092999999998</v>
      </c>
      <c r="M65" s="4">
        <f t="shared" si="24"/>
        <v>5376333.3333548382</v>
      </c>
      <c r="N65" s="4">
        <f t="shared" si="25"/>
        <v>125447.77777827959</v>
      </c>
      <c r="O65" s="4">
        <f t="shared" si="26"/>
        <v>3225.8000000129032</v>
      </c>
      <c r="P65" s="4">
        <f t="shared" si="27"/>
        <v>3225.8000000129032</v>
      </c>
      <c r="Q65" s="4">
        <f t="shared" si="23"/>
        <v>3225.8000000129032</v>
      </c>
    </row>
    <row r="66" spans="1:17" x14ac:dyDescent="0.3">
      <c r="A66" t="s">
        <v>146</v>
      </c>
      <c r="B66" t="s">
        <v>147</v>
      </c>
      <c r="C66" t="s">
        <v>324</v>
      </c>
      <c r="D66" s="4" t="str">
        <f>VLOOKUP(C66,production!A:B,2,)</f>
        <v>Pd7</v>
      </c>
      <c r="E66" s="4" t="str">
        <f>VLOOKUP(D66,product!B:E,4)</f>
        <v>Alendronate sodium</v>
      </c>
      <c r="F66" s="2" t="s">
        <v>335</v>
      </c>
      <c r="G66" s="4" t="str">
        <f>VLOOKUP(F66,production!A:B,2,)</f>
        <v>P2</v>
      </c>
      <c r="H66" s="4">
        <f>VLOOKUP(E66,api!A:E,2,)</f>
        <v>3</v>
      </c>
      <c r="I66" s="4">
        <f>VLOOKUP(E66,api!A:E,5,)</f>
        <v>70</v>
      </c>
      <c r="J66" s="4" t="str">
        <f>VLOOKUP(G66,product!B:C,2,)</f>
        <v>1000</v>
      </c>
      <c r="K66" s="4">
        <f>VLOOKUP(F66,production!A:C,3,)</f>
        <v>352</v>
      </c>
      <c r="L66" s="2">
        <f>VLOOKUP(B66,equipment!A:C,3,)</f>
        <v>465.00092999999998</v>
      </c>
      <c r="M66" s="4">
        <f t="shared" si="24"/>
        <v>2270.9632000090837</v>
      </c>
      <c r="N66" s="4">
        <f t="shared" si="25"/>
        <v>52.989141333545291</v>
      </c>
      <c r="O66" s="4">
        <f t="shared" si="26"/>
        <v>7.5698773333636131</v>
      </c>
      <c r="P66" s="4">
        <f t="shared" si="27"/>
        <v>7.5698773333636131</v>
      </c>
      <c r="Q66" s="4">
        <f t="shared" si="23"/>
        <v>7.5698773333636131</v>
      </c>
    </row>
    <row r="67" spans="1:17" x14ac:dyDescent="0.3">
      <c r="A67" t="s">
        <v>146</v>
      </c>
      <c r="B67" t="s">
        <v>147</v>
      </c>
      <c r="C67" t="s">
        <v>324</v>
      </c>
      <c r="D67" s="4" t="str">
        <f>VLOOKUP(C67,production!A:B,2,)</f>
        <v>Pd7</v>
      </c>
      <c r="E67" s="4" t="str">
        <f>VLOOKUP(D67,product!B:E,4)</f>
        <v>Alendronate sodium</v>
      </c>
      <c r="F67" t="s">
        <v>323</v>
      </c>
      <c r="G67" s="4" t="str">
        <f>VLOOKUP(F67,production!A:B,2,)</f>
        <v>Pd6</v>
      </c>
      <c r="H67" s="4">
        <f>VLOOKUP(E67,api!A:E,2,)</f>
        <v>3</v>
      </c>
      <c r="I67" s="4">
        <f>VLOOKUP(E67,api!A:E,5,)</f>
        <v>70</v>
      </c>
      <c r="J67" s="4" t="str">
        <f>VLOOKUP(G67,product!B:C,2,)</f>
        <v>1240</v>
      </c>
      <c r="K67" s="4">
        <f>VLOOKUP(F67,production!A:C,3,)</f>
        <v>2000000</v>
      </c>
      <c r="L67" s="2">
        <f>VLOOKUP(B67,equipment!A:C,3,)</f>
        <v>465.00092999999998</v>
      </c>
      <c r="M67" s="4">
        <f t="shared" si="24"/>
        <v>10405806.451654527</v>
      </c>
      <c r="N67" s="4">
        <f t="shared" si="25"/>
        <v>242802.15053860561</v>
      </c>
      <c r="O67" s="4">
        <f t="shared" si="26"/>
        <v>43010.666666838712</v>
      </c>
      <c r="P67" s="4">
        <f t="shared" si="27"/>
        <v>43010.666666838712</v>
      </c>
      <c r="Q67" s="4">
        <f t="shared" si="27"/>
        <v>43010.666666838712</v>
      </c>
    </row>
    <row r="68" spans="1:17" x14ac:dyDescent="0.3">
      <c r="A68" t="s">
        <v>146</v>
      </c>
      <c r="B68" t="s">
        <v>147</v>
      </c>
      <c r="C68" t="s">
        <v>324</v>
      </c>
      <c r="D68" s="4" t="str">
        <f>VLOOKUP(C68,production!A:B,2,)</f>
        <v>Pd7</v>
      </c>
      <c r="E68" s="4" t="str">
        <f>VLOOKUP(D68,product!B:E,4)</f>
        <v>Alendronate sodium</v>
      </c>
      <c r="F68" s="2" t="s">
        <v>338</v>
      </c>
      <c r="G68" s="2" t="str">
        <f>VLOOKUP(F68,production!A:B,2,)</f>
        <v>P4</v>
      </c>
      <c r="H68" s="2">
        <f>VLOOKUP(E68,api!A:E,2,)</f>
        <v>3</v>
      </c>
      <c r="I68" s="2">
        <f>VLOOKUP(E68,api!A:E,5,)</f>
        <v>70</v>
      </c>
      <c r="J68" s="2" t="str">
        <f>VLOOKUP(G68,product!B:C,2,)</f>
        <v>1000</v>
      </c>
      <c r="K68" s="2">
        <f>VLOOKUP(F68,production!A:C,3,)</f>
        <v>165000</v>
      </c>
      <c r="L68" s="2">
        <f>VLOOKUP(B68,equipment!A:C,3,)</f>
        <v>465.00092999999998</v>
      </c>
      <c r="M68" s="2">
        <f t="shared" si="24"/>
        <v>1064514.000004258</v>
      </c>
      <c r="N68" s="2">
        <f t="shared" si="25"/>
        <v>24838.660000099357</v>
      </c>
      <c r="O68" s="2">
        <f t="shared" si="26"/>
        <v>3548.3800000141937</v>
      </c>
      <c r="P68" s="2">
        <f t="shared" si="27"/>
        <v>3548.3800000141937</v>
      </c>
      <c r="Q68" s="4">
        <f t="shared" si="27"/>
        <v>3548.3800000141937</v>
      </c>
    </row>
    <row r="69" spans="1:17" x14ac:dyDescent="0.3">
      <c r="A69" t="s">
        <v>146</v>
      </c>
      <c r="B69" t="s">
        <v>147</v>
      </c>
      <c r="C69" t="s">
        <v>325</v>
      </c>
      <c r="D69" s="4" t="str">
        <f>VLOOKUP(C69,production!A:B,2,)</f>
        <v>Pd8</v>
      </c>
      <c r="E69" s="4" t="str">
        <f>VLOOKUP(D69,product!B:E,4)</f>
        <v>Levocetrizine Dihydrochloride</v>
      </c>
      <c r="F69" t="s">
        <v>333</v>
      </c>
      <c r="G69" s="4" t="str">
        <f>VLOOKUP(F69,production!A:B,2,)</f>
        <v>Pd10</v>
      </c>
      <c r="H69" s="4">
        <f>VLOOKUP(E69,api!A:E,2,)</f>
        <v>12.5</v>
      </c>
      <c r="I69" s="4">
        <f>VLOOKUP(E69,api!A:E,5,)</f>
        <v>5</v>
      </c>
      <c r="J69" s="4" t="str">
        <f>VLOOKUP(G69,product!B:C,2,)</f>
        <v>750</v>
      </c>
      <c r="K69" s="4">
        <f>VLOOKUP(F69,production!A:C,3,)</f>
        <v>500000</v>
      </c>
      <c r="L69" s="2">
        <f>VLOOKUP(B69,equipment!A:C,3,)</f>
        <v>465.00092999999998</v>
      </c>
      <c r="M69" s="4">
        <f t="shared" si="24"/>
        <v>17921111.111182798</v>
      </c>
      <c r="N69" s="4">
        <f t="shared" si="25"/>
        <v>7168.4444444731198</v>
      </c>
      <c r="O69" s="4">
        <f t="shared" si="26"/>
        <v>10752.666666709678</v>
      </c>
      <c r="P69" s="4">
        <f t="shared" si="27"/>
        <v>7168.4444444731198</v>
      </c>
      <c r="Q69" s="4">
        <f t="shared" si="27"/>
        <v>7168.4444444731198</v>
      </c>
    </row>
    <row r="70" spans="1:17" x14ac:dyDescent="0.3">
      <c r="A70" t="s">
        <v>146</v>
      </c>
      <c r="B70" t="s">
        <v>147</v>
      </c>
      <c r="C70" t="s">
        <v>325</v>
      </c>
      <c r="D70" s="4" t="str">
        <f>VLOOKUP(C70,production!A:B,2,)</f>
        <v>Pd8</v>
      </c>
      <c r="E70" s="4" t="str">
        <f>VLOOKUP(D70,product!B:E,4)</f>
        <v>Levocetrizine Dihydrochloride</v>
      </c>
      <c r="F70" t="s">
        <v>334</v>
      </c>
      <c r="G70" s="4" t="str">
        <f>VLOOKUP(F70,production!A:B,2,)</f>
        <v>Pd4</v>
      </c>
      <c r="H70" s="4">
        <f>VLOOKUP(E70,api!A:E,2,)</f>
        <v>12.5</v>
      </c>
      <c r="I70" s="4">
        <f>VLOOKUP(E70,api!A:E,5,)</f>
        <v>5</v>
      </c>
      <c r="J70" s="4" t="str">
        <f>VLOOKUP(G70,product!B:C,2,)</f>
        <v>180</v>
      </c>
      <c r="K70" s="4">
        <f>VLOOKUP(F70,production!A:C,3,)</f>
        <v>150000</v>
      </c>
      <c r="L70" s="2">
        <f>VLOOKUP(B70,equipment!A:C,3,)</f>
        <v>465.00092999999998</v>
      </c>
      <c r="M70" s="4">
        <f t="shared" si="24"/>
        <v>22401388.8889785</v>
      </c>
      <c r="N70" s="4">
        <f t="shared" si="25"/>
        <v>8960.5555555913961</v>
      </c>
      <c r="O70" s="4">
        <f t="shared" si="26"/>
        <v>3225.8000000129032</v>
      </c>
      <c r="P70" s="4">
        <f t="shared" si="27"/>
        <v>3225.8000000129032</v>
      </c>
      <c r="Q70" s="4">
        <f t="shared" si="27"/>
        <v>3225.8000000129032</v>
      </c>
    </row>
    <row r="71" spans="1:17" x14ac:dyDescent="0.3">
      <c r="A71" t="s">
        <v>146</v>
      </c>
      <c r="B71" t="s">
        <v>147</v>
      </c>
      <c r="C71" t="s">
        <v>325</v>
      </c>
      <c r="D71" s="4" t="str">
        <f>VLOOKUP(C71,production!A:B,2,)</f>
        <v>Pd8</v>
      </c>
      <c r="E71" s="4" t="str">
        <f>VLOOKUP(D71,product!B:E,4)</f>
        <v>Levocetrizine Dihydrochloride</v>
      </c>
      <c r="F71" s="2" t="s">
        <v>335</v>
      </c>
      <c r="G71" s="4" t="str">
        <f>VLOOKUP(F71,production!A:B,2,)</f>
        <v>P2</v>
      </c>
      <c r="H71" s="4">
        <f>VLOOKUP(E71,api!A:E,2,)</f>
        <v>12.5</v>
      </c>
      <c r="I71" s="4">
        <f>VLOOKUP(E71,api!A:E,5,)</f>
        <v>5</v>
      </c>
      <c r="J71" s="4" t="str">
        <f>VLOOKUP(G71,product!B:C,2,)</f>
        <v>1000</v>
      </c>
      <c r="K71" s="4">
        <f>VLOOKUP(F71,production!A:C,3,)</f>
        <v>352</v>
      </c>
      <c r="L71" s="2">
        <f>VLOOKUP(B71,equipment!A:C,3,)</f>
        <v>465.00092999999998</v>
      </c>
      <c r="M71" s="4">
        <f t="shared" si="24"/>
        <v>9462.3466667045177</v>
      </c>
      <c r="N71" s="4">
        <f t="shared" si="25"/>
        <v>3.7849386666818066</v>
      </c>
      <c r="O71" s="4">
        <f t="shared" si="26"/>
        <v>7.5698773333636131</v>
      </c>
      <c r="P71" s="4">
        <f t="shared" si="27"/>
        <v>3.7849386666818066</v>
      </c>
      <c r="Q71" s="4">
        <f t="shared" si="27"/>
        <v>3.7849386666818066</v>
      </c>
    </row>
    <row r="72" spans="1:17" x14ac:dyDescent="0.3">
      <c r="A72" t="s">
        <v>146</v>
      </c>
      <c r="B72" t="s">
        <v>147</v>
      </c>
      <c r="C72" t="s">
        <v>325</v>
      </c>
      <c r="D72" s="4" t="str">
        <f>VLOOKUP(C72,production!A:B,2,)</f>
        <v>Pd8</v>
      </c>
      <c r="E72" s="4" t="str">
        <f>VLOOKUP(D72,product!B:E,4)</f>
        <v>Levocetrizine Dihydrochloride</v>
      </c>
      <c r="F72" t="s">
        <v>323</v>
      </c>
      <c r="G72" s="4" t="str">
        <f>VLOOKUP(F72,production!A:B,2,)</f>
        <v>Pd6</v>
      </c>
      <c r="H72" s="4">
        <f>VLOOKUP(E72,api!A:E,2,)</f>
        <v>12.5</v>
      </c>
      <c r="I72" s="4">
        <f>VLOOKUP(E72,api!A:E,5,)</f>
        <v>5</v>
      </c>
      <c r="J72" s="4" t="str">
        <f>VLOOKUP(G72,product!B:C,2,)</f>
        <v>1240</v>
      </c>
      <c r="K72" s="4">
        <f>VLOOKUP(F72,production!A:C,3,)</f>
        <v>2000000</v>
      </c>
      <c r="L72" s="2">
        <f>VLOOKUP(B72,equipment!A:C,3,)</f>
        <v>465.00092999999998</v>
      </c>
      <c r="M72" s="4">
        <f t="shared" si="24"/>
        <v>43357526.881893858</v>
      </c>
      <c r="N72" s="4">
        <f t="shared" si="25"/>
        <v>17343.010752757546</v>
      </c>
      <c r="O72" s="4">
        <f t="shared" si="26"/>
        <v>43010.666666838712</v>
      </c>
      <c r="P72" s="4">
        <f t="shared" si="27"/>
        <v>17343.010752757546</v>
      </c>
      <c r="Q72" s="4">
        <f t="shared" si="27"/>
        <v>17343.010752757546</v>
      </c>
    </row>
    <row r="73" spans="1:17" x14ac:dyDescent="0.3">
      <c r="A73" t="s">
        <v>146</v>
      </c>
      <c r="B73" t="s">
        <v>147</v>
      </c>
      <c r="C73" t="s">
        <v>325</v>
      </c>
      <c r="D73" s="4" t="str">
        <f>VLOOKUP(C73,production!A:B,2,)</f>
        <v>Pd8</v>
      </c>
      <c r="E73" s="4" t="str">
        <f>VLOOKUP(D73,product!B:E,4)</f>
        <v>Levocetrizine Dihydrochloride</v>
      </c>
      <c r="F73" t="s">
        <v>324</v>
      </c>
      <c r="G73" s="4" t="str">
        <f>VLOOKUP(F73,production!A:B,2,)</f>
        <v>Pd7</v>
      </c>
      <c r="H73" s="4">
        <f>VLOOKUP(E73,api!A:E,2,)</f>
        <v>12.5</v>
      </c>
      <c r="I73" s="4">
        <f>VLOOKUP(E73,api!A:E,5,)</f>
        <v>5</v>
      </c>
      <c r="J73" s="4" t="str">
        <f>VLOOKUP(G73,product!B:C,2,)</f>
        <v>375</v>
      </c>
      <c r="K73" s="4">
        <f>VLOOKUP(F73,production!A:C,3,)</f>
        <v>500000</v>
      </c>
      <c r="L73" s="2">
        <f>VLOOKUP(B73,equipment!A:C,3,)</f>
        <v>465.00092999999998</v>
      </c>
      <c r="M73" s="4">
        <f t="shared" si="24"/>
        <v>35842222.222365595</v>
      </c>
      <c r="N73" s="4">
        <f t="shared" si="25"/>
        <v>14336.88888894624</v>
      </c>
      <c r="O73" s="4">
        <f t="shared" si="26"/>
        <v>10752.666666709678</v>
      </c>
      <c r="P73" s="4">
        <f t="shared" si="27"/>
        <v>10752.666666709678</v>
      </c>
      <c r="Q73" s="4">
        <f t="shared" si="27"/>
        <v>10752.666666709678</v>
      </c>
    </row>
    <row r="74" spans="1:17" x14ac:dyDescent="0.3">
      <c r="A74" t="s">
        <v>146</v>
      </c>
      <c r="B74" t="s">
        <v>147</v>
      </c>
      <c r="C74" t="s">
        <v>325</v>
      </c>
      <c r="D74" s="4" t="str">
        <f>VLOOKUP(C74,production!A:B,2,)</f>
        <v>Pd8</v>
      </c>
      <c r="E74" s="4" t="str">
        <f>VLOOKUP(D74,product!B:E,4)</f>
        <v>Levocetrizine Dihydrochloride</v>
      </c>
      <c r="F74" s="2" t="s">
        <v>338</v>
      </c>
      <c r="G74" s="2" t="str">
        <f>VLOOKUP(F74,production!A:B,2,)</f>
        <v>P4</v>
      </c>
      <c r="H74" s="2">
        <f>VLOOKUP(E74,api!A:E,2,)</f>
        <v>12.5</v>
      </c>
      <c r="I74" s="2">
        <f>VLOOKUP(E74,api!A:E,5,)</f>
        <v>5</v>
      </c>
      <c r="J74" s="2" t="str">
        <f>VLOOKUP(G74,product!B:C,2,)</f>
        <v>1000</v>
      </c>
      <c r="K74" s="2">
        <f>VLOOKUP(F74,production!A:C,3,)</f>
        <v>165000</v>
      </c>
      <c r="L74" s="2">
        <f>VLOOKUP(B74,equipment!A:C,3,)</f>
        <v>465.00092999999998</v>
      </c>
      <c r="M74" s="2">
        <f t="shared" si="24"/>
        <v>4435475.0000177417</v>
      </c>
      <c r="N74" s="2">
        <f t="shared" si="25"/>
        <v>1774.1900000070968</v>
      </c>
      <c r="O74" s="2">
        <f t="shared" si="26"/>
        <v>3548.3800000141937</v>
      </c>
      <c r="P74" s="2">
        <f t="shared" si="27"/>
        <v>1774.1900000070968</v>
      </c>
      <c r="Q74" s="4">
        <f t="shared" si="27"/>
        <v>1774.1900000070968</v>
      </c>
    </row>
    <row r="75" spans="1:17" x14ac:dyDescent="0.3">
      <c r="A75" t="s">
        <v>146</v>
      </c>
      <c r="B75" t="s">
        <v>147</v>
      </c>
      <c r="C75" t="s">
        <v>333</v>
      </c>
      <c r="D75" s="4" t="str">
        <f>VLOOKUP(C75,production!A:B,2,)</f>
        <v>Pd10</v>
      </c>
      <c r="E75" s="4" t="str">
        <f>VLOOKUP(D75,product!B:E,4)</f>
        <v>Anagrelide HCL</v>
      </c>
      <c r="F75" t="s">
        <v>334</v>
      </c>
      <c r="G75" s="4" t="str">
        <f>VLOOKUP(F75,production!A:B,2,)</f>
        <v>Pd4</v>
      </c>
      <c r="H75" s="4">
        <f>VLOOKUP(E75,api!A:E,2,)</f>
        <v>30</v>
      </c>
      <c r="I75" s="4">
        <f>VLOOKUP(E75,api!A:E,5,)</f>
        <v>0.5</v>
      </c>
      <c r="J75" s="4" t="str">
        <f>VLOOKUP(G75,product!B:C,2,)</f>
        <v>180</v>
      </c>
      <c r="K75" s="4">
        <f>VLOOKUP(F75,production!A:C,3,)</f>
        <v>150000</v>
      </c>
      <c r="L75" s="2">
        <f>VLOOKUP(B75,equipment!A:C,3,)</f>
        <v>465.00092999999998</v>
      </c>
      <c r="M75" s="4">
        <f t="shared" si="24"/>
        <v>53763333.333548389</v>
      </c>
      <c r="N75" s="4">
        <f t="shared" si="25"/>
        <v>896.05555555913975</v>
      </c>
      <c r="O75" s="4">
        <f t="shared" si="26"/>
        <v>3225.8000000129032</v>
      </c>
      <c r="P75" s="4">
        <f t="shared" si="27"/>
        <v>896.05555555913975</v>
      </c>
      <c r="Q75" s="4">
        <f t="shared" si="27"/>
        <v>896.05555555913975</v>
      </c>
    </row>
    <row r="76" spans="1:17" x14ac:dyDescent="0.3">
      <c r="A76" t="s">
        <v>146</v>
      </c>
      <c r="B76" t="s">
        <v>147</v>
      </c>
      <c r="C76" t="s">
        <v>333</v>
      </c>
      <c r="D76" s="4" t="str">
        <f>VLOOKUP(C76,production!A:B,2,)</f>
        <v>Pd10</v>
      </c>
      <c r="E76" s="4" t="str">
        <f>VLOOKUP(D76,product!B:E,4)</f>
        <v>Anagrelide HCL</v>
      </c>
      <c r="F76" s="2" t="s">
        <v>335</v>
      </c>
      <c r="G76" s="4" t="str">
        <f>VLOOKUP(F76,production!A:B,2,)</f>
        <v>P2</v>
      </c>
      <c r="H76" s="4">
        <f>VLOOKUP(E76,api!A:E,2,)</f>
        <v>30</v>
      </c>
      <c r="I76" s="4">
        <f>VLOOKUP(E76,api!A:E,5,)</f>
        <v>0.5</v>
      </c>
      <c r="J76" s="4" t="str">
        <f>VLOOKUP(G76,product!B:C,2,)</f>
        <v>1000</v>
      </c>
      <c r="K76" s="4">
        <f>VLOOKUP(F76,production!A:C,3,)</f>
        <v>352</v>
      </c>
      <c r="L76" s="2">
        <f>VLOOKUP(B76,equipment!A:C,3,)</f>
        <v>465.00092999999998</v>
      </c>
      <c r="M76" s="4">
        <f t="shared" si="24"/>
        <v>22709.632000090838</v>
      </c>
      <c r="N76" s="4">
        <f t="shared" si="25"/>
        <v>0.37849386666818063</v>
      </c>
      <c r="O76" s="4">
        <f t="shared" si="26"/>
        <v>7.5698773333636131</v>
      </c>
      <c r="P76" s="4">
        <f t="shared" si="27"/>
        <v>0.37849386666818063</v>
      </c>
      <c r="Q76" s="4">
        <f t="shared" si="27"/>
        <v>0.37849386666818063</v>
      </c>
    </row>
    <row r="77" spans="1:17" x14ac:dyDescent="0.3">
      <c r="A77" t="s">
        <v>146</v>
      </c>
      <c r="B77" t="s">
        <v>147</v>
      </c>
      <c r="C77" t="s">
        <v>333</v>
      </c>
      <c r="D77" s="4" t="str">
        <f>VLOOKUP(C77,production!A:B,2,)</f>
        <v>Pd10</v>
      </c>
      <c r="E77" s="4" t="str">
        <f>VLOOKUP(D77,product!B:E,4)</f>
        <v>Anagrelide HCL</v>
      </c>
      <c r="F77" t="s">
        <v>323</v>
      </c>
      <c r="G77" s="4" t="str">
        <f>VLOOKUP(F77,production!A:B,2,)</f>
        <v>Pd6</v>
      </c>
      <c r="H77" s="4">
        <f>VLOOKUP(E77,api!A:E,2,)</f>
        <v>30</v>
      </c>
      <c r="I77" s="4">
        <f>VLOOKUP(E77,api!A:E,5,)</f>
        <v>0.5</v>
      </c>
      <c r="J77" s="4" t="str">
        <f>VLOOKUP(G77,product!B:C,2,)</f>
        <v>1240</v>
      </c>
      <c r="K77" s="4">
        <f>VLOOKUP(F77,production!A:C,3,)</f>
        <v>2000000</v>
      </c>
      <c r="L77" s="2">
        <f>VLOOKUP(B77,equipment!A:C,3,)</f>
        <v>465.00092999999998</v>
      </c>
      <c r="M77" s="4">
        <f t="shared" si="24"/>
        <v>104058064.51654525</v>
      </c>
      <c r="N77" s="4">
        <f t="shared" si="25"/>
        <v>1734.3010752757543</v>
      </c>
      <c r="O77" s="4">
        <f t="shared" si="26"/>
        <v>43010.666666838712</v>
      </c>
      <c r="P77" s="4">
        <f t="shared" si="27"/>
        <v>1734.3010752757543</v>
      </c>
      <c r="Q77" s="4">
        <f t="shared" si="27"/>
        <v>1734.3010752757543</v>
      </c>
    </row>
    <row r="78" spans="1:17" x14ac:dyDescent="0.3">
      <c r="A78" t="s">
        <v>146</v>
      </c>
      <c r="B78" t="s">
        <v>147</v>
      </c>
      <c r="C78" t="s">
        <v>333</v>
      </c>
      <c r="D78" s="4" t="str">
        <f>VLOOKUP(C78,production!A:B,2,)</f>
        <v>Pd10</v>
      </c>
      <c r="E78" s="4" t="str">
        <f>VLOOKUP(D78,product!B:E,4)</f>
        <v>Anagrelide HCL</v>
      </c>
      <c r="F78" t="s">
        <v>324</v>
      </c>
      <c r="G78" s="4" t="str">
        <f>VLOOKUP(F78,production!A:B,2,)</f>
        <v>Pd7</v>
      </c>
      <c r="H78" s="4">
        <f>VLOOKUP(E78,api!A:E,2,)</f>
        <v>30</v>
      </c>
      <c r="I78" s="4">
        <f>VLOOKUP(E78,api!A:E,5,)</f>
        <v>0.5</v>
      </c>
      <c r="J78" s="4" t="str">
        <f>VLOOKUP(G78,product!B:C,2,)</f>
        <v>375</v>
      </c>
      <c r="K78" s="4">
        <f>VLOOKUP(F78,production!A:C,3,)</f>
        <v>500000</v>
      </c>
      <c r="L78" s="2">
        <f>VLOOKUP(B78,equipment!A:C,3,)</f>
        <v>465.00092999999998</v>
      </c>
      <c r="M78" s="4">
        <f t="shared" si="24"/>
        <v>86021333.333677411</v>
      </c>
      <c r="N78" s="4">
        <f t="shared" si="25"/>
        <v>1433.6888888946237</v>
      </c>
      <c r="O78" s="4">
        <f t="shared" si="26"/>
        <v>10752.666666709678</v>
      </c>
      <c r="P78" s="4">
        <f t="shared" si="27"/>
        <v>1433.6888888946237</v>
      </c>
      <c r="Q78" s="4">
        <f t="shared" si="27"/>
        <v>1433.6888888946237</v>
      </c>
    </row>
    <row r="79" spans="1:17" x14ac:dyDescent="0.3">
      <c r="A79" t="s">
        <v>146</v>
      </c>
      <c r="B79" t="s">
        <v>147</v>
      </c>
      <c r="C79" t="s">
        <v>333</v>
      </c>
      <c r="D79" s="4" t="str">
        <f>VLOOKUP(C79,production!A:B,2,)</f>
        <v>Pd10</v>
      </c>
      <c r="E79" s="4" t="str">
        <f>VLOOKUP(D79,product!B:E,4)</f>
        <v>Anagrelide HCL</v>
      </c>
      <c r="F79" t="s">
        <v>325</v>
      </c>
      <c r="G79" s="4" t="str">
        <f>VLOOKUP(F79,production!A:B,2,)</f>
        <v>Pd8</v>
      </c>
      <c r="H79" s="4">
        <f>VLOOKUP(E79,api!A:E,2,)</f>
        <v>30</v>
      </c>
      <c r="I79" s="4">
        <f>VLOOKUP(E79,api!A:E,5,)</f>
        <v>0.5</v>
      </c>
      <c r="J79" s="4" t="str">
        <f>VLOOKUP(G79,product!B:C,2,)</f>
        <v>540</v>
      </c>
      <c r="K79" s="4">
        <f>VLOOKUP(F79,production!A:C,3,)</f>
        <v>400000</v>
      </c>
      <c r="L79" s="2">
        <f>VLOOKUP(B79,equipment!A:C,3,)</f>
        <v>465.00092999999998</v>
      </c>
      <c r="M79" s="4">
        <f t="shared" si="24"/>
        <v>47789629.629820794</v>
      </c>
      <c r="N79" s="4">
        <f t="shared" si="25"/>
        <v>796.49382716367984</v>
      </c>
      <c r="O79" s="4">
        <f t="shared" si="26"/>
        <v>8602.133333367743</v>
      </c>
      <c r="P79" s="4">
        <f t="shared" si="27"/>
        <v>796.49382716367984</v>
      </c>
      <c r="Q79" s="4">
        <f t="shared" si="27"/>
        <v>796.49382716367984</v>
      </c>
    </row>
    <row r="80" spans="1:17" x14ac:dyDescent="0.3">
      <c r="A80" t="s">
        <v>146</v>
      </c>
      <c r="B80" t="s">
        <v>147</v>
      </c>
      <c r="C80" t="s">
        <v>333</v>
      </c>
      <c r="D80" s="4" t="str">
        <f>VLOOKUP(C80,production!A:B,2,)</f>
        <v>Pd10</v>
      </c>
      <c r="E80" s="4" t="str">
        <f>VLOOKUP(D80,product!B:E,4)</f>
        <v>Anagrelide HCL</v>
      </c>
      <c r="F80" s="2" t="s">
        <v>338</v>
      </c>
      <c r="G80" s="2" t="str">
        <f>VLOOKUP(F80,production!A:B,2,)</f>
        <v>P4</v>
      </c>
      <c r="H80" s="2">
        <f>VLOOKUP(E80,api!A:E,2,)</f>
        <v>30</v>
      </c>
      <c r="I80" s="2">
        <f>VLOOKUP(E80,api!A:E,5,)</f>
        <v>0.5</v>
      </c>
      <c r="J80" s="2" t="str">
        <f>VLOOKUP(G80,product!B:C,2,)</f>
        <v>1000</v>
      </c>
      <c r="K80" s="2">
        <f>VLOOKUP(F80,production!A:C,3,)</f>
        <v>165000</v>
      </c>
      <c r="L80" s="2">
        <f>VLOOKUP(B80,equipment!A:C,3,)</f>
        <v>465.00092999999998</v>
      </c>
      <c r="M80" s="2">
        <f t="shared" si="24"/>
        <v>10645140.00004258</v>
      </c>
      <c r="N80" s="2">
        <f t="shared" si="25"/>
        <v>177.41900000070967</v>
      </c>
      <c r="O80" s="2">
        <f t="shared" si="26"/>
        <v>3548.3800000141937</v>
      </c>
      <c r="P80" s="2">
        <f t="shared" si="27"/>
        <v>177.41900000070967</v>
      </c>
      <c r="Q80" s="4">
        <f t="shared" si="27"/>
        <v>177.41900000070967</v>
      </c>
    </row>
    <row r="81" spans="1:17" x14ac:dyDescent="0.3">
      <c r="A81" t="s">
        <v>146</v>
      </c>
      <c r="B81" t="s">
        <v>147</v>
      </c>
      <c r="C81" t="s">
        <v>333</v>
      </c>
      <c r="D81" s="4" t="str">
        <f>VLOOKUP(C81,production!A:B,2,)</f>
        <v>Pd10</v>
      </c>
      <c r="E81" s="4" t="str">
        <f>VLOOKUP(D81,product!B:E,4,FALSE)</f>
        <v>Efavirenz</v>
      </c>
      <c r="F81" t="s">
        <v>334</v>
      </c>
      <c r="G81" s="4" t="str">
        <f>VLOOKUP(F81,production!A:B,2,)</f>
        <v>Pd4</v>
      </c>
      <c r="H81" s="4">
        <f>VLOOKUP(E81,api!A:E,2,)</f>
        <v>30</v>
      </c>
      <c r="I81" s="4">
        <f>VLOOKUP(E81,api!A:E,5,)</f>
        <v>50</v>
      </c>
      <c r="J81" s="4" t="str">
        <f>VLOOKUP(G81,product!B:C,2,)</f>
        <v>180</v>
      </c>
      <c r="K81" s="4">
        <f>VLOOKUP(F81,production!A:C,3,)</f>
        <v>150000</v>
      </c>
      <c r="L81" s="2">
        <f>VLOOKUP(B81,equipment!A:C,3,)</f>
        <v>465.00092999999998</v>
      </c>
      <c r="M81" s="4">
        <f t="shared" ref="M81:M86" si="32">H81/J81*K81/L81*1000000</f>
        <v>53763333.333548389</v>
      </c>
      <c r="N81" s="4">
        <f t="shared" ref="N81:N86" si="33">I81/J81/1000*K81/L81*1000000</f>
        <v>89605.555555913976</v>
      </c>
      <c r="O81" s="4">
        <f t="shared" ref="O81:O86" si="34">10*K81/L81</f>
        <v>3225.8000000129032</v>
      </c>
      <c r="P81" s="4">
        <f t="shared" ref="P81:P86" si="35">MIN(M81,N81,O81)</f>
        <v>3225.8000000129032</v>
      </c>
      <c r="Q81" s="4">
        <f t="shared" si="27"/>
        <v>3225.8000000129032</v>
      </c>
    </row>
    <row r="82" spans="1:17" x14ac:dyDescent="0.3">
      <c r="A82" t="s">
        <v>146</v>
      </c>
      <c r="B82" t="s">
        <v>147</v>
      </c>
      <c r="C82" t="s">
        <v>333</v>
      </c>
      <c r="D82" s="4" t="str">
        <f>VLOOKUP(C82,production!A:B,2,)</f>
        <v>Pd10</v>
      </c>
      <c r="E82" s="4" t="str">
        <f>VLOOKUP(D82,product!B:E,4,FALSE)</f>
        <v>Efavirenz</v>
      </c>
      <c r="F82" s="2" t="s">
        <v>335</v>
      </c>
      <c r="G82" s="4" t="str">
        <f>VLOOKUP(F82,production!A:B,2,)</f>
        <v>P2</v>
      </c>
      <c r="H82" s="4">
        <f>VLOOKUP(E82,api!A:E,2,)</f>
        <v>30</v>
      </c>
      <c r="I82" s="4">
        <f>VLOOKUP(E82,api!A:E,5,)</f>
        <v>50</v>
      </c>
      <c r="J82" s="4" t="str">
        <f>VLOOKUP(G82,product!B:C,2,)</f>
        <v>1000</v>
      </c>
      <c r="K82" s="4">
        <f>VLOOKUP(F82,production!A:C,3,)</f>
        <v>352</v>
      </c>
      <c r="L82" s="2">
        <f>VLOOKUP(B82,equipment!A:C,3,)</f>
        <v>465.00092999999998</v>
      </c>
      <c r="M82" s="4">
        <f t="shared" si="32"/>
        <v>22709.632000090838</v>
      </c>
      <c r="N82" s="4">
        <f t="shared" si="33"/>
        <v>37.84938666681807</v>
      </c>
      <c r="O82" s="4">
        <f t="shared" si="34"/>
        <v>7.5698773333636131</v>
      </c>
      <c r="P82" s="4">
        <f t="shared" si="35"/>
        <v>7.5698773333636131</v>
      </c>
      <c r="Q82" s="4">
        <f t="shared" si="27"/>
        <v>7.5698773333636131</v>
      </c>
    </row>
    <row r="83" spans="1:17" x14ac:dyDescent="0.3">
      <c r="A83" t="s">
        <v>146</v>
      </c>
      <c r="B83" t="s">
        <v>147</v>
      </c>
      <c r="C83" t="s">
        <v>333</v>
      </c>
      <c r="D83" s="4" t="str">
        <f>VLOOKUP(C83,production!A:B,2,)</f>
        <v>Pd10</v>
      </c>
      <c r="E83" s="4" t="str">
        <f>VLOOKUP(D83,product!B:E,4,FALSE)</f>
        <v>Efavirenz</v>
      </c>
      <c r="F83" t="s">
        <v>323</v>
      </c>
      <c r="G83" s="4" t="str">
        <f>VLOOKUP(F83,production!A:B,2,)</f>
        <v>Pd6</v>
      </c>
      <c r="H83" s="4">
        <f>VLOOKUP(E83,api!A:E,2,)</f>
        <v>30</v>
      </c>
      <c r="I83" s="4">
        <f>VLOOKUP(E83,api!A:E,5,)</f>
        <v>50</v>
      </c>
      <c r="J83" s="4" t="str">
        <f>VLOOKUP(G83,product!B:C,2,)</f>
        <v>1240</v>
      </c>
      <c r="K83" s="4">
        <f>VLOOKUP(F83,production!A:C,3,)</f>
        <v>2000000</v>
      </c>
      <c r="L83" s="2">
        <f>VLOOKUP(B83,equipment!A:C,3,)</f>
        <v>465.00092999999998</v>
      </c>
      <c r="M83" s="4">
        <f t="shared" si="32"/>
        <v>104058064.51654525</v>
      </c>
      <c r="N83" s="4">
        <f t="shared" si="33"/>
        <v>173430.10752757543</v>
      </c>
      <c r="O83" s="4">
        <f t="shared" si="34"/>
        <v>43010.666666838712</v>
      </c>
      <c r="P83" s="4">
        <f t="shared" si="35"/>
        <v>43010.666666838712</v>
      </c>
      <c r="Q83" s="4">
        <f t="shared" si="27"/>
        <v>43010.666666838712</v>
      </c>
    </row>
    <row r="84" spans="1:17" x14ac:dyDescent="0.3">
      <c r="A84" t="s">
        <v>146</v>
      </c>
      <c r="B84" t="s">
        <v>147</v>
      </c>
      <c r="C84" t="s">
        <v>333</v>
      </c>
      <c r="D84" s="4" t="str">
        <f>VLOOKUP(C84,production!A:B,2,)</f>
        <v>Pd10</v>
      </c>
      <c r="E84" s="4" t="str">
        <f>VLOOKUP(D84,product!B:E,4,FALSE)</f>
        <v>Efavirenz</v>
      </c>
      <c r="F84" t="s">
        <v>324</v>
      </c>
      <c r="G84" s="4" t="str">
        <f>VLOOKUP(F84,production!A:B,2,)</f>
        <v>Pd7</v>
      </c>
      <c r="H84" s="4">
        <f>VLOOKUP(E84,api!A:E,2,)</f>
        <v>30</v>
      </c>
      <c r="I84" s="4">
        <f>VLOOKUP(E84,api!A:E,5,)</f>
        <v>50</v>
      </c>
      <c r="J84" s="4" t="str">
        <f>VLOOKUP(G84,product!B:C,2,)</f>
        <v>375</v>
      </c>
      <c r="K84" s="4">
        <f>VLOOKUP(F84,production!A:C,3,)</f>
        <v>500000</v>
      </c>
      <c r="L84" s="2">
        <f>VLOOKUP(B84,equipment!A:C,3,)</f>
        <v>465.00092999999998</v>
      </c>
      <c r="M84" s="4">
        <f t="shared" si="32"/>
        <v>86021333.333677411</v>
      </c>
      <c r="N84" s="4">
        <f t="shared" si="33"/>
        <v>143368.8888894624</v>
      </c>
      <c r="O84" s="4">
        <f t="shared" si="34"/>
        <v>10752.666666709678</v>
      </c>
      <c r="P84" s="4">
        <f t="shared" si="35"/>
        <v>10752.666666709678</v>
      </c>
      <c r="Q84" s="4">
        <f t="shared" si="27"/>
        <v>10752.666666709678</v>
      </c>
    </row>
    <row r="85" spans="1:17" x14ac:dyDescent="0.3">
      <c r="A85" t="s">
        <v>146</v>
      </c>
      <c r="B85" t="s">
        <v>147</v>
      </c>
      <c r="C85" t="s">
        <v>333</v>
      </c>
      <c r="D85" s="4" t="str">
        <f>VLOOKUP(C85,production!A:B,2,)</f>
        <v>Pd10</v>
      </c>
      <c r="E85" s="4" t="str">
        <f>VLOOKUP(D85,product!B:E,4,FALSE)</f>
        <v>Efavirenz</v>
      </c>
      <c r="F85" t="s">
        <v>325</v>
      </c>
      <c r="G85" s="4" t="str">
        <f>VLOOKUP(F85,production!A:B,2,)</f>
        <v>Pd8</v>
      </c>
      <c r="H85" s="4">
        <f>VLOOKUP(E85,api!A:E,2,)</f>
        <v>30</v>
      </c>
      <c r="I85" s="4">
        <f>VLOOKUP(E85,api!A:E,5,)</f>
        <v>50</v>
      </c>
      <c r="J85" s="4" t="str">
        <f>VLOOKUP(G85,product!B:C,2,)</f>
        <v>540</v>
      </c>
      <c r="K85" s="4">
        <f>VLOOKUP(F85,production!A:C,3,)</f>
        <v>400000</v>
      </c>
      <c r="L85" s="2">
        <f>VLOOKUP(B85,equipment!A:C,3,)</f>
        <v>465.00092999999998</v>
      </c>
      <c r="M85" s="4">
        <f t="shared" si="32"/>
        <v>47789629.629820794</v>
      </c>
      <c r="N85" s="4">
        <f t="shared" si="33"/>
        <v>79649.382716367982</v>
      </c>
      <c r="O85" s="4">
        <f t="shared" si="34"/>
        <v>8602.133333367743</v>
      </c>
      <c r="P85" s="4">
        <f t="shared" si="35"/>
        <v>8602.133333367743</v>
      </c>
      <c r="Q85" s="4">
        <f t="shared" si="27"/>
        <v>8602.133333367743</v>
      </c>
    </row>
    <row r="86" spans="1:17" x14ac:dyDescent="0.3">
      <c r="A86" t="s">
        <v>146</v>
      </c>
      <c r="B86" t="s">
        <v>147</v>
      </c>
      <c r="C86" t="s">
        <v>333</v>
      </c>
      <c r="D86" s="4" t="str">
        <f>VLOOKUP(C86,production!A:B,2,)</f>
        <v>Pd10</v>
      </c>
      <c r="E86" s="4" t="str">
        <f>VLOOKUP(D86,product!B:E,4,FALSE)</f>
        <v>Efavirenz</v>
      </c>
      <c r="F86" s="2" t="s">
        <v>338</v>
      </c>
      <c r="G86" s="2" t="str">
        <f>VLOOKUP(F86,production!A:B,2,)</f>
        <v>P4</v>
      </c>
      <c r="H86" s="2">
        <f>VLOOKUP(E86,api!A:E,2,)</f>
        <v>30</v>
      </c>
      <c r="I86" s="2">
        <f>VLOOKUP(E86,api!A:E,5,)</f>
        <v>50</v>
      </c>
      <c r="J86" s="2" t="str">
        <f>VLOOKUP(G86,product!B:C,2,)</f>
        <v>1000</v>
      </c>
      <c r="K86" s="2">
        <f>VLOOKUP(F86,production!A:C,3,)</f>
        <v>165000</v>
      </c>
      <c r="L86" s="2">
        <f>VLOOKUP(B86,equipment!A:C,3,)</f>
        <v>465.00092999999998</v>
      </c>
      <c r="M86" s="2">
        <f t="shared" si="32"/>
        <v>10645140.00004258</v>
      </c>
      <c r="N86" s="2">
        <f t="shared" si="33"/>
        <v>17741.900000070968</v>
      </c>
      <c r="O86" s="2">
        <f t="shared" si="34"/>
        <v>3548.3800000141937</v>
      </c>
      <c r="P86" s="2">
        <f t="shared" si="35"/>
        <v>3548.3800000141937</v>
      </c>
      <c r="Q86" s="4">
        <f t="shared" si="27"/>
        <v>3548.3800000141937</v>
      </c>
    </row>
    <row r="87" spans="1:17" x14ac:dyDescent="0.3">
      <c r="A87" t="s">
        <v>146</v>
      </c>
      <c r="B87" t="s">
        <v>147</v>
      </c>
      <c r="C87" t="s">
        <v>334</v>
      </c>
      <c r="D87" s="4" t="str">
        <f>VLOOKUP(C87,production!A:B,2,)</f>
        <v>Pd4</v>
      </c>
      <c r="E87" s="4" t="str">
        <f>VLOOKUP(D87,product!B:E,4)</f>
        <v>Pioglitazone</v>
      </c>
      <c r="F87" s="2" t="s">
        <v>335</v>
      </c>
      <c r="G87" s="4" t="str">
        <f>VLOOKUP(F87,production!A:B,2,)</f>
        <v>P2</v>
      </c>
      <c r="H87" s="4">
        <f>VLOOKUP(E87,api!A:E,2,)</f>
        <v>1.5</v>
      </c>
      <c r="I87" s="4">
        <f>VLOOKUP(E87,api!A:E,5,)</f>
        <v>7.5</v>
      </c>
      <c r="J87" s="4" t="str">
        <f>VLOOKUP(G87,product!B:C,2,)</f>
        <v>1000</v>
      </c>
      <c r="K87" s="4">
        <f>VLOOKUP(F87,production!A:C,3,)</f>
        <v>352</v>
      </c>
      <c r="L87" s="2">
        <f>VLOOKUP(B87,equipment!A:C,3,)</f>
        <v>465.00092999999998</v>
      </c>
      <c r="M87" s="4">
        <f t="shared" si="24"/>
        <v>1135.4816000045419</v>
      </c>
      <c r="N87" s="4">
        <f t="shared" si="25"/>
        <v>5.6774080000227105</v>
      </c>
      <c r="O87" s="4">
        <f t="shared" si="26"/>
        <v>7.5698773333636131</v>
      </c>
      <c r="P87" s="4">
        <f t="shared" si="27"/>
        <v>5.6774080000227105</v>
      </c>
      <c r="Q87" s="4">
        <f t="shared" si="27"/>
        <v>5.6774080000227105</v>
      </c>
    </row>
    <row r="88" spans="1:17" x14ac:dyDescent="0.3">
      <c r="A88" t="s">
        <v>146</v>
      </c>
      <c r="B88" t="s">
        <v>147</v>
      </c>
      <c r="C88" t="s">
        <v>334</v>
      </c>
      <c r="D88" s="4" t="str">
        <f>VLOOKUP(C88,production!A:B,2,)</f>
        <v>Pd4</v>
      </c>
      <c r="E88" s="4" t="str">
        <f>VLOOKUP(D88,product!B:E,4)</f>
        <v>Pioglitazone</v>
      </c>
      <c r="F88" t="s">
        <v>323</v>
      </c>
      <c r="G88" s="4" t="str">
        <f>VLOOKUP(F88,production!A:B,2,)</f>
        <v>Pd6</v>
      </c>
      <c r="H88" s="4">
        <f>VLOOKUP(E88,api!A:E,2,)</f>
        <v>1.5</v>
      </c>
      <c r="I88" s="4">
        <f>VLOOKUP(E88,api!A:E,5,)</f>
        <v>7.5</v>
      </c>
      <c r="J88" s="4" t="str">
        <f>VLOOKUP(G88,product!B:C,2,)</f>
        <v>1240</v>
      </c>
      <c r="K88" s="4">
        <f>VLOOKUP(F88,production!A:C,3,)</f>
        <v>2000000</v>
      </c>
      <c r="L88" s="2">
        <f>VLOOKUP(B88,equipment!A:C,3,)</f>
        <v>465.00092999999998</v>
      </c>
      <c r="M88" s="4">
        <f t="shared" si="24"/>
        <v>5202903.2258272637</v>
      </c>
      <c r="N88" s="4">
        <f t="shared" si="25"/>
        <v>26014.516129136315</v>
      </c>
      <c r="O88" s="4">
        <f t="shared" si="26"/>
        <v>43010.666666838712</v>
      </c>
      <c r="P88" s="4">
        <f t="shared" si="27"/>
        <v>26014.516129136315</v>
      </c>
      <c r="Q88" s="4">
        <f t="shared" si="27"/>
        <v>26014.516129136315</v>
      </c>
    </row>
    <row r="89" spans="1:17" x14ac:dyDescent="0.3">
      <c r="A89" t="s">
        <v>146</v>
      </c>
      <c r="B89" t="s">
        <v>147</v>
      </c>
      <c r="C89" t="s">
        <v>334</v>
      </c>
      <c r="D89" s="4" t="str">
        <f>VLOOKUP(C89,production!A:B,2,)</f>
        <v>Pd4</v>
      </c>
      <c r="E89" s="4" t="str">
        <f>VLOOKUP(D89,product!B:E,4)</f>
        <v>Pioglitazone</v>
      </c>
      <c r="F89" t="s">
        <v>324</v>
      </c>
      <c r="G89" s="4" t="str">
        <f>VLOOKUP(F89,production!A:B,2,)</f>
        <v>Pd7</v>
      </c>
      <c r="H89" s="4">
        <f>VLOOKUP(E89,api!A:E,2,)</f>
        <v>1.5</v>
      </c>
      <c r="I89" s="4">
        <f>VLOOKUP(E89,api!A:E,5,)</f>
        <v>7.5</v>
      </c>
      <c r="J89" s="4" t="str">
        <f>VLOOKUP(G89,product!B:C,2,)</f>
        <v>375</v>
      </c>
      <c r="K89" s="4">
        <f>VLOOKUP(F89,production!A:C,3,)</f>
        <v>500000</v>
      </c>
      <c r="L89" s="2">
        <f>VLOOKUP(B89,equipment!A:C,3,)</f>
        <v>465.00092999999998</v>
      </c>
      <c r="M89" s="4">
        <f t="shared" si="24"/>
        <v>4301066.6666838713</v>
      </c>
      <c r="N89" s="4">
        <f t="shared" si="25"/>
        <v>21505.333333419356</v>
      </c>
      <c r="O89" s="4">
        <f t="shared" si="26"/>
        <v>10752.666666709678</v>
      </c>
      <c r="P89" s="4">
        <f t="shared" si="27"/>
        <v>10752.666666709678</v>
      </c>
      <c r="Q89" s="4">
        <f t="shared" si="27"/>
        <v>10752.666666709678</v>
      </c>
    </row>
    <row r="90" spans="1:17" x14ac:dyDescent="0.3">
      <c r="A90" t="s">
        <v>146</v>
      </c>
      <c r="B90" t="s">
        <v>147</v>
      </c>
      <c r="C90" t="s">
        <v>334</v>
      </c>
      <c r="D90" s="4" t="str">
        <f>VLOOKUP(C90,production!A:B,2,)</f>
        <v>Pd4</v>
      </c>
      <c r="E90" s="4" t="str">
        <f>VLOOKUP(D90,product!B:E,4)</f>
        <v>Pioglitazone</v>
      </c>
      <c r="F90" t="s">
        <v>325</v>
      </c>
      <c r="G90" s="4" t="str">
        <f>VLOOKUP(F90,production!A:B,2,)</f>
        <v>Pd8</v>
      </c>
      <c r="H90" s="4">
        <f>VLOOKUP(E90,api!A:E,2,)</f>
        <v>1.5</v>
      </c>
      <c r="I90" s="4">
        <f>VLOOKUP(E90,api!A:E,5,)</f>
        <v>7.5</v>
      </c>
      <c r="J90" s="4" t="str">
        <f>VLOOKUP(G90,product!B:C,2,)</f>
        <v>540</v>
      </c>
      <c r="K90" s="4">
        <f>VLOOKUP(F90,production!A:C,3,)</f>
        <v>400000</v>
      </c>
      <c r="L90" s="2">
        <f>VLOOKUP(B90,equipment!A:C,3,)</f>
        <v>465.00092999999998</v>
      </c>
      <c r="M90" s="4">
        <f t="shared" si="24"/>
        <v>2389481.4814910395</v>
      </c>
      <c r="N90" s="4">
        <f t="shared" si="25"/>
        <v>11947.407407455197</v>
      </c>
      <c r="O90" s="4">
        <f t="shared" si="26"/>
        <v>8602.133333367743</v>
      </c>
      <c r="P90" s="4">
        <f t="shared" si="27"/>
        <v>8602.133333367743</v>
      </c>
      <c r="Q90" s="4">
        <f t="shared" si="27"/>
        <v>8602.133333367743</v>
      </c>
    </row>
    <row r="91" spans="1:17" x14ac:dyDescent="0.3">
      <c r="A91" t="s">
        <v>146</v>
      </c>
      <c r="B91" t="s">
        <v>147</v>
      </c>
      <c r="C91" t="s">
        <v>334</v>
      </c>
      <c r="D91" s="4" t="str">
        <f>VLOOKUP(C91,production!A:B,2,)</f>
        <v>Pd4</v>
      </c>
      <c r="E91" s="4" t="str">
        <f>VLOOKUP(D91,product!B:E,4)</f>
        <v>Pioglitazone</v>
      </c>
      <c r="F91" t="s">
        <v>333</v>
      </c>
      <c r="G91" s="4" t="str">
        <f>VLOOKUP(F91,production!A:B,2,)</f>
        <v>Pd10</v>
      </c>
      <c r="H91" s="4">
        <f>VLOOKUP(E91,api!A:E,2,)</f>
        <v>1.5</v>
      </c>
      <c r="I91" s="4">
        <f>VLOOKUP(E91,api!A:E,5,)</f>
        <v>7.5</v>
      </c>
      <c r="J91" s="4" t="str">
        <f>VLOOKUP(G91,product!B:C,2,)</f>
        <v>750</v>
      </c>
      <c r="K91" s="4">
        <f>VLOOKUP(F91,production!A:C,3,)</f>
        <v>500000</v>
      </c>
      <c r="L91" s="2">
        <f>VLOOKUP(B91,equipment!A:C,3,)</f>
        <v>465.00092999999998</v>
      </c>
      <c r="M91" s="4">
        <f t="shared" si="24"/>
        <v>2150533.3333419356</v>
      </c>
      <c r="N91" s="4">
        <f t="shared" si="25"/>
        <v>10752.666666709678</v>
      </c>
      <c r="O91" s="4">
        <f t="shared" si="26"/>
        <v>10752.666666709678</v>
      </c>
      <c r="P91" s="4">
        <f t="shared" si="27"/>
        <v>10752.666666709678</v>
      </c>
      <c r="Q91" s="4">
        <f t="shared" si="27"/>
        <v>10752.666666709678</v>
      </c>
    </row>
    <row r="92" spans="1:17" x14ac:dyDescent="0.3">
      <c r="A92" t="s">
        <v>146</v>
      </c>
      <c r="B92" t="s">
        <v>147</v>
      </c>
      <c r="C92" t="s">
        <v>334</v>
      </c>
      <c r="D92" s="4" t="str">
        <f>VLOOKUP(C92,production!A:B,2,)</f>
        <v>Pd4</v>
      </c>
      <c r="E92" s="4" t="str">
        <f>VLOOKUP(D92,product!B:E,4)</f>
        <v>Pioglitazone</v>
      </c>
      <c r="F92" s="2" t="s">
        <v>338</v>
      </c>
      <c r="G92" s="2" t="str">
        <f>VLOOKUP(F92,production!A:B,2,)</f>
        <v>P4</v>
      </c>
      <c r="H92" s="2">
        <f>VLOOKUP(E92,api!A:E,2,)</f>
        <v>1.5</v>
      </c>
      <c r="I92" s="2">
        <f>VLOOKUP(E92,api!A:E,5,)</f>
        <v>7.5</v>
      </c>
      <c r="J92" s="2" t="str">
        <f>VLOOKUP(G92,product!B:C,2,)</f>
        <v>1000</v>
      </c>
      <c r="K92" s="2">
        <f>VLOOKUP(F92,production!A:C,3,)</f>
        <v>165000</v>
      </c>
      <c r="L92" s="2">
        <f>VLOOKUP(B92,equipment!A:C,3,)</f>
        <v>465.00092999999998</v>
      </c>
      <c r="M92" s="2">
        <f t="shared" si="24"/>
        <v>532257.000002129</v>
      </c>
      <c r="N92" s="2">
        <f t="shared" si="25"/>
        <v>2661.285000010645</v>
      </c>
      <c r="O92" s="2">
        <f t="shared" si="26"/>
        <v>3548.3800000141937</v>
      </c>
      <c r="P92" s="2">
        <f t="shared" si="27"/>
        <v>2661.285000010645</v>
      </c>
      <c r="Q92" s="4">
        <f t="shared" si="27"/>
        <v>2661.285000010645</v>
      </c>
    </row>
    <row r="93" spans="1:17" x14ac:dyDescent="0.3">
      <c r="A93" t="s">
        <v>146</v>
      </c>
      <c r="B93" t="s">
        <v>147</v>
      </c>
      <c r="C93" s="2" t="s">
        <v>338</v>
      </c>
      <c r="D93" s="4" t="str">
        <f>VLOOKUP(C93,production!A:B,2,)</f>
        <v>P4</v>
      </c>
      <c r="E93" s="4" t="str">
        <f>VLOOKUP(D93,product!B:E,4)</f>
        <v>Rosuvastatin</v>
      </c>
      <c r="F93" t="s">
        <v>323</v>
      </c>
      <c r="G93" s="4" t="str">
        <f>VLOOKUP(F93,production!A:B,2,)</f>
        <v>Pd6</v>
      </c>
      <c r="H93" s="4">
        <f>VLOOKUP(E93,api!A:E,2,)</f>
        <v>0.15</v>
      </c>
      <c r="I93" s="4">
        <f>VLOOKUP(E93,api!A:E,5,)</f>
        <v>40</v>
      </c>
      <c r="J93" s="4" t="str">
        <f>VLOOKUP(G93,product!B:C,2,)</f>
        <v>1240</v>
      </c>
      <c r="K93" s="4">
        <f>VLOOKUP(F93,production!A:C,3,)</f>
        <v>2000000</v>
      </c>
      <c r="L93" s="2">
        <f>VLOOKUP(B93,equipment!A:C,3,)</f>
        <v>465.00092999999998</v>
      </c>
      <c r="M93" s="4">
        <f t="shared" si="24"/>
        <v>520290.32258272637</v>
      </c>
      <c r="N93" s="4">
        <f t="shared" si="25"/>
        <v>138744.08602206036</v>
      </c>
      <c r="O93" s="4">
        <f t="shared" si="26"/>
        <v>43010.666666838712</v>
      </c>
      <c r="P93" s="4">
        <f t="shared" si="27"/>
        <v>43010.666666838712</v>
      </c>
      <c r="Q93" s="4">
        <f t="shared" si="27"/>
        <v>43010.666666838712</v>
      </c>
    </row>
    <row r="94" spans="1:17" x14ac:dyDescent="0.3">
      <c r="A94" t="s">
        <v>146</v>
      </c>
      <c r="B94" t="s">
        <v>147</v>
      </c>
      <c r="C94" s="2" t="s">
        <v>338</v>
      </c>
      <c r="D94" s="4" t="str">
        <f>VLOOKUP(C94,production!A:B,2,)</f>
        <v>P4</v>
      </c>
      <c r="E94" s="4" t="str">
        <f>VLOOKUP(D94,product!B:E,4)</f>
        <v>Rosuvastatin</v>
      </c>
      <c r="F94" t="s">
        <v>324</v>
      </c>
      <c r="G94" s="4" t="str">
        <f>VLOOKUP(F94,production!A:B,2,)</f>
        <v>Pd7</v>
      </c>
      <c r="H94" s="4">
        <f>VLOOKUP(E94,api!A:E,2,)</f>
        <v>0.15</v>
      </c>
      <c r="I94" s="4">
        <f>VLOOKUP(E94,api!A:E,5,)</f>
        <v>40</v>
      </c>
      <c r="J94" s="4" t="str">
        <f>VLOOKUP(G94,product!B:C,2,)</f>
        <v>375</v>
      </c>
      <c r="K94" s="4">
        <f>VLOOKUP(F94,production!A:C,3,)</f>
        <v>500000</v>
      </c>
      <c r="L94" s="2">
        <f>VLOOKUP(B94,equipment!A:C,3,)</f>
        <v>465.00092999999998</v>
      </c>
      <c r="M94" s="4">
        <f t="shared" ref="M94:M98" si="36">H94/J94*K94/L94*1000000</f>
        <v>430106.66666838701</v>
      </c>
      <c r="N94" s="4">
        <f t="shared" ref="N94:N98" si="37">I94/J94/1000*K94/L94*1000000</f>
        <v>114695.11111156992</v>
      </c>
      <c r="O94" s="4">
        <f t="shared" ref="O94:O98" si="38">10*K94/L94</f>
        <v>10752.666666709678</v>
      </c>
      <c r="P94" s="4">
        <f t="shared" ref="P94:Q98" si="39">MIN(M94,N94,O94)</f>
        <v>10752.666666709678</v>
      </c>
      <c r="Q94" s="4">
        <f t="shared" si="39"/>
        <v>10752.666666709678</v>
      </c>
    </row>
    <row r="95" spans="1:17" x14ac:dyDescent="0.3">
      <c r="A95" t="s">
        <v>146</v>
      </c>
      <c r="B95" t="s">
        <v>147</v>
      </c>
      <c r="C95" s="2" t="s">
        <v>338</v>
      </c>
      <c r="D95" s="4" t="str">
        <f>VLOOKUP(C95,production!A:B,2,)</f>
        <v>P4</v>
      </c>
      <c r="E95" s="4" t="str">
        <f>VLOOKUP(D95,product!B:E,4)</f>
        <v>Rosuvastatin</v>
      </c>
      <c r="F95" t="s">
        <v>325</v>
      </c>
      <c r="G95" s="4" t="str">
        <f>VLOOKUP(F95,production!A:B,2,)</f>
        <v>Pd8</v>
      </c>
      <c r="H95" s="4">
        <f>VLOOKUP(E95,api!A:E,2,)</f>
        <v>0.15</v>
      </c>
      <c r="I95" s="4">
        <f>VLOOKUP(E95,api!A:E,5,)</f>
        <v>40</v>
      </c>
      <c r="J95" s="4" t="str">
        <f>VLOOKUP(G95,product!B:C,2,)</f>
        <v>540</v>
      </c>
      <c r="K95" s="4">
        <f>VLOOKUP(F95,production!A:C,3,)</f>
        <v>400000</v>
      </c>
      <c r="L95" s="2">
        <f>VLOOKUP(B95,equipment!A:C,3,)</f>
        <v>465.00092999999998</v>
      </c>
      <c r="M95" s="4">
        <f t="shared" si="36"/>
        <v>238948.14814910394</v>
      </c>
      <c r="N95" s="4">
        <f t="shared" si="37"/>
        <v>63719.506173094378</v>
      </c>
      <c r="O95" s="4">
        <f t="shared" si="38"/>
        <v>8602.133333367743</v>
      </c>
      <c r="P95" s="4">
        <f t="shared" si="39"/>
        <v>8602.133333367743</v>
      </c>
      <c r="Q95" s="4">
        <f t="shared" si="39"/>
        <v>8602.133333367743</v>
      </c>
    </row>
    <row r="96" spans="1:17" x14ac:dyDescent="0.3">
      <c r="A96" t="s">
        <v>146</v>
      </c>
      <c r="B96" t="s">
        <v>147</v>
      </c>
      <c r="C96" s="2" t="s">
        <v>338</v>
      </c>
      <c r="D96" s="4" t="str">
        <f>VLOOKUP(C96,production!A:B,2,)</f>
        <v>P4</v>
      </c>
      <c r="E96" s="4" t="str">
        <f>VLOOKUP(D96,product!B:E,4)</f>
        <v>Rosuvastatin</v>
      </c>
      <c r="F96" t="s">
        <v>333</v>
      </c>
      <c r="G96" s="4" t="str">
        <f>VLOOKUP(F96,production!A:B,2,)</f>
        <v>Pd10</v>
      </c>
      <c r="H96" s="4">
        <f>VLOOKUP(E96,api!A:E,2,)</f>
        <v>0.15</v>
      </c>
      <c r="I96" s="4">
        <f>VLOOKUP(E96,api!A:E,5,)</f>
        <v>40</v>
      </c>
      <c r="J96" s="4" t="str">
        <f>VLOOKUP(G96,product!B:C,2,)</f>
        <v>750</v>
      </c>
      <c r="K96" s="4">
        <f>VLOOKUP(F96,production!A:C,3,)</f>
        <v>500000</v>
      </c>
      <c r="L96" s="2">
        <f>VLOOKUP(B96,equipment!A:C,3,)</f>
        <v>465.00092999999998</v>
      </c>
      <c r="M96" s="4">
        <f t="shared" si="36"/>
        <v>215053.33333419351</v>
      </c>
      <c r="N96" s="4">
        <f t="shared" si="37"/>
        <v>57347.555555784958</v>
      </c>
      <c r="O96" s="4">
        <f t="shared" si="38"/>
        <v>10752.666666709678</v>
      </c>
      <c r="P96" s="4">
        <f t="shared" si="39"/>
        <v>10752.666666709678</v>
      </c>
      <c r="Q96" s="4">
        <f t="shared" si="39"/>
        <v>10752.666666709678</v>
      </c>
    </row>
    <row r="97" spans="1:17" x14ac:dyDescent="0.3">
      <c r="A97" t="s">
        <v>146</v>
      </c>
      <c r="B97" t="s">
        <v>147</v>
      </c>
      <c r="C97" s="2" t="s">
        <v>338</v>
      </c>
      <c r="D97" s="4" t="str">
        <f>VLOOKUP(C97,production!A:B,2,)</f>
        <v>P4</v>
      </c>
      <c r="E97" s="4" t="str">
        <f>VLOOKUP(D97,product!B:E,4)</f>
        <v>Rosuvastatin</v>
      </c>
      <c r="F97" t="s">
        <v>334</v>
      </c>
      <c r="G97" s="4" t="str">
        <f>VLOOKUP(F97,production!A:B,2,)</f>
        <v>Pd4</v>
      </c>
      <c r="H97" s="4">
        <f>VLOOKUP(E97,api!A:E,2,)</f>
        <v>0.15</v>
      </c>
      <c r="I97" s="4">
        <f>VLOOKUP(E97,api!A:E,5,)</f>
        <v>40</v>
      </c>
      <c r="J97" s="4" t="str">
        <f>VLOOKUP(G97,product!B:C,2,)</f>
        <v>180</v>
      </c>
      <c r="K97" s="4">
        <f>VLOOKUP(F97,production!A:C,3,)</f>
        <v>150000</v>
      </c>
      <c r="L97" s="2">
        <f>VLOOKUP(B97,equipment!A:C,3,)</f>
        <v>465.00092999999998</v>
      </c>
      <c r="M97" s="4">
        <f t="shared" si="36"/>
        <v>268816.6666677419</v>
      </c>
      <c r="N97" s="4">
        <f t="shared" si="37"/>
        <v>71684.444444731169</v>
      </c>
      <c r="O97" s="4">
        <f t="shared" si="38"/>
        <v>3225.8000000129032</v>
      </c>
      <c r="P97" s="4">
        <f t="shared" si="39"/>
        <v>3225.8000000129032</v>
      </c>
      <c r="Q97" s="4">
        <f t="shared" si="39"/>
        <v>3225.8000000129032</v>
      </c>
    </row>
    <row r="98" spans="1:17" x14ac:dyDescent="0.3">
      <c r="A98" t="s">
        <v>146</v>
      </c>
      <c r="B98" t="s">
        <v>147</v>
      </c>
      <c r="C98" s="2" t="s">
        <v>338</v>
      </c>
      <c r="D98" s="4" t="str">
        <f>VLOOKUP(C98,production!A:B,2,)</f>
        <v>P4</v>
      </c>
      <c r="E98" s="4" t="str">
        <f>VLOOKUP(D98,product!B:E,4)</f>
        <v>Rosuvastatin</v>
      </c>
      <c r="F98" s="2" t="s">
        <v>335</v>
      </c>
      <c r="G98" s="2" t="str">
        <f>VLOOKUP(F98,production!A:B,2,)</f>
        <v>P2</v>
      </c>
      <c r="H98" s="2">
        <f>VLOOKUP(E98,api!A:E,2,)</f>
        <v>0.15</v>
      </c>
      <c r="I98" s="2">
        <f>VLOOKUP(E98,api!A:E,5,)</f>
        <v>40</v>
      </c>
      <c r="J98" s="2" t="str">
        <f>VLOOKUP(G98,product!B:C,2,)</f>
        <v>1000</v>
      </c>
      <c r="K98" s="2">
        <f>VLOOKUP(F98,production!A:C,3,)</f>
        <v>352</v>
      </c>
      <c r="L98" s="2">
        <f>465.00093+46.500093</f>
        <v>511.50102299999998</v>
      </c>
      <c r="M98" s="2">
        <f t="shared" si="36"/>
        <v>103.2256000004129</v>
      </c>
      <c r="N98" s="2">
        <f t="shared" si="37"/>
        <v>27.526826666776778</v>
      </c>
      <c r="O98" s="2">
        <f t="shared" si="38"/>
        <v>6.8817066666941935</v>
      </c>
      <c r="P98" s="2">
        <f t="shared" si="39"/>
        <v>6.8817066666941935</v>
      </c>
      <c r="Q98" s="4">
        <f t="shared" si="39"/>
        <v>6.8817066666941935</v>
      </c>
    </row>
    <row r="99" spans="1:17" x14ac:dyDescent="0.3">
      <c r="A99" t="s">
        <v>408</v>
      </c>
      <c r="B99" t="s">
        <v>147</v>
      </c>
      <c r="M99" s="4">
        <f>MIN(M51:M98)</f>
        <v>6.4516000000258069</v>
      </c>
      <c r="N99" s="4">
        <f t="shared" ref="N99:Q99" si="40">MIN(N51:N98)</f>
        <v>0.37849386666818063</v>
      </c>
      <c r="O99" s="4">
        <f t="shared" si="40"/>
        <v>6.8817066666941935</v>
      </c>
      <c r="P99" s="4">
        <f t="shared" si="40"/>
        <v>0.37849386666818063</v>
      </c>
      <c r="Q99" s="4">
        <f t="shared" si="40"/>
        <v>0.37849386666818063</v>
      </c>
    </row>
    <row r="100" spans="1:17" s="2" customFormat="1" ht="31.2" x14ac:dyDescent="0.3">
      <c r="A100" s="2" t="s">
        <v>407</v>
      </c>
      <c r="D100" s="4"/>
      <c r="M100" s="2">
        <f>MIN(M3:M99)</f>
        <v>5.1612800000206449E-7</v>
      </c>
      <c r="N100" s="2">
        <f>MIN(N3:N99)</f>
        <v>1.0322560000041289E-3</v>
      </c>
      <c r="O100" s="2">
        <f>MIN(O3:O99)</f>
        <v>1.2903200000051611E-4</v>
      </c>
      <c r="P100" s="2">
        <f>MIN(P3:P99)</f>
        <v>5.1612800000206449E-7</v>
      </c>
      <c r="Q100" s="2">
        <f>MIN(Q50,Q99)</f>
        <v>5.1612800000206449E-7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71F2B-EF40-4F74-8CE1-EED5C69D379D}">
  <dimension ref="A1:XEZ70"/>
  <sheetViews>
    <sheetView topLeftCell="C51" workbookViewId="0">
      <selection activeCell="S72" sqref="S72"/>
    </sheetView>
  </sheetViews>
  <sheetFormatPr defaultRowHeight="15.6" x14ac:dyDescent="0.3"/>
  <cols>
    <col min="12" max="12" width="10.3984375" bestFit="1" customWidth="1"/>
    <col min="13" max="13" width="11.8984375" bestFit="1" customWidth="1"/>
    <col min="17" max="17" width="11" bestFit="1" customWidth="1"/>
    <col min="20" max="20" width="11.8984375" bestFit="1" customWidth="1"/>
  </cols>
  <sheetData>
    <row r="1" spans="1:20" ht="55.2" customHeight="1" thickBot="1" x14ac:dyDescent="0.35">
      <c r="A1" s="3" t="s">
        <v>386</v>
      </c>
      <c r="B1" s="3" t="s">
        <v>387</v>
      </c>
      <c r="C1" s="3" t="s">
        <v>376</v>
      </c>
      <c r="D1" s="1" t="s">
        <v>392</v>
      </c>
      <c r="E1" s="3" t="s">
        <v>378</v>
      </c>
      <c r="F1" s="3" t="s">
        <v>379</v>
      </c>
      <c r="G1" s="3" t="s">
        <v>391</v>
      </c>
      <c r="H1" s="3" t="s">
        <v>380</v>
      </c>
      <c r="I1" s="3" t="s">
        <v>381</v>
      </c>
      <c r="J1" s="3" t="s">
        <v>382</v>
      </c>
      <c r="K1" s="3" t="s">
        <v>383</v>
      </c>
      <c r="L1" s="3" t="s">
        <v>384</v>
      </c>
      <c r="M1" s="1" t="s">
        <v>396</v>
      </c>
      <c r="N1" s="1" t="s">
        <v>400</v>
      </c>
      <c r="O1" s="1" t="s">
        <v>401</v>
      </c>
      <c r="P1" s="1" t="s">
        <v>402</v>
      </c>
      <c r="Q1" s="1" t="s">
        <v>397</v>
      </c>
      <c r="R1" s="1" t="s">
        <v>398</v>
      </c>
      <c r="S1" s="2" t="s">
        <v>399</v>
      </c>
      <c r="T1" s="2" t="s">
        <v>429</v>
      </c>
    </row>
    <row r="2" spans="1:20" x14ac:dyDescent="0.3">
      <c r="A2" s="4" t="s">
        <v>146</v>
      </c>
      <c r="B2" s="4" t="s">
        <v>145</v>
      </c>
      <c r="C2" s="4" t="s">
        <v>335</v>
      </c>
      <c r="D2" s="4" t="str">
        <f>VLOOKUP(C2,production!A:B,2,)</f>
        <v>P2</v>
      </c>
      <c r="E2" s="4" t="str">
        <f>VLOOKUP(D2,product!B:E,4)</f>
        <v>Dabigatran Etexilate</v>
      </c>
      <c r="F2" s="4" t="s">
        <v>326</v>
      </c>
      <c r="G2" s="4" t="str">
        <f>VLOOKUP(F2,production!A:B,2,)</f>
        <v>Pd9</v>
      </c>
      <c r="H2" s="4">
        <f>VLOOKUP(E2,api!A:E,2,)</f>
        <v>2.0000000000000002E-5</v>
      </c>
      <c r="I2" s="4">
        <f>VLOOKUP(E2,api!A:E,5,)</f>
        <v>40</v>
      </c>
      <c r="J2" s="4" t="str">
        <f>VLOOKUP(G2,product!B:C,2,)</f>
        <v>500</v>
      </c>
      <c r="K2" s="4">
        <f>VLOOKUP(F2,production!A:C,3,)</f>
        <v>5.9999999999999995E-4</v>
      </c>
      <c r="L2" s="2">
        <f>VLOOKUP(B2,equipment!A:C,3,)</f>
        <v>46.500093</v>
      </c>
      <c r="M2" s="4">
        <f>H2/J2*K2/L2*1000000</f>
        <v>5.1612800000206449E-7</v>
      </c>
      <c r="N2" s="4">
        <f>I2/J2/1000*K2/L2*1000000</f>
        <v>1.0322560000041289E-3</v>
      </c>
      <c r="O2" s="4">
        <f>10*K2/L2</f>
        <v>1.2903200000051611E-4</v>
      </c>
      <c r="P2" s="4">
        <f t="shared" ref="P2:P52" si="0">MIN(M2,N2,O2)</f>
        <v>5.1612800000206449E-7</v>
      </c>
      <c r="Q2" s="2">
        <f>P2*80/100</f>
        <v>4.1290240000165163E-7</v>
      </c>
      <c r="R2" s="2">
        <f>P2*1000</f>
        <v>5.1612800000206446E-4</v>
      </c>
      <c r="S2" s="2">
        <f>MIN(P2,10)</f>
        <v>5.1612800000206449E-7</v>
      </c>
      <c r="T2" s="4">
        <f>MIN(M2:O2)</f>
        <v>5.1612800000206449E-7</v>
      </c>
    </row>
    <row r="3" spans="1:20" x14ac:dyDescent="0.3">
      <c r="A3" s="4" t="s">
        <v>146</v>
      </c>
      <c r="B3" s="4" t="s">
        <v>145</v>
      </c>
      <c r="C3" s="4" t="s">
        <v>335</v>
      </c>
      <c r="D3" s="4" t="str">
        <f>VLOOKUP(C3,production!A:B,2,)</f>
        <v>P2</v>
      </c>
      <c r="E3" s="4" t="str">
        <f>VLOOKUP(D3,product!B:E,4)</f>
        <v>Dabigatran Etexilate</v>
      </c>
      <c r="F3" s="4" t="s">
        <v>336</v>
      </c>
      <c r="G3" s="4" t="str">
        <f>VLOOKUP(F3,production!A:B,2,)</f>
        <v>Pr222</v>
      </c>
      <c r="H3" s="4">
        <f>VLOOKUP(E3,api!A:E,2,)</f>
        <v>2.0000000000000002E-5</v>
      </c>
      <c r="I3" s="4">
        <f>VLOOKUP(E3,api!A:E,5,)</f>
        <v>40</v>
      </c>
      <c r="J3" s="4" t="str">
        <f>VLOOKUP(G3,product!B:C,2,)</f>
        <v>0.123</v>
      </c>
      <c r="K3" s="4">
        <f>VLOOKUP(F3,production!A:C,3,)</f>
        <v>23000</v>
      </c>
      <c r="L3" s="2">
        <f>VLOOKUP(B3,equipment!A:C,3,)</f>
        <v>46.500093</v>
      </c>
      <c r="M3" s="4">
        <f>H3/J3*K3/L3*1000000</f>
        <v>80426.449864820359</v>
      </c>
      <c r="N3" s="4">
        <f t="shared" ref="N3:N52" si="1">I3/J3/1000*K3/L3*1000000</f>
        <v>160852899.72964069</v>
      </c>
      <c r="O3" s="4">
        <f t="shared" ref="O3:O52" si="2">10*K3/L3</f>
        <v>4946.2266666864516</v>
      </c>
      <c r="P3" s="4">
        <f t="shared" si="0"/>
        <v>4946.2266666864516</v>
      </c>
      <c r="Q3" s="2">
        <f t="shared" ref="Q3:Q61" si="3">P3*80/100</f>
        <v>3956.9813333491616</v>
      </c>
      <c r="R3" s="2">
        <f t="shared" ref="R3:R6" si="4">P3*1000</f>
        <v>4946226.666686452</v>
      </c>
      <c r="S3" s="2">
        <f t="shared" ref="S3:S6" si="5">MIN(P3,10)</f>
        <v>10</v>
      </c>
      <c r="T3" s="4">
        <f t="shared" ref="T3:T66" si="6">MIN(M3:O3)</f>
        <v>4946.2266666864516</v>
      </c>
    </row>
    <row r="4" spans="1:20" x14ac:dyDescent="0.3">
      <c r="A4" s="4" t="s">
        <v>146</v>
      </c>
      <c r="B4" s="4" t="s">
        <v>145</v>
      </c>
      <c r="C4" s="4" t="s">
        <v>335</v>
      </c>
      <c r="D4" s="4" t="str">
        <f>VLOOKUP(C4,production!A:B,2,)</f>
        <v>P2</v>
      </c>
      <c r="E4" s="4" t="str">
        <f>VLOOKUP(D4,product!B:E,4)</f>
        <v>Dabigatran Etexilate</v>
      </c>
      <c r="F4" s="4" t="s">
        <v>338</v>
      </c>
      <c r="G4" s="4" t="str">
        <f>VLOOKUP(F4,production!A:B,2,)</f>
        <v>P4</v>
      </c>
      <c r="H4" s="4">
        <f>VLOOKUP(E4,api!A:E,2,)</f>
        <v>2.0000000000000002E-5</v>
      </c>
      <c r="I4" s="4">
        <f>VLOOKUP(E4,api!A:E,5,)</f>
        <v>40</v>
      </c>
      <c r="J4" s="4" t="str">
        <f>VLOOKUP(G4,product!B:C,2,)</f>
        <v>1000</v>
      </c>
      <c r="K4" s="4">
        <f>VLOOKUP(F4,production!A:C,3,)</f>
        <v>165000</v>
      </c>
      <c r="L4" s="2">
        <f>465.00093+46.500093</f>
        <v>511.50102299999998</v>
      </c>
      <c r="M4" s="4">
        <f t="shared" ref="M4:M52" si="7">H4/J4*K4/L4*1000000</f>
        <v>6.4516000000258069</v>
      </c>
      <c r="N4" s="4">
        <f t="shared" si="1"/>
        <v>12903.200000051615</v>
      </c>
      <c r="O4" s="4">
        <f t="shared" si="2"/>
        <v>3225.8000000129032</v>
      </c>
      <c r="P4" s="4">
        <f t="shared" si="0"/>
        <v>6.4516000000258069</v>
      </c>
      <c r="Q4" s="2">
        <f t="shared" si="3"/>
        <v>5.1612800000206462</v>
      </c>
      <c r="R4" s="2">
        <f t="shared" si="4"/>
        <v>6451.6000000258073</v>
      </c>
      <c r="S4" s="2">
        <f t="shared" si="5"/>
        <v>6.4516000000258069</v>
      </c>
      <c r="T4" s="4">
        <f t="shared" si="6"/>
        <v>6.4516000000258069</v>
      </c>
    </row>
    <row r="5" spans="1:20" x14ac:dyDescent="0.3">
      <c r="A5" s="4" t="s">
        <v>146</v>
      </c>
      <c r="B5" s="4" t="s">
        <v>145</v>
      </c>
      <c r="C5" s="4" t="s">
        <v>335</v>
      </c>
      <c r="D5" s="4" t="str">
        <f>VLOOKUP(C5,production!A:B,2,)</f>
        <v>P2</v>
      </c>
      <c r="E5" s="4" t="str">
        <f>VLOOKUP(D5,product!B:E,4)</f>
        <v>Dabigatran Etexilate</v>
      </c>
      <c r="F5" s="4" t="s">
        <v>340</v>
      </c>
      <c r="G5" s="4" t="str">
        <f>VLOOKUP(F5,production!A:B,2,)</f>
        <v>P6</v>
      </c>
      <c r="H5" s="4">
        <f>VLOOKUP(E5,api!A:E,2,)</f>
        <v>2.0000000000000002E-5</v>
      </c>
      <c r="I5" s="4">
        <f>VLOOKUP(E5,api!A:E,5,)</f>
        <v>40</v>
      </c>
      <c r="J5" s="4" t="str">
        <f>VLOOKUP(G5,product!B:C,2,)</f>
        <v>1500</v>
      </c>
      <c r="K5" s="4">
        <f>VLOOKUP(F5,production!A:C,3,)</f>
        <v>325</v>
      </c>
      <c r="L5" s="2">
        <f>VLOOKUP(B5,equipment!A:C,3,)</f>
        <v>46.500093</v>
      </c>
      <c r="M5" s="4">
        <f t="shared" si="7"/>
        <v>9.3189777778150532E-2</v>
      </c>
      <c r="N5" s="4">
        <f t="shared" si="1"/>
        <v>186.37955555630111</v>
      </c>
      <c r="O5" s="4">
        <f t="shared" si="2"/>
        <v>69.892333333612896</v>
      </c>
      <c r="P5" s="4">
        <f t="shared" si="0"/>
        <v>9.3189777778150532E-2</v>
      </c>
      <c r="Q5" s="2">
        <f t="shared" si="3"/>
        <v>7.4551822222520422E-2</v>
      </c>
      <c r="R5" s="2">
        <f t="shared" si="4"/>
        <v>93.189777778150528</v>
      </c>
      <c r="S5" s="2">
        <f t="shared" si="5"/>
        <v>9.3189777778150532E-2</v>
      </c>
      <c r="T5" s="4">
        <f t="shared" si="6"/>
        <v>9.3189777778150532E-2</v>
      </c>
    </row>
    <row r="6" spans="1:20" x14ac:dyDescent="0.3">
      <c r="A6" s="4" t="s">
        <v>146</v>
      </c>
      <c r="B6" s="4" t="s">
        <v>145</v>
      </c>
      <c r="C6" s="4" t="s">
        <v>335</v>
      </c>
      <c r="D6" s="4" t="str">
        <f>VLOOKUP(C6,production!A:B,2,)</f>
        <v>P2</v>
      </c>
      <c r="E6" s="4" t="str">
        <f>VLOOKUP(D6,product!B:E,4)</f>
        <v>Dabigatran Etexilate</v>
      </c>
      <c r="F6" s="4" t="s">
        <v>352</v>
      </c>
      <c r="G6" s="4" t="str">
        <f>VLOOKUP(F6,production!A:B,2,)</f>
        <v>P1</v>
      </c>
      <c r="H6" s="4">
        <f>VLOOKUP(E6,api!A:E,2,)</f>
        <v>2.0000000000000002E-5</v>
      </c>
      <c r="I6" s="4">
        <f>VLOOKUP(E6,api!A:E,5,)</f>
        <v>40</v>
      </c>
      <c r="J6" s="4" t="str">
        <f>VLOOKUP(G6,product!B:C,2,)</f>
        <v>1000</v>
      </c>
      <c r="K6" s="4">
        <f>VLOOKUP(F6,production!A:C,3,)</f>
        <v>233000</v>
      </c>
      <c r="L6" s="2">
        <f>VLOOKUP(B6,equipment!A:C,3,)</f>
        <v>46.500093</v>
      </c>
      <c r="M6" s="4">
        <f t="shared" si="7"/>
        <v>100.2148533337342</v>
      </c>
      <c r="N6" s="4">
        <f t="shared" si="1"/>
        <v>200429.70666746839</v>
      </c>
      <c r="O6" s="4">
        <f t="shared" si="2"/>
        <v>50107.426666867097</v>
      </c>
      <c r="P6" s="4">
        <f t="shared" si="0"/>
        <v>100.2148533337342</v>
      </c>
      <c r="Q6" s="2">
        <f t="shared" si="3"/>
        <v>80.171882666987358</v>
      </c>
      <c r="R6" s="2">
        <f t="shared" si="4"/>
        <v>100214.85333373419</v>
      </c>
      <c r="S6" s="2">
        <f t="shared" si="5"/>
        <v>10</v>
      </c>
      <c r="T6" s="4">
        <f t="shared" si="6"/>
        <v>100.2148533337342</v>
      </c>
    </row>
    <row r="7" spans="1:20" x14ac:dyDescent="0.3">
      <c r="A7" s="4" t="s">
        <v>146</v>
      </c>
      <c r="B7" s="4" t="s">
        <v>145</v>
      </c>
      <c r="C7" s="4" t="s">
        <v>335</v>
      </c>
      <c r="D7" s="4" t="str">
        <f>VLOOKUP(C7,production!A:B,2,)</f>
        <v>P2</v>
      </c>
      <c r="E7" s="4" t="str">
        <f>VLOOKUP(D7,product!B:E,4)</f>
        <v>Dabigatran Etexilate</v>
      </c>
      <c r="F7" s="4" t="s">
        <v>432</v>
      </c>
      <c r="G7" s="4" t="str">
        <f>VLOOKUP(F7,production!A:B,2,)</f>
        <v>P21</v>
      </c>
      <c r="H7" s="4">
        <f>VLOOKUP(E7,api!A:E,2,)</f>
        <v>2.0000000000000002E-5</v>
      </c>
      <c r="I7" s="4">
        <f>VLOOKUP(E7,api!A:E,5,)</f>
        <v>40</v>
      </c>
      <c r="J7" s="4">
        <f>VLOOKUP(G7,product!B:C,2,)</f>
        <v>10000</v>
      </c>
      <c r="K7" s="4">
        <f>VLOOKUP(F7,production!A:C,3,)</f>
        <v>300</v>
      </c>
      <c r="L7" s="2">
        <f>VLOOKUP(B7,equipment!A:C,3,)</f>
        <v>46.500093</v>
      </c>
      <c r="M7" s="4">
        <f t="shared" ref="M7" si="8">H7/J7*K7/L7*1000000</f>
        <v>1.2903200000051615E-2</v>
      </c>
      <c r="N7" s="4">
        <f t="shared" ref="N7" si="9">I7/J7/1000*K7/L7*1000000</f>
        <v>25.806400000103224</v>
      </c>
      <c r="O7" s="4">
        <f t="shared" ref="O7" si="10">10*K7/L7</f>
        <v>64.51600000025806</v>
      </c>
      <c r="P7" s="4">
        <f t="shared" ref="P7" si="11">MIN(M7,N7,O7)</f>
        <v>1.2903200000051615E-2</v>
      </c>
      <c r="Q7" s="2">
        <f t="shared" ref="Q7" si="12">P7*80/100</f>
        <v>1.0322560000041291E-2</v>
      </c>
      <c r="R7" s="2">
        <f t="shared" ref="R7" si="13">P7*1000</f>
        <v>12.903200000051616</v>
      </c>
      <c r="S7" s="2">
        <f t="shared" ref="S7" si="14">MIN(P7,10)</f>
        <v>1.2903200000051615E-2</v>
      </c>
      <c r="T7" s="4"/>
    </row>
    <row r="8" spans="1:20" x14ac:dyDescent="0.3">
      <c r="A8" s="4" t="s">
        <v>408</v>
      </c>
      <c r="B8" s="4" t="s">
        <v>335</v>
      </c>
      <c r="C8" s="4"/>
      <c r="D8" s="4"/>
      <c r="E8" s="4"/>
      <c r="F8" s="4"/>
      <c r="G8" s="4"/>
      <c r="H8" s="4"/>
      <c r="I8" s="4"/>
      <c r="J8" s="4"/>
      <c r="K8" s="4"/>
      <c r="L8" s="2"/>
      <c r="M8" s="4">
        <f>MIN(M2:M7)</f>
        <v>5.1612800000206449E-7</v>
      </c>
      <c r="N8" s="4">
        <f t="shared" ref="N8:S8" si="15">MIN(N2:N7)</f>
        <v>1.0322560000041289E-3</v>
      </c>
      <c r="O8" s="4">
        <f t="shared" si="15"/>
        <v>1.2903200000051611E-4</v>
      </c>
      <c r="P8" s="4">
        <f t="shared" si="15"/>
        <v>5.1612800000206449E-7</v>
      </c>
      <c r="Q8" s="4">
        <f t="shared" si="15"/>
        <v>4.1290240000165163E-7</v>
      </c>
      <c r="R8" s="4">
        <f t="shared" si="15"/>
        <v>5.1612800000206446E-4</v>
      </c>
      <c r="S8" s="4">
        <f t="shared" si="15"/>
        <v>5.1612800000206449E-7</v>
      </c>
      <c r="T8" s="4">
        <f t="shared" si="6"/>
        <v>5.1612800000206449E-7</v>
      </c>
    </row>
    <row r="9" spans="1:20" x14ac:dyDescent="0.3">
      <c r="A9" s="4" t="s">
        <v>146</v>
      </c>
      <c r="B9" s="4" t="s">
        <v>145</v>
      </c>
      <c r="C9" s="4" t="s">
        <v>326</v>
      </c>
      <c r="D9" s="4" t="str">
        <f>VLOOKUP(C9,production!A:B,2,)</f>
        <v>Pd9</v>
      </c>
      <c r="E9" s="4" t="str">
        <f>VLOOKUP(D9,product!B:E,4)</f>
        <v>Alendronate sodium</v>
      </c>
      <c r="F9" s="4" t="s">
        <v>336</v>
      </c>
      <c r="G9" s="4" t="str">
        <f>VLOOKUP(F9,production!A:B,2,)</f>
        <v>Pr222</v>
      </c>
      <c r="H9" s="4">
        <f>VLOOKUP(E9,api!A:E,2,)</f>
        <v>3</v>
      </c>
      <c r="I9" s="4">
        <f>VLOOKUP(E9,api!A:E,5,)</f>
        <v>70</v>
      </c>
      <c r="J9" s="4" t="str">
        <f>VLOOKUP(G9,product!B:C,2,)</f>
        <v>0.123</v>
      </c>
      <c r="K9" s="4">
        <f>VLOOKUP(F9,production!A:C,3,)</f>
        <v>23000</v>
      </c>
      <c r="L9" s="2">
        <f>VLOOKUP(B9,equipment!A:C,3,)</f>
        <v>46.500093</v>
      </c>
      <c r="M9" s="4">
        <f t="shared" si="7"/>
        <v>12063967479.723053</v>
      </c>
      <c r="N9" s="4">
        <f t="shared" si="1"/>
        <v>281492574.52687126</v>
      </c>
      <c r="O9" s="4">
        <f t="shared" si="2"/>
        <v>4946.2266666864516</v>
      </c>
      <c r="P9" s="4">
        <f t="shared" si="0"/>
        <v>4946.2266666864516</v>
      </c>
      <c r="Q9" s="2">
        <f t="shared" si="3"/>
        <v>3956.9813333491616</v>
      </c>
      <c r="R9" s="2">
        <f t="shared" ref="R9:R61" si="16">P9*1000</f>
        <v>4946226.666686452</v>
      </c>
      <c r="S9" s="2">
        <f t="shared" ref="S9:S61" si="17">MIN(P9,10)</f>
        <v>10</v>
      </c>
      <c r="T9" s="4">
        <f t="shared" si="6"/>
        <v>4946.2266666864516</v>
      </c>
    </row>
    <row r="10" spans="1:20" x14ac:dyDescent="0.3">
      <c r="A10" s="4" t="s">
        <v>146</v>
      </c>
      <c r="B10" s="4" t="s">
        <v>145</v>
      </c>
      <c r="C10" s="4" t="s">
        <v>326</v>
      </c>
      <c r="D10" s="4" t="str">
        <f>VLOOKUP(C10,production!A:B,2,)</f>
        <v>Pd9</v>
      </c>
      <c r="E10" s="4" t="str">
        <f>VLOOKUP(D10,product!B:E,4)</f>
        <v>Alendronate sodium</v>
      </c>
      <c r="F10" s="4" t="s">
        <v>338</v>
      </c>
      <c r="G10" s="4" t="str">
        <f>VLOOKUP(F10,production!A:B,2,)</f>
        <v>P4</v>
      </c>
      <c r="H10" s="4">
        <f>VLOOKUP(E10,api!A:E,2,)</f>
        <v>3</v>
      </c>
      <c r="I10" s="4">
        <f>VLOOKUP(E10,api!A:E,5,)</f>
        <v>70</v>
      </c>
      <c r="J10" s="4" t="str">
        <f>VLOOKUP(G10,product!B:C,2,)</f>
        <v>1000</v>
      </c>
      <c r="K10" s="4">
        <f>VLOOKUP(F10,production!A:C,3,)</f>
        <v>165000</v>
      </c>
      <c r="L10" s="2">
        <f>VLOOKUP(B10,equipment!A:C,3,)</f>
        <v>46.500093</v>
      </c>
      <c r="M10" s="4">
        <f t="shared" si="7"/>
        <v>10645140.00004258</v>
      </c>
      <c r="N10" s="4">
        <f t="shared" si="1"/>
        <v>248386.60000099355</v>
      </c>
      <c r="O10" s="4">
        <f t="shared" si="2"/>
        <v>35483.800000141935</v>
      </c>
      <c r="P10" s="4">
        <f t="shared" si="0"/>
        <v>35483.800000141935</v>
      </c>
      <c r="Q10" s="2">
        <f t="shared" si="3"/>
        <v>28387.040000113546</v>
      </c>
      <c r="R10" s="2">
        <f t="shared" si="16"/>
        <v>35483800.000141934</v>
      </c>
      <c r="S10" s="2">
        <f t="shared" si="17"/>
        <v>10</v>
      </c>
      <c r="T10" s="4">
        <f t="shared" si="6"/>
        <v>35483.800000141935</v>
      </c>
    </row>
    <row r="11" spans="1:20" x14ac:dyDescent="0.3">
      <c r="A11" s="4" t="s">
        <v>146</v>
      </c>
      <c r="B11" s="4" t="s">
        <v>145</v>
      </c>
      <c r="C11" s="4" t="s">
        <v>326</v>
      </c>
      <c r="D11" s="4" t="str">
        <f>VLOOKUP(C11,production!A:B,2,)</f>
        <v>Pd9</v>
      </c>
      <c r="E11" s="4" t="str">
        <f>VLOOKUP(D11,product!B:E,4)</f>
        <v>Alendronate sodium</v>
      </c>
      <c r="F11" s="4" t="s">
        <v>340</v>
      </c>
      <c r="G11" s="4" t="str">
        <f>VLOOKUP(F11,production!A:B,2,)</f>
        <v>P6</v>
      </c>
      <c r="H11" s="4">
        <f>VLOOKUP(E11,api!A:E,2,)</f>
        <v>3</v>
      </c>
      <c r="I11" s="4">
        <f>VLOOKUP(E11,api!A:E,5,)</f>
        <v>70</v>
      </c>
      <c r="J11" s="4" t="str">
        <f>VLOOKUP(G11,product!B:C,2,)</f>
        <v>1500</v>
      </c>
      <c r="K11" s="4">
        <f>VLOOKUP(F11,production!A:C,3,)</f>
        <v>325</v>
      </c>
      <c r="L11" s="2">
        <f>VLOOKUP(B11,equipment!A:C,3,)</f>
        <v>46.500093</v>
      </c>
      <c r="M11" s="4">
        <f t="shared" si="7"/>
        <v>13978.466666722581</v>
      </c>
      <c r="N11" s="4">
        <f t="shared" si="1"/>
        <v>326.16422222352691</v>
      </c>
      <c r="O11" s="4">
        <f t="shared" si="2"/>
        <v>69.892333333612896</v>
      </c>
      <c r="P11" s="4">
        <f t="shared" si="0"/>
        <v>69.892333333612896</v>
      </c>
      <c r="Q11" s="2">
        <f t="shared" si="3"/>
        <v>55.913866666890314</v>
      </c>
      <c r="R11" s="2">
        <f t="shared" si="16"/>
        <v>69892.3333336129</v>
      </c>
      <c r="S11" s="2">
        <f t="shared" si="17"/>
        <v>10</v>
      </c>
      <c r="T11" s="4">
        <f t="shared" si="6"/>
        <v>69.892333333612896</v>
      </c>
    </row>
    <row r="12" spans="1:20" x14ac:dyDescent="0.3">
      <c r="A12" s="4" t="s">
        <v>146</v>
      </c>
      <c r="B12" s="4" t="s">
        <v>145</v>
      </c>
      <c r="C12" s="4" t="s">
        <v>326</v>
      </c>
      <c r="D12" s="4" t="str">
        <f>VLOOKUP(C12,production!A:B,2,)</f>
        <v>Pd9</v>
      </c>
      <c r="E12" s="4" t="str">
        <f>VLOOKUP(D12,product!B:E,4)</f>
        <v>Alendronate sodium</v>
      </c>
      <c r="F12" s="4" t="s">
        <v>352</v>
      </c>
      <c r="G12" s="4" t="str">
        <f>VLOOKUP(F12,production!A:B,2,)</f>
        <v>P1</v>
      </c>
      <c r="H12" s="4">
        <f>VLOOKUP(E12,api!A:E,2,)</f>
        <v>3</v>
      </c>
      <c r="I12" s="4">
        <f>VLOOKUP(E12,api!A:E,5,)</f>
        <v>70</v>
      </c>
      <c r="J12" s="4" t="str">
        <f>VLOOKUP(G12,product!B:C,2,)</f>
        <v>1000</v>
      </c>
      <c r="K12" s="4">
        <f>VLOOKUP(F12,production!A:C,3,)</f>
        <v>233000</v>
      </c>
      <c r="L12" s="2">
        <f>VLOOKUP(B12,equipment!A:C,3,)</f>
        <v>46.500093</v>
      </c>
      <c r="M12" s="4">
        <f t="shared" si="7"/>
        <v>15032228.00006013</v>
      </c>
      <c r="N12" s="4">
        <f t="shared" si="1"/>
        <v>350751.98666806973</v>
      </c>
      <c r="O12" s="4">
        <f t="shared" si="2"/>
        <v>50107.426666867097</v>
      </c>
      <c r="P12" s="4">
        <f t="shared" si="0"/>
        <v>50107.426666867097</v>
      </c>
      <c r="Q12" s="2">
        <f t="shared" si="3"/>
        <v>40085.941333493676</v>
      </c>
      <c r="R12" s="2">
        <f t="shared" si="16"/>
        <v>50107426.6668671</v>
      </c>
      <c r="S12" s="2">
        <f t="shared" si="17"/>
        <v>10</v>
      </c>
      <c r="T12" s="4">
        <f t="shared" si="6"/>
        <v>50107.426666867097</v>
      </c>
    </row>
    <row r="13" spans="1:20" x14ac:dyDescent="0.3">
      <c r="A13" s="4" t="s">
        <v>146</v>
      </c>
      <c r="B13" s="4" t="s">
        <v>145</v>
      </c>
      <c r="C13" s="4" t="s">
        <v>326</v>
      </c>
      <c r="D13" s="4" t="str">
        <f>VLOOKUP(C13,production!A:B,2,)</f>
        <v>Pd9</v>
      </c>
      <c r="E13" s="4" t="str">
        <f>VLOOKUP(D13,product!B:E,4)</f>
        <v>Alendronate sodium</v>
      </c>
      <c r="F13" s="4" t="s">
        <v>335</v>
      </c>
      <c r="G13" s="4" t="str">
        <f>VLOOKUP(F13,production!A:B,2,)</f>
        <v>P2</v>
      </c>
      <c r="H13" s="4">
        <f>VLOOKUP(E13,api!A:E,2,)</f>
        <v>3</v>
      </c>
      <c r="I13" s="4">
        <f>VLOOKUP(E13,api!A:E,5,)</f>
        <v>70</v>
      </c>
      <c r="J13" s="4" t="str">
        <f>VLOOKUP(G13,product!B:C,2,)</f>
        <v>1000</v>
      </c>
      <c r="K13" s="4">
        <f>VLOOKUP(F13,production!A:C,3,)</f>
        <v>352</v>
      </c>
      <c r="L13" s="2">
        <f>VLOOKUP(B13,equipment!A:C,3,)</f>
        <v>46.500093</v>
      </c>
      <c r="M13" s="4">
        <f t="shared" si="7"/>
        <v>22709.632000090842</v>
      </c>
      <c r="N13" s="4">
        <f t="shared" si="1"/>
        <v>529.89141333545297</v>
      </c>
      <c r="O13" s="4">
        <f t="shared" si="2"/>
        <v>75.698773333636126</v>
      </c>
      <c r="P13" s="4">
        <f t="shared" si="0"/>
        <v>75.698773333636126</v>
      </c>
      <c r="Q13" s="2">
        <f t="shared" si="3"/>
        <v>60.559018666908905</v>
      </c>
      <c r="R13" s="2">
        <f t="shared" si="16"/>
        <v>75698.773333636127</v>
      </c>
      <c r="S13" s="2">
        <f t="shared" si="17"/>
        <v>10</v>
      </c>
      <c r="T13" s="4">
        <f t="shared" si="6"/>
        <v>75.698773333636126</v>
      </c>
    </row>
    <row r="14" spans="1:20" x14ac:dyDescent="0.3">
      <c r="A14" s="4" t="s">
        <v>146</v>
      </c>
      <c r="B14" s="4" t="s">
        <v>145</v>
      </c>
      <c r="C14" s="4" t="s">
        <v>326</v>
      </c>
      <c r="D14" s="4" t="str">
        <f>VLOOKUP(C14,production!A:B,2,)</f>
        <v>Pd9</v>
      </c>
      <c r="E14" s="4" t="str">
        <f>VLOOKUP(D14,product!B:E,4)</f>
        <v>Alendronate sodium</v>
      </c>
      <c r="F14" s="4" t="s">
        <v>350</v>
      </c>
      <c r="G14" s="4" t="str">
        <f>VLOOKUP(F14,production!A:B,2,)</f>
        <v>P2</v>
      </c>
      <c r="H14" s="4">
        <f>VLOOKUP(E14,api!A:E,2,)</f>
        <v>3</v>
      </c>
      <c r="I14" s="4">
        <f>VLOOKUP(E14,api!A:E,5,)</f>
        <v>70</v>
      </c>
      <c r="J14" s="4" t="str">
        <f>VLOOKUP(G14,product!B:C,2,)</f>
        <v>1000</v>
      </c>
      <c r="K14" s="4">
        <f>VLOOKUP(F14,production!A:C,3,)</f>
        <v>111</v>
      </c>
      <c r="L14" s="2">
        <f>VLOOKUP(B14,equipment!A:C,3,)</f>
        <v>46.500093</v>
      </c>
      <c r="M14" s="4">
        <f t="shared" ref="M14:M15" si="18">H14/J14*K14/L14*1000000</f>
        <v>7161.2760000286462</v>
      </c>
      <c r="N14" s="4">
        <f t="shared" ref="N14:N15" si="19">I14/J14/1000*K14/L14*1000000</f>
        <v>167.09644000066839</v>
      </c>
      <c r="O14" s="4">
        <f t="shared" ref="O14:O15" si="20">10*K14/L14</f>
        <v>23.870920000095484</v>
      </c>
      <c r="P14" s="4">
        <f t="shared" ref="P14:P15" si="21">MIN(M14,N14,O14)</f>
        <v>23.870920000095484</v>
      </c>
      <c r="Q14" s="2">
        <f t="shared" si="3"/>
        <v>19.096736000076387</v>
      </c>
      <c r="R14" s="2">
        <f t="shared" si="16"/>
        <v>23870.920000095484</v>
      </c>
      <c r="S14" s="2">
        <f t="shared" si="17"/>
        <v>10</v>
      </c>
      <c r="T14" s="4">
        <f t="shared" si="6"/>
        <v>23.870920000095484</v>
      </c>
    </row>
    <row r="15" spans="1:20" x14ac:dyDescent="0.3">
      <c r="A15" s="4" t="s">
        <v>146</v>
      </c>
      <c r="B15" s="4" t="s">
        <v>145</v>
      </c>
      <c r="C15" s="4" t="s">
        <v>326</v>
      </c>
      <c r="D15" s="4" t="str">
        <f>VLOOKUP(C15,production!A:B,2,)</f>
        <v>Pd9</v>
      </c>
      <c r="E15" s="4" t="str">
        <f>VLOOKUP(D15,product!B:E,4)</f>
        <v>Alendronate sodium</v>
      </c>
      <c r="F15" s="4" t="s">
        <v>432</v>
      </c>
      <c r="G15" s="4" t="str">
        <f>VLOOKUP(F15,production!A:B,2,)</f>
        <v>P21</v>
      </c>
      <c r="H15" s="4">
        <f>VLOOKUP(E15,api!A:E,2,)</f>
        <v>3</v>
      </c>
      <c r="I15" s="4">
        <f>VLOOKUP(E15,api!A:E,5,)</f>
        <v>70</v>
      </c>
      <c r="J15" s="4">
        <f>VLOOKUP(G15,product!B:C,2,)</f>
        <v>10000</v>
      </c>
      <c r="K15" s="4">
        <f>VLOOKUP(F15,production!A:C,3,)</f>
        <v>300</v>
      </c>
      <c r="L15" s="2">
        <f>VLOOKUP(B15,equipment!A:C,3,)</f>
        <v>46.500093</v>
      </c>
      <c r="M15" s="4">
        <f t="shared" si="18"/>
        <v>1935.4800000077419</v>
      </c>
      <c r="N15" s="4">
        <f t="shared" si="19"/>
        <v>45.161200000180642</v>
      </c>
      <c r="O15" s="4">
        <f t="shared" si="20"/>
        <v>64.51600000025806</v>
      </c>
      <c r="P15" s="4">
        <f t="shared" si="21"/>
        <v>45.161200000180642</v>
      </c>
      <c r="Q15" s="2">
        <f t="shared" si="3"/>
        <v>36.128960000144517</v>
      </c>
      <c r="R15" s="2">
        <f t="shared" si="16"/>
        <v>45161.200000180645</v>
      </c>
      <c r="S15" s="2">
        <f t="shared" si="17"/>
        <v>10</v>
      </c>
      <c r="T15" s="4">
        <f t="shared" si="6"/>
        <v>45.161200000180642</v>
      </c>
    </row>
    <row r="16" spans="1:20" x14ac:dyDescent="0.3">
      <c r="A16" s="4" t="s">
        <v>146</v>
      </c>
      <c r="B16" s="4" t="s">
        <v>145</v>
      </c>
      <c r="C16" s="4" t="s">
        <v>326</v>
      </c>
      <c r="D16" s="4" t="str">
        <f>VLOOKUP(C16,production!A:B,2,)</f>
        <v>Pd9</v>
      </c>
      <c r="E16" s="4" t="str">
        <f>VLOOKUP(D16,product!B:E,4,FALSE)</f>
        <v>Pioglitazone</v>
      </c>
      <c r="F16" s="4" t="s">
        <v>336</v>
      </c>
      <c r="G16" s="4" t="str">
        <f>VLOOKUP(F16,production!A:B,2,)</f>
        <v>Pr222</v>
      </c>
      <c r="H16" s="4">
        <f>VLOOKUP(E16,api!A:E,2,)</f>
        <v>1.5</v>
      </c>
      <c r="I16" s="4">
        <f>VLOOKUP(E16,api!A:E,5,)</f>
        <v>7.5</v>
      </c>
      <c r="J16" s="4" t="str">
        <f>VLOOKUP(G16,product!B:C,2,)</f>
        <v>0.123</v>
      </c>
      <c r="K16" s="4">
        <f>VLOOKUP(F16,production!A:C,3,)</f>
        <v>23000</v>
      </c>
      <c r="L16" s="2">
        <f>VLOOKUP(B16,equipment!A:C,3,)</f>
        <v>46.500093</v>
      </c>
      <c r="M16" s="4">
        <f t="shared" si="7"/>
        <v>6031983739.8615265</v>
      </c>
      <c r="N16" s="4">
        <f t="shared" si="1"/>
        <v>30159918.699307632</v>
      </c>
      <c r="O16" s="4">
        <f t="shared" si="2"/>
        <v>4946.2266666864516</v>
      </c>
      <c r="P16" s="4">
        <f t="shared" si="0"/>
        <v>4946.2266666864516</v>
      </c>
      <c r="Q16" s="2">
        <f t="shared" si="3"/>
        <v>3956.9813333491616</v>
      </c>
      <c r="R16" s="2">
        <f t="shared" si="16"/>
        <v>4946226.666686452</v>
      </c>
      <c r="S16" s="2">
        <f t="shared" si="17"/>
        <v>10</v>
      </c>
      <c r="T16" s="4">
        <f t="shared" si="6"/>
        <v>4946.2266666864516</v>
      </c>
    </row>
    <row r="17" spans="1:20" x14ac:dyDescent="0.3">
      <c r="A17" s="4" t="s">
        <v>146</v>
      </c>
      <c r="B17" s="4" t="s">
        <v>145</v>
      </c>
      <c r="C17" s="4" t="s">
        <v>326</v>
      </c>
      <c r="D17" s="4" t="str">
        <f>VLOOKUP(C17,production!A:B,2,)</f>
        <v>Pd9</v>
      </c>
      <c r="E17" s="4" t="str">
        <f>VLOOKUP(D17,product!B:E,4,FALSE)</f>
        <v>Pioglitazone</v>
      </c>
      <c r="F17" s="4" t="s">
        <v>338</v>
      </c>
      <c r="G17" s="4" t="str">
        <f>VLOOKUP(F17,production!A:B,2,)</f>
        <v>P4</v>
      </c>
      <c r="H17" s="4">
        <f>VLOOKUP(E17,api!A:E,2,)</f>
        <v>1.5</v>
      </c>
      <c r="I17" s="4">
        <f>VLOOKUP(E17,api!A:E,5,)</f>
        <v>7.5</v>
      </c>
      <c r="J17" s="4" t="str">
        <f>VLOOKUP(G17,product!B:C,2,)</f>
        <v>1000</v>
      </c>
      <c r="K17" s="4">
        <f>VLOOKUP(F17,production!A:C,3,)</f>
        <v>165000</v>
      </c>
      <c r="L17" s="2">
        <f>VLOOKUP(B17,equipment!A:C,3,)</f>
        <v>46.500093</v>
      </c>
      <c r="M17" s="4">
        <f t="shared" si="7"/>
        <v>5322570.00002129</v>
      </c>
      <c r="N17" s="4">
        <f t="shared" si="1"/>
        <v>26612.850000106446</v>
      </c>
      <c r="O17" s="4">
        <f t="shared" si="2"/>
        <v>35483.800000141935</v>
      </c>
      <c r="P17" s="4">
        <f t="shared" si="0"/>
        <v>26612.850000106446</v>
      </c>
      <c r="Q17" s="2">
        <f t="shared" si="3"/>
        <v>21290.280000085157</v>
      </c>
      <c r="R17" s="2">
        <f t="shared" si="16"/>
        <v>26612850.000106446</v>
      </c>
      <c r="S17" s="2">
        <f t="shared" si="17"/>
        <v>10</v>
      </c>
      <c r="T17" s="4">
        <f t="shared" si="6"/>
        <v>26612.850000106446</v>
      </c>
    </row>
    <row r="18" spans="1:20" x14ac:dyDescent="0.3">
      <c r="A18" s="4" t="s">
        <v>146</v>
      </c>
      <c r="B18" s="4" t="s">
        <v>145</v>
      </c>
      <c r="C18" s="4" t="s">
        <v>326</v>
      </c>
      <c r="D18" s="4" t="str">
        <f>VLOOKUP(C18,production!A:B,2,)</f>
        <v>Pd9</v>
      </c>
      <c r="E18" s="4" t="str">
        <f>VLOOKUP(D18,product!B:E,4,FALSE)</f>
        <v>Pioglitazone</v>
      </c>
      <c r="F18" s="4" t="s">
        <v>340</v>
      </c>
      <c r="G18" s="4" t="str">
        <f>VLOOKUP(F18,production!A:B,2,)</f>
        <v>P6</v>
      </c>
      <c r="H18" s="4">
        <f>VLOOKUP(E18,api!A:E,2,)</f>
        <v>1.5</v>
      </c>
      <c r="I18" s="4">
        <f>VLOOKUP(E18,api!A:E,5,)</f>
        <v>7.5</v>
      </c>
      <c r="J18" s="4" t="str">
        <f>VLOOKUP(G18,product!B:C,2,)</f>
        <v>1500</v>
      </c>
      <c r="K18" s="4">
        <f>VLOOKUP(F18,production!A:C,3,)</f>
        <v>325</v>
      </c>
      <c r="L18" s="2">
        <f>VLOOKUP(B18,equipment!A:C,3,)</f>
        <v>46.500093</v>
      </c>
      <c r="M18" s="4">
        <f t="shared" si="7"/>
        <v>6989.2333333612905</v>
      </c>
      <c r="N18" s="4">
        <f t="shared" si="1"/>
        <v>34.946166666806455</v>
      </c>
      <c r="O18" s="4">
        <f t="shared" si="2"/>
        <v>69.892333333612896</v>
      </c>
      <c r="P18" s="4">
        <f t="shared" si="0"/>
        <v>34.946166666806455</v>
      </c>
      <c r="Q18" s="2">
        <f t="shared" si="3"/>
        <v>27.956933333445164</v>
      </c>
      <c r="R18" s="2">
        <f t="shared" si="16"/>
        <v>34946.166666806457</v>
      </c>
      <c r="S18" s="2">
        <f t="shared" si="17"/>
        <v>10</v>
      </c>
      <c r="T18" s="4">
        <f t="shared" si="6"/>
        <v>34.946166666806455</v>
      </c>
    </row>
    <row r="19" spans="1:20" x14ac:dyDescent="0.3">
      <c r="A19" s="4" t="s">
        <v>146</v>
      </c>
      <c r="B19" s="4" t="s">
        <v>145</v>
      </c>
      <c r="C19" s="4" t="s">
        <v>326</v>
      </c>
      <c r="D19" s="4" t="str">
        <f>VLOOKUP(C19,production!A:B,2,)</f>
        <v>Pd9</v>
      </c>
      <c r="E19" s="4" t="str">
        <f>VLOOKUP(D19,product!B:E,4,FALSE)</f>
        <v>Pioglitazone</v>
      </c>
      <c r="F19" s="4" t="s">
        <v>352</v>
      </c>
      <c r="G19" s="4" t="str">
        <f>VLOOKUP(F19,production!A:B,2,)</f>
        <v>P1</v>
      </c>
      <c r="H19" s="4">
        <f>VLOOKUP(E19,api!A:E,2,)</f>
        <v>1.5</v>
      </c>
      <c r="I19" s="4">
        <f>VLOOKUP(E19,api!A:E,5,)</f>
        <v>7.5</v>
      </c>
      <c r="J19" s="4" t="str">
        <f>VLOOKUP(G19,product!B:C,2,)</f>
        <v>1000</v>
      </c>
      <c r="K19" s="4">
        <f>VLOOKUP(F19,production!A:C,3,)</f>
        <v>233000</v>
      </c>
      <c r="L19" s="2">
        <f>VLOOKUP(B19,equipment!A:C,3,)</f>
        <v>46.500093</v>
      </c>
      <c r="M19" s="4">
        <f t="shared" si="7"/>
        <v>7516114.000030065</v>
      </c>
      <c r="N19" s="4">
        <f t="shared" si="1"/>
        <v>37580.570000150321</v>
      </c>
      <c r="O19" s="4">
        <f t="shared" si="2"/>
        <v>50107.426666867097</v>
      </c>
      <c r="P19" s="4">
        <f t="shared" si="0"/>
        <v>37580.570000150321</v>
      </c>
      <c r="Q19" s="2">
        <f t="shared" si="3"/>
        <v>30064.456000120259</v>
      </c>
      <c r="R19" s="2">
        <f t="shared" si="16"/>
        <v>37580570.000150323</v>
      </c>
      <c r="S19" s="2">
        <f t="shared" si="17"/>
        <v>10</v>
      </c>
      <c r="T19" s="4">
        <f t="shared" si="6"/>
        <v>37580.570000150321</v>
      </c>
    </row>
    <row r="20" spans="1:20" x14ac:dyDescent="0.3">
      <c r="A20" s="4" t="s">
        <v>146</v>
      </c>
      <c r="B20" s="4" t="s">
        <v>145</v>
      </c>
      <c r="C20" s="4" t="s">
        <v>326</v>
      </c>
      <c r="D20" s="4" t="str">
        <f>VLOOKUP(C20,production!A:B,2,)</f>
        <v>Pd9</v>
      </c>
      <c r="E20" s="4" t="str">
        <f>VLOOKUP(D20,product!B:E,4,FALSE)</f>
        <v>Pioglitazone</v>
      </c>
      <c r="F20" s="4" t="s">
        <v>335</v>
      </c>
      <c r="G20" s="4" t="str">
        <f>VLOOKUP(F20,production!A:B,2,)</f>
        <v>P2</v>
      </c>
      <c r="H20" s="4">
        <f>VLOOKUP(E20,api!A:E,2,)</f>
        <v>1.5</v>
      </c>
      <c r="I20" s="4">
        <f>VLOOKUP(E20,api!A:E,5,)</f>
        <v>7.5</v>
      </c>
      <c r="J20" s="4" t="str">
        <f>VLOOKUP(G20,product!B:C,2,)</f>
        <v>1000</v>
      </c>
      <c r="K20" s="4">
        <f>VLOOKUP(F20,production!A:C,3,)</f>
        <v>352</v>
      </c>
      <c r="L20" s="2">
        <f>VLOOKUP(B20,equipment!A:C,3,)</f>
        <v>46.500093</v>
      </c>
      <c r="M20" s="4">
        <f t="shared" si="7"/>
        <v>11354.816000045421</v>
      </c>
      <c r="N20" s="4">
        <f t="shared" si="1"/>
        <v>56.774080000227094</v>
      </c>
      <c r="O20" s="4">
        <f t="shared" si="2"/>
        <v>75.698773333636126</v>
      </c>
      <c r="P20" s="4">
        <f t="shared" si="0"/>
        <v>56.774080000227094</v>
      </c>
      <c r="Q20" s="2">
        <f t="shared" si="3"/>
        <v>45.419264000181677</v>
      </c>
      <c r="R20" s="2">
        <f t="shared" si="16"/>
        <v>56774.080000227092</v>
      </c>
      <c r="S20" s="2">
        <f t="shared" si="17"/>
        <v>10</v>
      </c>
      <c r="T20" s="4">
        <f t="shared" si="6"/>
        <v>56.774080000227094</v>
      </c>
    </row>
    <row r="21" spans="1:20" x14ac:dyDescent="0.3">
      <c r="A21" s="4" t="s">
        <v>146</v>
      </c>
      <c r="B21" s="4" t="s">
        <v>145</v>
      </c>
      <c r="C21" s="4" t="s">
        <v>326</v>
      </c>
      <c r="D21" s="4" t="str">
        <f>VLOOKUP(C21,production!A:B,2,)</f>
        <v>Pd9</v>
      </c>
      <c r="E21" s="4" t="str">
        <f>VLOOKUP(D21,product!B:E,4,FALSE)</f>
        <v>Pioglitazone</v>
      </c>
      <c r="F21" s="4" t="s">
        <v>350</v>
      </c>
      <c r="G21" s="4" t="str">
        <f>VLOOKUP(F21,production!A:B,2,)</f>
        <v>P2</v>
      </c>
      <c r="H21" s="4">
        <f>VLOOKUP(E21,api!A:E,2,)</f>
        <v>1.5</v>
      </c>
      <c r="I21" s="4">
        <f>VLOOKUP(E21,api!A:E,5,)</f>
        <v>7.5</v>
      </c>
      <c r="J21" s="4" t="str">
        <f>VLOOKUP(G21,product!B:C,2,)</f>
        <v>1000</v>
      </c>
      <c r="K21" s="4">
        <f>VLOOKUP(F21,production!A:C,3,)</f>
        <v>111</v>
      </c>
      <c r="L21" s="2">
        <f>VLOOKUP(B21,equipment!A:C,3,)</f>
        <v>46.500093</v>
      </c>
      <c r="M21" s="4">
        <f t="shared" si="7"/>
        <v>3580.6380000143231</v>
      </c>
      <c r="N21" s="4">
        <f t="shared" si="1"/>
        <v>17.903190000071614</v>
      </c>
      <c r="O21" s="4">
        <f t="shared" si="2"/>
        <v>23.870920000095484</v>
      </c>
      <c r="P21" s="4">
        <f t="shared" si="0"/>
        <v>17.903190000071614</v>
      </c>
      <c r="Q21" s="2">
        <f t="shared" si="3"/>
        <v>14.322552000057293</v>
      </c>
      <c r="R21" s="2">
        <f t="shared" si="16"/>
        <v>17903.190000071616</v>
      </c>
      <c r="S21" s="2">
        <f t="shared" si="17"/>
        <v>10</v>
      </c>
      <c r="T21" s="4">
        <f t="shared" si="6"/>
        <v>17.903190000071614</v>
      </c>
    </row>
    <row r="22" spans="1:20" x14ac:dyDescent="0.3">
      <c r="A22" s="4" t="s">
        <v>146</v>
      </c>
      <c r="B22" s="4" t="s">
        <v>145</v>
      </c>
      <c r="C22" s="4" t="s">
        <v>326</v>
      </c>
      <c r="D22" s="4" t="str">
        <f>VLOOKUP(C22,production!A:B,2,)</f>
        <v>Pd9</v>
      </c>
      <c r="E22" s="4" t="str">
        <f>VLOOKUP(D22,product!B:E,4,FALSE)</f>
        <v>Pioglitazone</v>
      </c>
      <c r="F22" s="4" t="s">
        <v>432</v>
      </c>
      <c r="G22" s="4" t="str">
        <f>VLOOKUP(F22,production!A:B,2,)</f>
        <v>P21</v>
      </c>
      <c r="H22" s="4">
        <f>VLOOKUP(E22,api!A:E,2,)</f>
        <v>1.5</v>
      </c>
      <c r="I22" s="4">
        <f>VLOOKUP(E22,api!A:E,5,)</f>
        <v>7.5</v>
      </c>
      <c r="J22" s="4">
        <f>VLOOKUP(G22,product!B:C,2,)</f>
        <v>10000</v>
      </c>
      <c r="K22" s="4">
        <f>VLOOKUP(F22,production!A:C,3,)</f>
        <v>300</v>
      </c>
      <c r="L22" s="2">
        <f>VLOOKUP(B22,equipment!A:C,3,)</f>
        <v>46.500093</v>
      </c>
      <c r="M22" s="4">
        <f t="shared" si="7"/>
        <v>967.74000000387093</v>
      </c>
      <c r="N22" s="4">
        <f t="shared" si="1"/>
        <v>4.8387000000193545</v>
      </c>
      <c r="O22" s="4">
        <f t="shared" si="2"/>
        <v>64.51600000025806</v>
      </c>
      <c r="P22" s="4">
        <f t="shared" si="0"/>
        <v>4.8387000000193545</v>
      </c>
      <c r="Q22" s="2">
        <f t="shared" si="3"/>
        <v>3.8709600000154838</v>
      </c>
      <c r="R22" s="2">
        <f t="shared" si="16"/>
        <v>4838.7000000193548</v>
      </c>
      <c r="S22" s="2">
        <f t="shared" si="17"/>
        <v>4.8387000000193545</v>
      </c>
      <c r="T22" s="4">
        <f t="shared" si="6"/>
        <v>4.8387000000193545</v>
      </c>
    </row>
    <row r="23" spans="1:20" x14ac:dyDescent="0.3">
      <c r="A23" s="4" t="s">
        <v>408</v>
      </c>
      <c r="B23" s="4" t="s">
        <v>326</v>
      </c>
      <c r="C23" s="4"/>
      <c r="D23" s="4"/>
      <c r="E23" s="4"/>
      <c r="F23" s="4"/>
      <c r="G23" s="4"/>
      <c r="H23" s="4"/>
      <c r="I23" s="4"/>
      <c r="J23" s="4"/>
      <c r="K23" s="4"/>
      <c r="L23" s="2"/>
      <c r="M23" s="4">
        <f>MIN(M9:M22)</f>
        <v>967.74000000387093</v>
      </c>
      <c r="N23" s="4">
        <f t="shared" ref="N23:S23" si="22">MIN(N9:N22)</f>
        <v>4.8387000000193545</v>
      </c>
      <c r="O23" s="4">
        <f t="shared" si="22"/>
        <v>23.870920000095484</v>
      </c>
      <c r="P23" s="4">
        <f t="shared" si="22"/>
        <v>4.8387000000193545</v>
      </c>
      <c r="Q23" s="4">
        <f t="shared" si="22"/>
        <v>3.8709600000154838</v>
      </c>
      <c r="R23" s="4">
        <f t="shared" si="22"/>
        <v>4838.7000000193548</v>
      </c>
      <c r="S23" s="4">
        <f t="shared" si="22"/>
        <v>4.8387000000193545</v>
      </c>
      <c r="T23" s="4">
        <f t="shared" si="6"/>
        <v>4.8387000000193545</v>
      </c>
    </row>
    <row r="24" spans="1:20" x14ac:dyDescent="0.3">
      <c r="A24" s="4" t="s">
        <v>146</v>
      </c>
      <c r="B24" s="4" t="s">
        <v>145</v>
      </c>
      <c r="C24" s="4" t="s">
        <v>336</v>
      </c>
      <c r="D24" s="4" t="str">
        <f>VLOOKUP(C24,production!A:B,2,)</f>
        <v>Pr222</v>
      </c>
      <c r="E24" s="4" t="str">
        <f>VLOOKUP(D24,product!B:E,4)</f>
        <v>Rosuvastatin</v>
      </c>
      <c r="F24" s="4" t="s">
        <v>338</v>
      </c>
      <c r="G24" s="4" t="str">
        <f>VLOOKUP(F24,production!A:B,2,)</f>
        <v>P4</v>
      </c>
      <c r="H24" s="4">
        <f>VLOOKUP(E24,api!A:E,2,)</f>
        <v>0.15</v>
      </c>
      <c r="I24" s="4">
        <f>VLOOKUP(E24,api!A:E,5,)</f>
        <v>40</v>
      </c>
      <c r="J24" s="4" t="str">
        <f>VLOOKUP(G24,product!B:C,2,)</f>
        <v>1000</v>
      </c>
      <c r="K24" s="4">
        <f>VLOOKUP(F24,production!A:C,3,)</f>
        <v>165000</v>
      </c>
      <c r="L24" s="2">
        <f>VLOOKUP(B24,equipment!A:C,3,)</f>
        <v>46.500093</v>
      </c>
      <c r="M24" s="4">
        <f t="shared" si="7"/>
        <v>532257.00000212889</v>
      </c>
      <c r="N24" s="4">
        <f t="shared" si="1"/>
        <v>141935.20000056774</v>
      </c>
      <c r="O24" s="4">
        <f t="shared" si="2"/>
        <v>35483.800000141935</v>
      </c>
      <c r="P24" s="4">
        <f t="shared" si="0"/>
        <v>35483.800000141935</v>
      </c>
      <c r="Q24" s="2">
        <f t="shared" si="3"/>
        <v>28387.040000113546</v>
      </c>
      <c r="R24" s="2">
        <f t="shared" si="16"/>
        <v>35483800.000141934</v>
      </c>
      <c r="S24" s="2">
        <f t="shared" si="17"/>
        <v>10</v>
      </c>
      <c r="T24" s="4"/>
    </row>
    <row r="25" spans="1:20" x14ac:dyDescent="0.3">
      <c r="A25" s="4" t="s">
        <v>146</v>
      </c>
      <c r="B25" s="4" t="s">
        <v>145</v>
      </c>
      <c r="C25" s="4" t="s">
        <v>336</v>
      </c>
      <c r="D25" s="4" t="str">
        <f>VLOOKUP(C25,production!A:B,2,)</f>
        <v>Pr222</v>
      </c>
      <c r="E25" s="4" t="str">
        <f>VLOOKUP(D25,product!B:E,4)</f>
        <v>Rosuvastatin</v>
      </c>
      <c r="F25" s="4" t="s">
        <v>340</v>
      </c>
      <c r="G25" s="4" t="str">
        <f>VLOOKUP(F25,production!A:B,2,)</f>
        <v>P6</v>
      </c>
      <c r="H25" s="4">
        <f>VLOOKUP(E25,api!A:E,2,)</f>
        <v>0.15</v>
      </c>
      <c r="I25" s="4">
        <f>VLOOKUP(E25,api!A:E,5,)</f>
        <v>40</v>
      </c>
      <c r="J25" s="4" t="str">
        <f>VLOOKUP(G25,product!B:C,2,)</f>
        <v>1500</v>
      </c>
      <c r="K25" s="4">
        <f>VLOOKUP(F25,production!A:C,3,)</f>
        <v>325</v>
      </c>
      <c r="L25" s="2">
        <f>VLOOKUP(B25,equipment!A:C,3,)</f>
        <v>46.500093</v>
      </c>
      <c r="M25" s="4">
        <f t="shared" si="7"/>
        <v>698.92333333612896</v>
      </c>
      <c r="N25" s="4">
        <f t="shared" si="1"/>
        <v>186.37955555630111</v>
      </c>
      <c r="O25" s="4">
        <f t="shared" si="2"/>
        <v>69.892333333612896</v>
      </c>
      <c r="P25" s="4">
        <f t="shared" si="0"/>
        <v>69.892333333612896</v>
      </c>
      <c r="Q25" s="2">
        <f t="shared" si="3"/>
        <v>55.913866666890314</v>
      </c>
      <c r="R25" s="2">
        <f t="shared" si="16"/>
        <v>69892.3333336129</v>
      </c>
      <c r="S25" s="2">
        <f t="shared" si="17"/>
        <v>10</v>
      </c>
      <c r="T25" s="4">
        <f t="shared" si="6"/>
        <v>69.892333333612896</v>
      </c>
    </row>
    <row r="26" spans="1:20" x14ac:dyDescent="0.3">
      <c r="A26" s="4" t="s">
        <v>146</v>
      </c>
      <c r="B26" s="4" t="s">
        <v>145</v>
      </c>
      <c r="C26" s="4" t="s">
        <v>336</v>
      </c>
      <c r="D26" s="4" t="str">
        <f>VLOOKUP(C26,production!A:B,2,)</f>
        <v>Pr222</v>
      </c>
      <c r="E26" s="4" t="str">
        <f>VLOOKUP(D26,product!B:E,4)</f>
        <v>Rosuvastatin</v>
      </c>
      <c r="F26" s="4" t="s">
        <v>352</v>
      </c>
      <c r="G26" s="4" t="str">
        <f>VLOOKUP(F26,production!A:B,2,)</f>
        <v>P1</v>
      </c>
      <c r="H26" s="4">
        <f>VLOOKUP(E26,api!A:E,2,)</f>
        <v>0.15</v>
      </c>
      <c r="I26" s="4">
        <f>VLOOKUP(E26,api!A:E,5,)</f>
        <v>40</v>
      </c>
      <c r="J26" s="4" t="str">
        <f>VLOOKUP(G26,product!B:C,2,)</f>
        <v>1000</v>
      </c>
      <c r="K26" s="4">
        <f>VLOOKUP(F26,production!A:C,3,)</f>
        <v>233000</v>
      </c>
      <c r="L26" s="2">
        <f>VLOOKUP(B26,equipment!A:C,3,)</f>
        <v>46.500093</v>
      </c>
      <c r="M26" s="4">
        <f t="shared" si="7"/>
        <v>751611.40000300645</v>
      </c>
      <c r="N26" s="4">
        <f t="shared" si="1"/>
        <v>200429.70666746839</v>
      </c>
      <c r="O26" s="4">
        <f t="shared" si="2"/>
        <v>50107.426666867097</v>
      </c>
      <c r="P26" s="4">
        <f t="shared" si="0"/>
        <v>50107.426666867097</v>
      </c>
      <c r="Q26" s="2">
        <f t="shared" si="3"/>
        <v>40085.941333493676</v>
      </c>
      <c r="R26" s="2">
        <f t="shared" si="16"/>
        <v>50107426.6668671</v>
      </c>
      <c r="S26" s="2">
        <f t="shared" si="17"/>
        <v>10</v>
      </c>
      <c r="T26" s="4">
        <f t="shared" si="6"/>
        <v>50107.426666867097</v>
      </c>
    </row>
    <row r="27" spans="1:20" x14ac:dyDescent="0.3">
      <c r="A27" s="4" t="s">
        <v>146</v>
      </c>
      <c r="B27" s="4" t="s">
        <v>145</v>
      </c>
      <c r="C27" s="4" t="s">
        <v>336</v>
      </c>
      <c r="D27" s="4" t="str">
        <f>VLOOKUP(C27,production!A:B,2,)</f>
        <v>Pr222</v>
      </c>
      <c r="E27" s="4" t="str">
        <f>VLOOKUP(D27,product!B:E,4)</f>
        <v>Rosuvastatin</v>
      </c>
      <c r="F27" s="4" t="s">
        <v>335</v>
      </c>
      <c r="G27" s="4" t="str">
        <f>VLOOKUP(F27,production!A:B,2,)</f>
        <v>P2</v>
      </c>
      <c r="H27" s="4">
        <f>VLOOKUP(E27,api!A:E,2,)</f>
        <v>0.15</v>
      </c>
      <c r="I27" s="4">
        <f>VLOOKUP(E27,api!A:E,5,)</f>
        <v>40</v>
      </c>
      <c r="J27" s="4" t="str">
        <f>VLOOKUP(G27,product!B:C,2,)</f>
        <v>1000</v>
      </c>
      <c r="K27" s="4">
        <f>VLOOKUP(F27,production!A:C,3,)</f>
        <v>352</v>
      </c>
      <c r="L27" s="2">
        <f>VLOOKUP(B27,equipment!A:C,3,)</f>
        <v>46.500093</v>
      </c>
      <c r="M27" s="4">
        <f t="shared" si="7"/>
        <v>1135.4816000045416</v>
      </c>
      <c r="N27" s="4">
        <f t="shared" si="1"/>
        <v>302.79509333454456</v>
      </c>
      <c r="O27" s="4">
        <f t="shared" si="2"/>
        <v>75.698773333636126</v>
      </c>
      <c r="P27" s="4">
        <f t="shared" si="0"/>
        <v>75.698773333636126</v>
      </c>
      <c r="Q27" s="2">
        <f t="shared" si="3"/>
        <v>60.559018666908905</v>
      </c>
      <c r="R27" s="2">
        <f t="shared" si="16"/>
        <v>75698.773333636127</v>
      </c>
      <c r="S27" s="2">
        <f t="shared" si="17"/>
        <v>10</v>
      </c>
      <c r="T27" s="4">
        <f t="shared" si="6"/>
        <v>75.698773333636126</v>
      </c>
    </row>
    <row r="28" spans="1:20" x14ac:dyDescent="0.3">
      <c r="A28" s="4" t="s">
        <v>146</v>
      </c>
      <c r="B28" s="4" t="s">
        <v>145</v>
      </c>
      <c r="C28" s="4" t="s">
        <v>336</v>
      </c>
      <c r="D28" s="4" t="str">
        <f>VLOOKUP(C28,production!A:B,2,)</f>
        <v>Pr222</v>
      </c>
      <c r="E28" s="4" t="str">
        <f>VLOOKUP(D28,product!B:E,4)</f>
        <v>Rosuvastatin</v>
      </c>
      <c r="F28" s="4" t="s">
        <v>350</v>
      </c>
      <c r="G28" s="4" t="str">
        <f>VLOOKUP(F28,production!A:B,2,)</f>
        <v>P2</v>
      </c>
      <c r="H28" s="4">
        <f>VLOOKUP(E28,api!A:E,2,)</f>
        <v>0.15</v>
      </c>
      <c r="I28" s="4">
        <f>VLOOKUP(E28,api!A:E,5,)</f>
        <v>40</v>
      </c>
      <c r="J28" s="4" t="str">
        <f>VLOOKUP(G28,product!B:C,2,)</f>
        <v>1000</v>
      </c>
      <c r="K28" s="4">
        <f>VLOOKUP(F28,production!A:C,3,)</f>
        <v>111</v>
      </c>
      <c r="L28" s="2">
        <f>VLOOKUP(B28,equipment!A:C,3,)</f>
        <v>46.500093</v>
      </c>
      <c r="M28" s="4">
        <f t="shared" ref="M28" si="23">H28/J28*K28/L28*1000000</f>
        <v>358.06380000143224</v>
      </c>
      <c r="N28" s="4">
        <f t="shared" ref="N28" si="24">I28/J28/1000*K28/L28*1000000</f>
        <v>95.483680000381938</v>
      </c>
      <c r="O28" s="4">
        <f t="shared" ref="O28" si="25">10*K28/L28</f>
        <v>23.870920000095484</v>
      </c>
      <c r="P28" s="4">
        <f t="shared" ref="P28" si="26">MIN(M28,N28,O28)</f>
        <v>23.870920000095484</v>
      </c>
      <c r="Q28" s="2">
        <f t="shared" si="3"/>
        <v>19.096736000076387</v>
      </c>
      <c r="R28" s="2">
        <f t="shared" si="16"/>
        <v>23870.920000095484</v>
      </c>
      <c r="S28" s="2">
        <f t="shared" si="17"/>
        <v>10</v>
      </c>
      <c r="T28" s="4">
        <f t="shared" si="6"/>
        <v>23.870920000095484</v>
      </c>
    </row>
    <row r="29" spans="1:20" x14ac:dyDescent="0.3">
      <c r="A29" s="4" t="s">
        <v>146</v>
      </c>
      <c r="B29" s="4" t="s">
        <v>145</v>
      </c>
      <c r="C29" s="4" t="s">
        <v>336</v>
      </c>
      <c r="D29" s="4" t="str">
        <f>VLOOKUP(C29,production!A:B,2,)</f>
        <v>Pr222</v>
      </c>
      <c r="E29" s="4" t="str">
        <f>VLOOKUP(D29,product!B:E,4)</f>
        <v>Rosuvastatin</v>
      </c>
      <c r="F29" s="4" t="s">
        <v>326</v>
      </c>
      <c r="G29" s="4" t="str">
        <f>VLOOKUP(F29,production!A:B,2,)</f>
        <v>Pd9</v>
      </c>
      <c r="H29" s="4">
        <f>VLOOKUP(E29,api!A:E,2,)</f>
        <v>0.15</v>
      </c>
      <c r="I29" s="4">
        <f>VLOOKUP(E29,api!A:E,5,)</f>
        <v>40</v>
      </c>
      <c r="J29" s="4" t="str">
        <f>VLOOKUP(G29,product!B:C,2,)</f>
        <v>500</v>
      </c>
      <c r="K29" s="4">
        <f>VLOOKUP(F29,production!A:C,3,)</f>
        <v>5.9999999999999995E-4</v>
      </c>
      <c r="L29" s="2">
        <f>VLOOKUP(B29,equipment!A:C,3,)</f>
        <v>46.500093</v>
      </c>
      <c r="M29" s="4">
        <f t="shared" si="7"/>
        <v>3.8709600000154834E-3</v>
      </c>
      <c r="N29" s="4">
        <f t="shared" si="1"/>
        <v>1.0322560000041289E-3</v>
      </c>
      <c r="O29" s="4">
        <f t="shared" si="2"/>
        <v>1.2903200000051611E-4</v>
      </c>
      <c r="P29" s="4">
        <f t="shared" si="0"/>
        <v>1.2903200000051611E-4</v>
      </c>
      <c r="Q29" s="2">
        <f t="shared" si="3"/>
        <v>1.0322560000041289E-4</v>
      </c>
      <c r="R29" s="2">
        <f t="shared" si="16"/>
        <v>0.12903200000051612</v>
      </c>
      <c r="S29" s="2">
        <f t="shared" si="17"/>
        <v>1.2903200000051611E-4</v>
      </c>
      <c r="T29" s="4">
        <f t="shared" si="6"/>
        <v>1.2903200000051611E-4</v>
      </c>
    </row>
    <row r="30" spans="1:20" x14ac:dyDescent="0.3">
      <c r="A30" s="4" t="s">
        <v>146</v>
      </c>
      <c r="B30" s="4" t="s">
        <v>145</v>
      </c>
      <c r="C30" s="4" t="s">
        <v>336</v>
      </c>
      <c r="D30" s="4" t="str">
        <f>VLOOKUP(C30,production!A:B,2,)</f>
        <v>Pr222</v>
      </c>
      <c r="E30" s="4" t="str">
        <f>VLOOKUP(D30,product!B:E,4)</f>
        <v>Rosuvastatin</v>
      </c>
      <c r="F30" s="4" t="s">
        <v>432</v>
      </c>
      <c r="G30" s="4" t="str">
        <f>VLOOKUP(F30,production!A:B,2,)</f>
        <v>P21</v>
      </c>
      <c r="H30" s="4">
        <f>VLOOKUP(E30,api!A:E,2,)</f>
        <v>0.15</v>
      </c>
      <c r="I30" s="4">
        <f>VLOOKUP(E30,api!A:E,5,)</f>
        <v>40</v>
      </c>
      <c r="J30" s="4">
        <f>VLOOKUP(G30,product!B:C,2,)</f>
        <v>10000</v>
      </c>
      <c r="K30" s="4">
        <f>VLOOKUP(F30,production!A:C,3,)</f>
        <v>300</v>
      </c>
      <c r="L30" s="2">
        <f>VLOOKUP(B30,equipment!A:C,3,)</f>
        <v>46.500093</v>
      </c>
      <c r="M30" s="4">
        <f t="shared" si="7"/>
        <v>96.77400000038709</v>
      </c>
      <c r="N30" s="4">
        <f t="shared" si="1"/>
        <v>25.806400000103224</v>
      </c>
      <c r="O30" s="4">
        <f t="shared" si="2"/>
        <v>64.51600000025806</v>
      </c>
      <c r="P30" s="4">
        <f t="shared" si="0"/>
        <v>25.806400000103224</v>
      </c>
      <c r="Q30" s="2">
        <f t="shared" si="3"/>
        <v>20.645120000082578</v>
      </c>
      <c r="R30" s="2">
        <f t="shared" si="16"/>
        <v>25806.400000103225</v>
      </c>
      <c r="S30" s="2">
        <f t="shared" si="17"/>
        <v>10</v>
      </c>
      <c r="T30" s="4">
        <f t="shared" si="6"/>
        <v>25.806400000103224</v>
      </c>
    </row>
    <row r="31" spans="1:20" x14ac:dyDescent="0.3">
      <c r="A31" s="4" t="s">
        <v>408</v>
      </c>
      <c r="B31" s="4" t="s">
        <v>336</v>
      </c>
      <c r="C31" s="4"/>
      <c r="D31" s="4"/>
      <c r="E31" s="4"/>
      <c r="F31" s="4"/>
      <c r="G31" s="4"/>
      <c r="H31" s="4"/>
      <c r="I31" s="4"/>
      <c r="J31" s="4"/>
      <c r="K31" s="4"/>
      <c r="L31" s="2"/>
      <c r="M31" s="4">
        <f>MIN(M24:M30)</f>
        <v>3.8709600000154834E-3</v>
      </c>
      <c r="N31" s="4">
        <f t="shared" ref="N31:S31" si="27">MIN(N24:N30)</f>
        <v>1.0322560000041289E-3</v>
      </c>
      <c r="O31" s="4">
        <f t="shared" si="27"/>
        <v>1.2903200000051611E-4</v>
      </c>
      <c r="P31" s="4">
        <f t="shared" si="27"/>
        <v>1.2903200000051611E-4</v>
      </c>
      <c r="Q31" s="4">
        <f t="shared" si="27"/>
        <v>1.0322560000041289E-4</v>
      </c>
      <c r="R31" s="4">
        <f t="shared" si="27"/>
        <v>0.12903200000051612</v>
      </c>
      <c r="S31" s="4">
        <f t="shared" si="27"/>
        <v>1.2903200000051611E-4</v>
      </c>
      <c r="T31" s="4">
        <f t="shared" si="6"/>
        <v>1.2903200000051611E-4</v>
      </c>
    </row>
    <row r="32" spans="1:20" x14ac:dyDescent="0.3">
      <c r="A32" s="4" t="s">
        <v>146</v>
      </c>
      <c r="B32" s="4" t="s">
        <v>145</v>
      </c>
      <c r="C32" s="4" t="s">
        <v>338</v>
      </c>
      <c r="D32" s="4" t="str">
        <f>VLOOKUP(C32,production!A:B,2,)</f>
        <v>P4</v>
      </c>
      <c r="E32" s="4" t="str">
        <f>VLOOKUP(D32,product!B:E,4)</f>
        <v>Rosuvastatin</v>
      </c>
      <c r="F32" s="4" t="s">
        <v>336</v>
      </c>
      <c r="G32" s="4" t="str">
        <f>VLOOKUP(F32,production!A:B,2,)</f>
        <v>Pr222</v>
      </c>
      <c r="H32" s="4">
        <f>VLOOKUP(E32,api!A:E,2,)</f>
        <v>0.15</v>
      </c>
      <c r="I32" s="4">
        <f>VLOOKUP(E32,api!A:E,5,)</f>
        <v>40</v>
      </c>
      <c r="J32" s="4" t="str">
        <f>VLOOKUP(G32,product!B:C,2,)</f>
        <v>0.123</v>
      </c>
      <c r="K32" s="4">
        <f>VLOOKUP(F32,production!A:C,3,)</f>
        <v>23000</v>
      </c>
      <c r="L32" s="2">
        <f>VLOOKUP(B32,equipment!A:C,3,)</f>
        <v>46.500093</v>
      </c>
      <c r="M32" s="4">
        <f t="shared" si="7"/>
        <v>603198373.98615265</v>
      </c>
      <c r="N32" s="4">
        <f t="shared" si="1"/>
        <v>160852899.72964069</v>
      </c>
      <c r="O32" s="4">
        <f t="shared" si="2"/>
        <v>4946.2266666864516</v>
      </c>
      <c r="P32" s="4">
        <f t="shared" si="0"/>
        <v>4946.2266666864516</v>
      </c>
      <c r="Q32" s="2">
        <f t="shared" si="3"/>
        <v>3956.9813333491616</v>
      </c>
      <c r="R32" s="2">
        <f t="shared" si="16"/>
        <v>4946226.666686452</v>
      </c>
      <c r="S32" s="2">
        <f t="shared" si="17"/>
        <v>10</v>
      </c>
      <c r="T32" s="4"/>
    </row>
    <row r="33" spans="1:20" x14ac:dyDescent="0.3">
      <c r="A33" s="4" t="s">
        <v>146</v>
      </c>
      <c r="B33" s="4" t="s">
        <v>145</v>
      </c>
      <c r="C33" s="4" t="s">
        <v>338</v>
      </c>
      <c r="D33" s="4" t="str">
        <f>VLOOKUP(C33,production!A:B,2,)</f>
        <v>P4</v>
      </c>
      <c r="E33" s="4" t="str">
        <f>VLOOKUP(D33,product!B:E,4)</f>
        <v>Rosuvastatin</v>
      </c>
      <c r="F33" s="4" t="s">
        <v>340</v>
      </c>
      <c r="G33" s="4" t="str">
        <f>VLOOKUP(F33,production!A:B,2,)</f>
        <v>P6</v>
      </c>
      <c r="H33" s="4">
        <f>VLOOKUP(E33,api!A:E,2,)</f>
        <v>0.15</v>
      </c>
      <c r="I33" s="4">
        <f>VLOOKUP(E33,api!A:E,5,)</f>
        <v>40</v>
      </c>
      <c r="J33" s="4" t="str">
        <f>VLOOKUP(G33,product!B:C,2,)</f>
        <v>1500</v>
      </c>
      <c r="K33" s="4">
        <f>VLOOKUP(F33,production!A:C,3,)</f>
        <v>325</v>
      </c>
      <c r="L33" s="2">
        <f>VLOOKUP(B33,equipment!A:C,3,)</f>
        <v>46.500093</v>
      </c>
      <c r="M33" s="4">
        <f t="shared" si="7"/>
        <v>698.92333333612896</v>
      </c>
      <c r="N33" s="4">
        <f t="shared" si="1"/>
        <v>186.37955555630111</v>
      </c>
      <c r="O33" s="4">
        <f t="shared" si="2"/>
        <v>69.892333333612896</v>
      </c>
      <c r="P33" s="4">
        <f t="shared" si="0"/>
        <v>69.892333333612896</v>
      </c>
      <c r="Q33" s="2">
        <f t="shared" si="3"/>
        <v>55.913866666890314</v>
      </c>
      <c r="R33" s="2">
        <f t="shared" si="16"/>
        <v>69892.3333336129</v>
      </c>
      <c r="S33" s="2">
        <f t="shared" si="17"/>
        <v>10</v>
      </c>
      <c r="T33" s="4">
        <f t="shared" si="6"/>
        <v>69.892333333612896</v>
      </c>
    </row>
    <row r="34" spans="1:20" x14ac:dyDescent="0.3">
      <c r="A34" s="4" t="s">
        <v>146</v>
      </c>
      <c r="B34" s="4" t="s">
        <v>145</v>
      </c>
      <c r="C34" s="4" t="s">
        <v>338</v>
      </c>
      <c r="D34" s="4" t="str">
        <f>VLOOKUP(C34,production!A:B,2,)</f>
        <v>P4</v>
      </c>
      <c r="E34" s="4" t="str">
        <f>VLOOKUP(D34,product!B:E,4)</f>
        <v>Rosuvastatin</v>
      </c>
      <c r="F34" s="4" t="s">
        <v>352</v>
      </c>
      <c r="G34" s="4" t="str">
        <f>VLOOKUP(F34,production!A:B,2,)</f>
        <v>P1</v>
      </c>
      <c r="H34" s="4">
        <f>VLOOKUP(E34,api!A:E,2,)</f>
        <v>0.15</v>
      </c>
      <c r="I34" s="4">
        <f>VLOOKUP(E34,api!A:E,5,)</f>
        <v>40</v>
      </c>
      <c r="J34" s="4" t="str">
        <f>VLOOKUP(G34,product!B:C,2,)</f>
        <v>1000</v>
      </c>
      <c r="K34" s="4">
        <f>VLOOKUP(F34,production!A:C,3,)</f>
        <v>233000</v>
      </c>
      <c r="L34" s="2">
        <f>VLOOKUP(B34,equipment!A:C,3,)</f>
        <v>46.500093</v>
      </c>
      <c r="M34" s="4">
        <f t="shared" si="7"/>
        <v>751611.40000300645</v>
      </c>
      <c r="N34" s="4">
        <f t="shared" si="1"/>
        <v>200429.70666746839</v>
      </c>
      <c r="O34" s="4">
        <f t="shared" si="2"/>
        <v>50107.426666867097</v>
      </c>
      <c r="P34" s="4">
        <f t="shared" si="0"/>
        <v>50107.426666867097</v>
      </c>
      <c r="Q34" s="2">
        <f t="shared" si="3"/>
        <v>40085.941333493676</v>
      </c>
      <c r="R34" s="2">
        <f t="shared" si="16"/>
        <v>50107426.6668671</v>
      </c>
      <c r="S34" s="2">
        <f t="shared" si="17"/>
        <v>10</v>
      </c>
      <c r="T34" s="4">
        <f t="shared" si="6"/>
        <v>50107.426666867097</v>
      </c>
    </row>
    <row r="35" spans="1:20" x14ac:dyDescent="0.3">
      <c r="A35" s="4" t="s">
        <v>146</v>
      </c>
      <c r="B35" s="4" t="s">
        <v>145</v>
      </c>
      <c r="C35" s="4" t="s">
        <v>338</v>
      </c>
      <c r="D35" s="4" t="str">
        <f>VLOOKUP(C35,production!A:B,2,)</f>
        <v>P4</v>
      </c>
      <c r="E35" s="4" t="str">
        <f>VLOOKUP(D35,product!B:E,4)</f>
        <v>Rosuvastatin</v>
      </c>
      <c r="F35" s="4" t="s">
        <v>335</v>
      </c>
      <c r="G35" s="4" t="str">
        <f>VLOOKUP(F35,production!A:B,2,)</f>
        <v>P2</v>
      </c>
      <c r="H35" s="4">
        <f>VLOOKUP(E35,api!A:E,2,)</f>
        <v>0.15</v>
      </c>
      <c r="I35" s="4">
        <f>VLOOKUP(E35,api!A:E,5,)</f>
        <v>40</v>
      </c>
      <c r="J35" s="4" t="str">
        <f>VLOOKUP(G35,product!B:C,2,)</f>
        <v>1000</v>
      </c>
      <c r="K35" s="4">
        <f>VLOOKUP(F35,production!A:C,3,)</f>
        <v>352</v>
      </c>
      <c r="L35" s="2">
        <f>465.00093+46.500093</f>
        <v>511.50102299999998</v>
      </c>
      <c r="M35" s="4">
        <f t="shared" si="7"/>
        <v>103.2256000004129</v>
      </c>
      <c r="N35" s="4">
        <f t="shared" si="1"/>
        <v>27.526826666776778</v>
      </c>
      <c r="O35" s="4">
        <f t="shared" si="2"/>
        <v>6.8817066666941935</v>
      </c>
      <c r="P35" s="4">
        <f t="shared" si="0"/>
        <v>6.8817066666941935</v>
      </c>
      <c r="Q35" s="2">
        <f t="shared" si="3"/>
        <v>5.5053653333553552</v>
      </c>
      <c r="R35" s="2">
        <f t="shared" si="16"/>
        <v>6881.7066666941937</v>
      </c>
      <c r="S35" s="2">
        <f t="shared" si="17"/>
        <v>6.8817066666941935</v>
      </c>
      <c r="T35" s="4">
        <f t="shared" si="6"/>
        <v>6.8817066666941935</v>
      </c>
    </row>
    <row r="36" spans="1:20" x14ac:dyDescent="0.3">
      <c r="A36" s="4" t="s">
        <v>146</v>
      </c>
      <c r="B36" s="4" t="s">
        <v>145</v>
      </c>
      <c r="C36" s="4" t="s">
        <v>338</v>
      </c>
      <c r="D36" s="4" t="str">
        <f>VLOOKUP(C36,production!A:B,2,)</f>
        <v>P4</v>
      </c>
      <c r="E36" s="4" t="str">
        <f>VLOOKUP(D36,product!B:E,4)</f>
        <v>Rosuvastatin</v>
      </c>
      <c r="F36" s="4" t="s">
        <v>326</v>
      </c>
      <c r="G36" s="4" t="str">
        <f>VLOOKUP(F36,production!A:B,2,)</f>
        <v>Pd9</v>
      </c>
      <c r="H36" s="4">
        <f>VLOOKUP(E36,api!A:E,2,)</f>
        <v>0.15</v>
      </c>
      <c r="I36" s="4">
        <f>VLOOKUP(E36,api!A:E,5,)</f>
        <v>40</v>
      </c>
      <c r="J36" s="4" t="str">
        <f>VLOOKUP(G36,product!B:C,2,)</f>
        <v>500</v>
      </c>
      <c r="K36" s="4">
        <f>VLOOKUP(F36,production!A:C,3,)</f>
        <v>5.9999999999999995E-4</v>
      </c>
      <c r="L36" s="2">
        <f>VLOOKUP(B36,equipment!A:C,3,)</f>
        <v>46.500093</v>
      </c>
      <c r="M36" s="4">
        <f t="shared" si="7"/>
        <v>3.8709600000154834E-3</v>
      </c>
      <c r="N36" s="4">
        <f t="shared" si="1"/>
        <v>1.0322560000041289E-3</v>
      </c>
      <c r="O36" s="4">
        <f t="shared" si="2"/>
        <v>1.2903200000051611E-4</v>
      </c>
      <c r="P36" s="4">
        <f t="shared" si="0"/>
        <v>1.2903200000051611E-4</v>
      </c>
      <c r="Q36" s="2">
        <f t="shared" si="3"/>
        <v>1.0322560000041289E-4</v>
      </c>
      <c r="R36" s="2">
        <f t="shared" si="16"/>
        <v>0.12903200000051612</v>
      </c>
      <c r="S36" s="2">
        <f t="shared" si="17"/>
        <v>1.2903200000051611E-4</v>
      </c>
      <c r="T36" s="4">
        <f t="shared" si="6"/>
        <v>1.2903200000051611E-4</v>
      </c>
    </row>
    <row r="37" spans="1:20" x14ac:dyDescent="0.3">
      <c r="A37" s="4" t="s">
        <v>146</v>
      </c>
      <c r="B37" s="4" t="s">
        <v>145</v>
      </c>
      <c r="C37" s="4" t="s">
        <v>338</v>
      </c>
      <c r="D37" s="4" t="str">
        <f>VLOOKUP(C37,production!A:B,2,)</f>
        <v>P4</v>
      </c>
      <c r="E37" s="4" t="str">
        <f>VLOOKUP(D37,product!B:E,4)</f>
        <v>Rosuvastatin</v>
      </c>
      <c r="F37" s="4" t="s">
        <v>350</v>
      </c>
      <c r="G37" s="4" t="str">
        <f>VLOOKUP(F37,production!A:B,2,)</f>
        <v>P2</v>
      </c>
      <c r="H37" s="4">
        <f>VLOOKUP(E37,api!A:E,2,)</f>
        <v>0.15</v>
      </c>
      <c r="I37" s="4">
        <f>VLOOKUP(E37,api!A:E,5,)</f>
        <v>40</v>
      </c>
      <c r="J37" s="4" t="str">
        <f>VLOOKUP(G37,product!B:C,2,)</f>
        <v>1000</v>
      </c>
      <c r="K37" s="4">
        <f>VLOOKUP(F37,production!A:C,3,)</f>
        <v>111</v>
      </c>
      <c r="L37" s="2">
        <f>VLOOKUP(B37,equipment!A:C,3,)</f>
        <v>46.500093</v>
      </c>
      <c r="M37" s="4">
        <f t="shared" si="7"/>
        <v>358.06380000143224</v>
      </c>
      <c r="N37" s="4">
        <f t="shared" si="1"/>
        <v>95.483680000381938</v>
      </c>
      <c r="O37" s="4">
        <f t="shared" si="2"/>
        <v>23.870920000095484</v>
      </c>
      <c r="P37" s="4">
        <f t="shared" si="0"/>
        <v>23.870920000095484</v>
      </c>
      <c r="Q37" s="2">
        <f t="shared" si="3"/>
        <v>19.096736000076387</v>
      </c>
      <c r="R37" s="2">
        <f t="shared" si="16"/>
        <v>23870.920000095484</v>
      </c>
      <c r="S37" s="2">
        <f t="shared" si="17"/>
        <v>10</v>
      </c>
      <c r="T37" s="4">
        <f t="shared" si="6"/>
        <v>23.870920000095484</v>
      </c>
    </row>
    <row r="38" spans="1:20" x14ac:dyDescent="0.3">
      <c r="A38" s="4" t="s">
        <v>146</v>
      </c>
      <c r="B38" s="4" t="s">
        <v>145</v>
      </c>
      <c r="C38" s="4" t="s">
        <v>338</v>
      </c>
      <c r="D38" s="4" t="str">
        <f>VLOOKUP(C38,production!A:B,2,)</f>
        <v>P4</v>
      </c>
      <c r="E38" s="4" t="str">
        <f>VLOOKUP(D38,product!B:E,4)</f>
        <v>Rosuvastatin</v>
      </c>
      <c r="F38" s="4" t="s">
        <v>432</v>
      </c>
      <c r="G38" s="4" t="str">
        <f>VLOOKUP(F38,production!A:B,2,)</f>
        <v>P21</v>
      </c>
      <c r="H38" s="4">
        <f>VLOOKUP(E38,api!A:E,2,)</f>
        <v>0.15</v>
      </c>
      <c r="I38" s="4">
        <f>VLOOKUP(E38,api!A:E,5,)</f>
        <v>40</v>
      </c>
      <c r="J38" s="4">
        <f>VLOOKUP(G38,product!B:C,2,)</f>
        <v>10000</v>
      </c>
      <c r="K38" s="4">
        <f>VLOOKUP(F38,production!A:C,3,)</f>
        <v>300</v>
      </c>
      <c r="L38" s="2">
        <f>VLOOKUP(B38,equipment!A:C,3,)</f>
        <v>46.500093</v>
      </c>
      <c r="M38" s="4">
        <f t="shared" si="7"/>
        <v>96.77400000038709</v>
      </c>
      <c r="N38" s="4">
        <f t="shared" si="1"/>
        <v>25.806400000103224</v>
      </c>
      <c r="O38" s="4">
        <f t="shared" si="2"/>
        <v>64.51600000025806</v>
      </c>
      <c r="P38" s="4">
        <f t="shared" si="0"/>
        <v>25.806400000103224</v>
      </c>
      <c r="Q38" s="2">
        <f t="shared" si="3"/>
        <v>20.645120000082578</v>
      </c>
      <c r="R38" s="2">
        <f t="shared" si="16"/>
        <v>25806.400000103225</v>
      </c>
      <c r="S38" s="2">
        <f t="shared" si="17"/>
        <v>10</v>
      </c>
      <c r="T38" s="4">
        <f t="shared" si="6"/>
        <v>25.806400000103224</v>
      </c>
    </row>
    <row r="39" spans="1:20" x14ac:dyDescent="0.3">
      <c r="A39" s="4" t="s">
        <v>408</v>
      </c>
      <c r="B39" s="4" t="s">
        <v>338</v>
      </c>
      <c r="C39" s="4"/>
      <c r="D39" s="4"/>
      <c r="E39" s="4"/>
      <c r="F39" s="4"/>
      <c r="G39" s="4"/>
      <c r="H39" s="4"/>
      <c r="I39" s="4"/>
      <c r="J39" s="4"/>
      <c r="K39" s="4"/>
      <c r="L39" s="2"/>
      <c r="M39" s="4">
        <f>MIN(M32:M38)</f>
        <v>3.8709600000154834E-3</v>
      </c>
      <c r="N39" s="4">
        <f t="shared" ref="N39:S39" si="28">MIN(N32:N38)</f>
        <v>1.0322560000041289E-3</v>
      </c>
      <c r="O39" s="4">
        <f t="shared" si="28"/>
        <v>1.2903200000051611E-4</v>
      </c>
      <c r="P39" s="4">
        <f t="shared" si="28"/>
        <v>1.2903200000051611E-4</v>
      </c>
      <c r="Q39" s="4">
        <f t="shared" si="28"/>
        <v>1.0322560000041289E-4</v>
      </c>
      <c r="R39" s="4">
        <f t="shared" si="28"/>
        <v>0.12903200000051612</v>
      </c>
      <c r="S39" s="4">
        <f t="shared" si="28"/>
        <v>1.2903200000051611E-4</v>
      </c>
      <c r="T39" s="4">
        <f t="shared" si="6"/>
        <v>1.2903200000051611E-4</v>
      </c>
    </row>
    <row r="40" spans="1:20" x14ac:dyDescent="0.3">
      <c r="A40" s="4" t="s">
        <v>146</v>
      </c>
      <c r="B40" s="4" t="s">
        <v>145</v>
      </c>
      <c r="C40" s="4" t="s">
        <v>340</v>
      </c>
      <c r="D40" s="4" t="str">
        <f>VLOOKUP(C40,production!A:B,2,)</f>
        <v>P6</v>
      </c>
      <c r="E40" s="4" t="str">
        <f>VLOOKUP(D40,product!B:E,4)</f>
        <v>Pregabalin</v>
      </c>
      <c r="F40" s="4" t="s">
        <v>336</v>
      </c>
      <c r="G40" s="4" t="str">
        <f>VLOOKUP(F40,production!A:B,2,)</f>
        <v>Pr222</v>
      </c>
      <c r="H40" s="4">
        <f>VLOOKUP(E40,api!A:E,2,)</f>
        <v>0.5</v>
      </c>
      <c r="I40" s="4">
        <f>VLOOKUP(E40,api!A:E,5,)</f>
        <v>40</v>
      </c>
      <c r="J40" s="4" t="str">
        <f>VLOOKUP(G40,product!B:C,2,)</f>
        <v>0.123</v>
      </c>
      <c r="K40" s="4">
        <f>VLOOKUP(F40,production!A:C,3,)</f>
        <v>23000</v>
      </c>
      <c r="L40" s="2">
        <f>VLOOKUP(B40,equipment!A:C,3,)</f>
        <v>46.500093</v>
      </c>
      <c r="M40" s="4">
        <f t="shared" si="7"/>
        <v>2010661246.6205089</v>
      </c>
      <c r="N40" s="4">
        <f t="shared" si="1"/>
        <v>160852899.72964069</v>
      </c>
      <c r="O40" s="4">
        <f t="shared" si="2"/>
        <v>4946.2266666864516</v>
      </c>
      <c r="P40" s="4">
        <f t="shared" si="0"/>
        <v>4946.2266666864516</v>
      </c>
      <c r="Q40" s="2">
        <f t="shared" si="3"/>
        <v>3956.9813333491616</v>
      </c>
      <c r="R40" s="2">
        <f t="shared" si="16"/>
        <v>4946226.666686452</v>
      </c>
      <c r="S40" s="2">
        <f t="shared" si="17"/>
        <v>10</v>
      </c>
      <c r="T40" s="4">
        <f t="shared" si="6"/>
        <v>4946.2266666864516</v>
      </c>
    </row>
    <row r="41" spans="1:20" x14ac:dyDescent="0.3">
      <c r="A41" s="4" t="s">
        <v>146</v>
      </c>
      <c r="B41" s="4" t="s">
        <v>145</v>
      </c>
      <c r="C41" s="4" t="s">
        <v>340</v>
      </c>
      <c r="D41" s="4" t="str">
        <f>VLOOKUP(C41,production!A:B,2,)</f>
        <v>P6</v>
      </c>
      <c r="E41" s="4" t="str">
        <f>VLOOKUP(D41,product!B:E,4)</f>
        <v>Pregabalin</v>
      </c>
      <c r="F41" s="4" t="s">
        <v>338</v>
      </c>
      <c r="G41" s="4" t="str">
        <f>VLOOKUP(F41,production!A:B,2,)</f>
        <v>P4</v>
      </c>
      <c r="H41" s="4">
        <f>VLOOKUP(E41,api!A:E,2,)</f>
        <v>0.5</v>
      </c>
      <c r="I41" s="4">
        <f>VLOOKUP(E41,api!A:E,5,)</f>
        <v>40</v>
      </c>
      <c r="J41" s="4" t="str">
        <f>VLOOKUP(G41,product!B:C,2,)</f>
        <v>1000</v>
      </c>
      <c r="K41" s="4">
        <f>VLOOKUP(F41,production!A:C,3,)</f>
        <v>165000</v>
      </c>
      <c r="L41" s="2">
        <f>VLOOKUP(B41,equipment!A:C,3,)</f>
        <v>46.500093</v>
      </c>
      <c r="M41" s="4">
        <f t="shared" si="7"/>
        <v>1774190.0000070967</v>
      </c>
      <c r="N41" s="4">
        <f t="shared" si="1"/>
        <v>141935.20000056774</v>
      </c>
      <c r="O41" s="4">
        <f t="shared" si="2"/>
        <v>35483.800000141935</v>
      </c>
      <c r="P41" s="4">
        <f t="shared" si="0"/>
        <v>35483.800000141935</v>
      </c>
      <c r="Q41" s="2">
        <f t="shared" si="3"/>
        <v>28387.040000113546</v>
      </c>
      <c r="R41" s="2">
        <f t="shared" si="16"/>
        <v>35483800.000141934</v>
      </c>
      <c r="S41" s="2">
        <f t="shared" si="17"/>
        <v>10</v>
      </c>
      <c r="T41" s="4">
        <f t="shared" si="6"/>
        <v>35483.800000141935</v>
      </c>
    </row>
    <row r="42" spans="1:20" x14ac:dyDescent="0.3">
      <c r="A42" s="4" t="s">
        <v>146</v>
      </c>
      <c r="B42" s="4" t="s">
        <v>145</v>
      </c>
      <c r="C42" s="4" t="s">
        <v>340</v>
      </c>
      <c r="D42" s="4" t="str">
        <f>VLOOKUP(C42,production!A:B,2,)</f>
        <v>P6</v>
      </c>
      <c r="E42" s="4" t="str">
        <f>VLOOKUP(D42,product!B:E,4)</f>
        <v>Pregabalin</v>
      </c>
      <c r="F42" s="4" t="s">
        <v>352</v>
      </c>
      <c r="G42" s="4" t="str">
        <f>VLOOKUP(F42,production!A:B,2,)</f>
        <v>P1</v>
      </c>
      <c r="H42" s="4">
        <f>VLOOKUP(E42,api!A:E,2,)</f>
        <v>0.5</v>
      </c>
      <c r="I42" s="4">
        <f>VLOOKUP(E42,api!A:E,5,)</f>
        <v>40</v>
      </c>
      <c r="J42" s="4" t="str">
        <f>VLOOKUP(G42,product!B:C,2,)</f>
        <v>1000</v>
      </c>
      <c r="K42" s="4">
        <f>VLOOKUP(F42,production!A:C,3,)</f>
        <v>233000</v>
      </c>
      <c r="L42" s="2">
        <f>VLOOKUP(B42,equipment!A:C,3,)</f>
        <v>46.500093</v>
      </c>
      <c r="M42" s="4">
        <f t="shared" si="7"/>
        <v>2505371.333343355</v>
      </c>
      <c r="N42" s="4">
        <f t="shared" si="1"/>
        <v>200429.70666746839</v>
      </c>
      <c r="O42" s="4">
        <f t="shared" si="2"/>
        <v>50107.426666867097</v>
      </c>
      <c r="P42" s="4">
        <f t="shared" si="0"/>
        <v>50107.426666867097</v>
      </c>
      <c r="Q42" s="2">
        <f t="shared" si="3"/>
        <v>40085.941333493676</v>
      </c>
      <c r="R42" s="2">
        <f t="shared" si="16"/>
        <v>50107426.6668671</v>
      </c>
      <c r="S42" s="2">
        <f t="shared" si="17"/>
        <v>10</v>
      </c>
      <c r="T42" s="4">
        <f t="shared" si="6"/>
        <v>50107.426666867097</v>
      </c>
    </row>
    <row r="43" spans="1:20" x14ac:dyDescent="0.3">
      <c r="A43" s="4" t="s">
        <v>146</v>
      </c>
      <c r="B43" s="4" t="s">
        <v>145</v>
      </c>
      <c r="C43" s="4" t="s">
        <v>340</v>
      </c>
      <c r="D43" s="4" t="str">
        <f>VLOOKUP(C43,production!A:B,2,)</f>
        <v>P6</v>
      </c>
      <c r="E43" s="4" t="str">
        <f>VLOOKUP(D43,product!B:E,4)</f>
        <v>Pregabalin</v>
      </c>
      <c r="F43" s="4" t="s">
        <v>335</v>
      </c>
      <c r="G43" s="4" t="str">
        <f>VLOOKUP(F43,production!A:B,2,)</f>
        <v>P2</v>
      </c>
      <c r="H43" s="4">
        <f>VLOOKUP(E43,api!A:E,2,)</f>
        <v>0.5</v>
      </c>
      <c r="I43" s="4">
        <f>VLOOKUP(E43,api!A:E,5,)</f>
        <v>40</v>
      </c>
      <c r="J43" s="4" t="str">
        <f>VLOOKUP(G43,product!B:C,2,)</f>
        <v>1000</v>
      </c>
      <c r="K43" s="4">
        <f>VLOOKUP(F43,production!A:C,3,)</f>
        <v>352</v>
      </c>
      <c r="L43" s="2">
        <f>VLOOKUP(B43,equipment!A:C,3,)</f>
        <v>46.500093</v>
      </c>
      <c r="M43" s="4">
        <f t="shared" si="7"/>
        <v>3784.9386666818064</v>
      </c>
      <c r="N43" s="4">
        <f t="shared" si="1"/>
        <v>302.79509333454456</v>
      </c>
      <c r="O43" s="4">
        <f t="shared" si="2"/>
        <v>75.698773333636126</v>
      </c>
      <c r="P43" s="4">
        <f t="shared" si="0"/>
        <v>75.698773333636126</v>
      </c>
      <c r="Q43" s="2">
        <f t="shared" si="3"/>
        <v>60.559018666908905</v>
      </c>
      <c r="R43" s="2">
        <f t="shared" si="16"/>
        <v>75698.773333636127</v>
      </c>
      <c r="S43" s="2">
        <f t="shared" si="17"/>
        <v>10</v>
      </c>
      <c r="T43" s="4">
        <f t="shared" si="6"/>
        <v>75.698773333636126</v>
      </c>
    </row>
    <row r="44" spans="1:20" x14ac:dyDescent="0.3">
      <c r="A44" s="4" t="s">
        <v>146</v>
      </c>
      <c r="B44" s="4" t="s">
        <v>145</v>
      </c>
      <c r="C44" s="4" t="s">
        <v>340</v>
      </c>
      <c r="D44" s="4" t="str">
        <f>VLOOKUP(C44,production!A:B,2,)</f>
        <v>P6</v>
      </c>
      <c r="E44" s="4" t="str">
        <f>VLOOKUP(D44,product!B:E,4)</f>
        <v>Pregabalin</v>
      </c>
      <c r="F44" s="4" t="s">
        <v>326</v>
      </c>
      <c r="G44" s="4" t="str">
        <f>VLOOKUP(F44,production!A:B,2,)</f>
        <v>Pd9</v>
      </c>
      <c r="H44" s="4">
        <f>VLOOKUP(E44,api!A:E,2,)</f>
        <v>0.5</v>
      </c>
      <c r="I44" s="4">
        <f>VLOOKUP(E44,api!A:E,5,)</f>
        <v>40</v>
      </c>
      <c r="J44" s="4" t="str">
        <f>VLOOKUP(G44,product!B:C,2,)</f>
        <v>500</v>
      </c>
      <c r="K44" s="4">
        <f>VLOOKUP(F44,production!A:C,3,)</f>
        <v>5.9999999999999995E-4</v>
      </c>
      <c r="L44" s="2">
        <f>VLOOKUP(B44,equipment!A:C,3,)</f>
        <v>46.500093</v>
      </c>
      <c r="M44" s="4">
        <f t="shared" si="7"/>
        <v>1.2903200000051612E-2</v>
      </c>
      <c r="N44" s="4">
        <f t="shared" si="1"/>
        <v>1.0322560000041289E-3</v>
      </c>
      <c r="O44" s="4">
        <f t="shared" si="2"/>
        <v>1.2903200000051611E-4</v>
      </c>
      <c r="P44" s="4">
        <f t="shared" si="0"/>
        <v>1.2903200000051611E-4</v>
      </c>
      <c r="Q44" s="2">
        <f t="shared" si="3"/>
        <v>1.0322560000041289E-4</v>
      </c>
      <c r="R44" s="2">
        <f t="shared" si="16"/>
        <v>0.12903200000051612</v>
      </c>
      <c r="S44" s="2">
        <f t="shared" si="17"/>
        <v>1.2903200000051611E-4</v>
      </c>
      <c r="T44" s="4">
        <f t="shared" si="6"/>
        <v>1.2903200000051611E-4</v>
      </c>
    </row>
    <row r="45" spans="1:20" x14ac:dyDescent="0.3">
      <c r="A45" s="4" t="s">
        <v>146</v>
      </c>
      <c r="B45" s="4" t="s">
        <v>145</v>
      </c>
      <c r="C45" s="4" t="s">
        <v>340</v>
      </c>
      <c r="D45" s="4" t="str">
        <f>VLOOKUP(C45,production!A:B,2,)</f>
        <v>P6</v>
      </c>
      <c r="E45" s="4" t="str">
        <f>VLOOKUP(D45,product!B:E,4)</f>
        <v>Pregabalin</v>
      </c>
      <c r="F45" s="4" t="s">
        <v>350</v>
      </c>
      <c r="G45" s="4" t="str">
        <f>VLOOKUP(F45,production!A:B,2,)</f>
        <v>P2</v>
      </c>
      <c r="H45" s="4">
        <f>VLOOKUP(E45,api!A:E,2,)</f>
        <v>0.5</v>
      </c>
      <c r="I45" s="4">
        <f>VLOOKUP(E45,api!A:E,5,)</f>
        <v>40</v>
      </c>
      <c r="J45" s="4" t="str">
        <f>VLOOKUP(G45,product!B:C,2,)</f>
        <v>1000</v>
      </c>
      <c r="K45" s="4">
        <f>VLOOKUP(F45,production!A:C,3,)</f>
        <v>111</v>
      </c>
      <c r="L45" s="2">
        <f>VLOOKUP(B45,equipment!A:C,3,)</f>
        <v>46.500093</v>
      </c>
      <c r="M45" s="4">
        <f t="shared" ref="M45:M46" si="29">H45/J45*K45/L45*1000000</f>
        <v>1193.5460000047742</v>
      </c>
      <c r="N45" s="4">
        <f t="shared" ref="N45:N46" si="30">I45/J45/1000*K45/L45*1000000</f>
        <v>95.483680000381938</v>
      </c>
      <c r="O45" s="4">
        <f t="shared" ref="O45:O46" si="31">10*K45/L45</f>
        <v>23.870920000095484</v>
      </c>
      <c r="P45" s="4">
        <f t="shared" ref="P45:P46" si="32">MIN(M45,N45,O45)</f>
        <v>23.870920000095484</v>
      </c>
      <c r="Q45" s="2">
        <f t="shared" si="3"/>
        <v>19.096736000076387</v>
      </c>
      <c r="R45" s="2">
        <f t="shared" si="16"/>
        <v>23870.920000095484</v>
      </c>
      <c r="S45" s="2">
        <f t="shared" si="17"/>
        <v>10</v>
      </c>
      <c r="T45" s="4">
        <f t="shared" si="6"/>
        <v>23.870920000095484</v>
      </c>
    </row>
    <row r="46" spans="1:20" x14ac:dyDescent="0.3">
      <c r="A46" s="4" t="s">
        <v>146</v>
      </c>
      <c r="B46" s="4" t="s">
        <v>145</v>
      </c>
      <c r="C46" s="4" t="s">
        <v>340</v>
      </c>
      <c r="D46" s="4" t="str">
        <f>VLOOKUP(C46,production!A:B,2,)</f>
        <v>P6</v>
      </c>
      <c r="E46" s="4" t="str">
        <f>VLOOKUP(D46,product!B:E,4)</f>
        <v>Pregabalin</v>
      </c>
      <c r="F46" s="4" t="s">
        <v>432</v>
      </c>
      <c r="G46" s="4" t="str">
        <f>VLOOKUP(F46,production!A:B,2,)</f>
        <v>P21</v>
      </c>
      <c r="H46" s="4">
        <f>VLOOKUP(E46,api!A:E,2,)</f>
        <v>0.5</v>
      </c>
      <c r="I46" s="4">
        <f>VLOOKUP(E46,api!A:E,5,)</f>
        <v>40</v>
      </c>
      <c r="J46" s="4">
        <f>VLOOKUP(G46,product!B:C,2,)</f>
        <v>10000</v>
      </c>
      <c r="K46" s="4">
        <f>VLOOKUP(F46,production!A:C,3,)</f>
        <v>300</v>
      </c>
      <c r="L46" s="2">
        <f>VLOOKUP(B46,equipment!A:C,3,)</f>
        <v>46.500093</v>
      </c>
      <c r="M46" s="4">
        <f t="shared" si="29"/>
        <v>322.58000000129033</v>
      </c>
      <c r="N46" s="4">
        <f t="shared" si="30"/>
        <v>25.806400000103224</v>
      </c>
      <c r="O46" s="4">
        <f t="shared" si="31"/>
        <v>64.51600000025806</v>
      </c>
      <c r="P46" s="4">
        <f t="shared" si="32"/>
        <v>25.806400000103224</v>
      </c>
      <c r="Q46" s="2">
        <f t="shared" si="3"/>
        <v>20.645120000082578</v>
      </c>
      <c r="R46" s="2">
        <f t="shared" si="16"/>
        <v>25806.400000103225</v>
      </c>
      <c r="S46" s="2">
        <f t="shared" si="17"/>
        <v>10</v>
      </c>
      <c r="T46" s="4">
        <f t="shared" si="6"/>
        <v>25.806400000103224</v>
      </c>
    </row>
    <row r="47" spans="1:20" x14ac:dyDescent="0.3">
      <c r="A47" s="4" t="s">
        <v>408</v>
      </c>
      <c r="B47" s="4" t="s">
        <v>340</v>
      </c>
      <c r="C47" s="4"/>
      <c r="D47" s="4"/>
      <c r="E47" s="4"/>
      <c r="F47" s="4"/>
      <c r="G47" s="4"/>
      <c r="H47" s="4"/>
      <c r="I47" s="4"/>
      <c r="J47" s="4"/>
      <c r="K47" s="4"/>
      <c r="L47" s="2"/>
      <c r="M47" s="4">
        <f>MIN(M40:M46)</f>
        <v>1.2903200000051612E-2</v>
      </c>
      <c r="N47" s="4">
        <f t="shared" ref="N47:S47" si="33">MIN(N40:N46)</f>
        <v>1.0322560000041289E-3</v>
      </c>
      <c r="O47" s="4">
        <f t="shared" si="33"/>
        <v>1.2903200000051611E-4</v>
      </c>
      <c r="P47" s="4">
        <f t="shared" si="33"/>
        <v>1.2903200000051611E-4</v>
      </c>
      <c r="Q47" s="4">
        <f t="shared" si="33"/>
        <v>1.0322560000041289E-4</v>
      </c>
      <c r="R47" s="4">
        <f t="shared" si="33"/>
        <v>0.12903200000051612</v>
      </c>
      <c r="S47" s="4">
        <f t="shared" si="33"/>
        <v>1.2903200000051611E-4</v>
      </c>
      <c r="T47" s="4">
        <f t="shared" si="6"/>
        <v>1.2903200000051611E-4</v>
      </c>
    </row>
    <row r="48" spans="1:20" x14ac:dyDescent="0.3">
      <c r="A48" s="4" t="s">
        <v>146</v>
      </c>
      <c r="B48" s="4" t="s">
        <v>145</v>
      </c>
      <c r="C48" s="4" t="s">
        <v>352</v>
      </c>
      <c r="D48" s="4" t="str">
        <f>VLOOKUP(C48,production!A:B,2,)</f>
        <v>P1</v>
      </c>
      <c r="E48" s="4" t="str">
        <f>VLOOKUP(D48,product!B:E,4)</f>
        <v>Febuxostat</v>
      </c>
      <c r="F48" s="4" t="s">
        <v>336</v>
      </c>
      <c r="G48" s="4" t="str">
        <f>VLOOKUP(F48,production!A:B,2,)</f>
        <v>Pr222</v>
      </c>
      <c r="H48" s="4">
        <f>VLOOKUP(E48,api!A:E,2,)</f>
        <v>0.12</v>
      </c>
      <c r="I48" s="4">
        <f>VLOOKUP(E48,api!A:E,5,)</f>
        <v>40</v>
      </c>
      <c r="J48" s="4" t="str">
        <f>VLOOKUP(G48,product!B:C,2,)</f>
        <v>0.123</v>
      </c>
      <c r="K48" s="4">
        <f>VLOOKUP(F48,production!A:C,3,)</f>
        <v>23000</v>
      </c>
      <c r="L48" s="2">
        <f>VLOOKUP(B48,equipment!A:C,3,)</f>
        <v>46.500093</v>
      </c>
      <c r="M48" s="4">
        <f t="shared" si="7"/>
        <v>482558699.18892211</v>
      </c>
      <c r="N48" s="4">
        <f t="shared" si="1"/>
        <v>160852899.72964069</v>
      </c>
      <c r="O48" s="4">
        <f t="shared" si="2"/>
        <v>4946.2266666864516</v>
      </c>
      <c r="P48" s="4">
        <f t="shared" si="0"/>
        <v>4946.2266666864516</v>
      </c>
      <c r="Q48" s="2">
        <f t="shared" si="3"/>
        <v>3956.9813333491616</v>
      </c>
      <c r="R48" s="2">
        <f t="shared" si="16"/>
        <v>4946226.666686452</v>
      </c>
      <c r="S48" s="2">
        <f t="shared" si="17"/>
        <v>10</v>
      </c>
      <c r="T48" s="4">
        <f t="shared" si="6"/>
        <v>4946.2266666864516</v>
      </c>
    </row>
    <row r="49" spans="1:1020 1027:2044 2051:3068 3075:4092 4099:5116 5123:6140 6147:7164 7171:8188 8195:9212 9219:10236 10243:11260 11267:12284 12291:13308 13315:14332 14339:15356 15363:16380" x14ac:dyDescent="0.3">
      <c r="A49" s="4" t="s">
        <v>146</v>
      </c>
      <c r="B49" s="4" t="s">
        <v>145</v>
      </c>
      <c r="C49" s="4" t="s">
        <v>352</v>
      </c>
      <c r="D49" s="4" t="str">
        <f>VLOOKUP(C49,production!A:B,2,)</f>
        <v>P1</v>
      </c>
      <c r="E49" s="4" t="str">
        <f>VLOOKUP(D49,product!B:E,4)</f>
        <v>Febuxostat</v>
      </c>
      <c r="F49" s="4" t="s">
        <v>338</v>
      </c>
      <c r="G49" s="4" t="str">
        <f>VLOOKUP(F49,production!A:B,2,)</f>
        <v>P4</v>
      </c>
      <c r="H49" s="4">
        <f>VLOOKUP(E49,api!A:E,2,)</f>
        <v>0.12</v>
      </c>
      <c r="I49" s="4">
        <f>VLOOKUP(E49,api!A:E,5,)</f>
        <v>40</v>
      </c>
      <c r="J49" s="4" t="str">
        <f>VLOOKUP(G49,product!B:C,2,)</f>
        <v>1000</v>
      </c>
      <c r="K49" s="4">
        <f>VLOOKUP(F49,production!A:C,3,)</f>
        <v>165000</v>
      </c>
      <c r="L49" s="2">
        <f>VLOOKUP(B49,equipment!A:C,3,)</f>
        <v>46.500093</v>
      </c>
      <c r="M49" s="4">
        <f t="shared" si="7"/>
        <v>425805.60000170313</v>
      </c>
      <c r="N49" s="4">
        <f t="shared" si="1"/>
        <v>141935.20000056774</v>
      </c>
      <c r="O49" s="4">
        <f t="shared" si="2"/>
        <v>35483.800000141935</v>
      </c>
      <c r="P49" s="4">
        <f t="shared" si="0"/>
        <v>35483.800000141935</v>
      </c>
      <c r="Q49" s="2">
        <f t="shared" si="3"/>
        <v>28387.040000113546</v>
      </c>
      <c r="R49" s="2">
        <f t="shared" si="16"/>
        <v>35483800.000141934</v>
      </c>
      <c r="S49" s="2">
        <f t="shared" si="17"/>
        <v>10</v>
      </c>
      <c r="T49" s="4">
        <f t="shared" si="6"/>
        <v>35483.800000141935</v>
      </c>
    </row>
    <row r="50" spans="1:1020 1027:2044 2051:3068 3075:4092 4099:5116 5123:6140 6147:7164 7171:8188 8195:9212 9219:10236 10243:11260 11267:12284 12291:13308 13315:14332 14339:15356 15363:16380" x14ac:dyDescent="0.3">
      <c r="A50" s="4" t="s">
        <v>146</v>
      </c>
      <c r="B50" s="4" t="s">
        <v>145</v>
      </c>
      <c r="C50" s="4" t="s">
        <v>352</v>
      </c>
      <c r="D50" s="4" t="str">
        <f>VLOOKUP(C50,production!A:B,2,)</f>
        <v>P1</v>
      </c>
      <c r="E50" s="4" t="str">
        <f>VLOOKUP(D50,product!B:E,4)</f>
        <v>Febuxostat</v>
      </c>
      <c r="F50" s="4" t="s">
        <v>340</v>
      </c>
      <c r="G50" s="4" t="str">
        <f>VLOOKUP(F50,production!A:B,2,)</f>
        <v>P6</v>
      </c>
      <c r="H50" s="4">
        <f>VLOOKUP(E50,api!A:E,2,)</f>
        <v>0.12</v>
      </c>
      <c r="I50" s="4">
        <f>VLOOKUP(E50,api!A:E,5,)</f>
        <v>40</v>
      </c>
      <c r="J50" s="4" t="str">
        <f>VLOOKUP(G50,product!B:C,2,)</f>
        <v>1500</v>
      </c>
      <c r="K50" s="4">
        <f>VLOOKUP(F50,production!A:C,3,)</f>
        <v>325</v>
      </c>
      <c r="L50" s="2">
        <f>VLOOKUP(B50,equipment!A:C,3,)</f>
        <v>46.500093</v>
      </c>
      <c r="M50" s="4">
        <f t="shared" si="7"/>
        <v>559.13866666890317</v>
      </c>
      <c r="N50" s="4">
        <f t="shared" si="1"/>
        <v>186.37955555630111</v>
      </c>
      <c r="O50" s="4">
        <f t="shared" si="2"/>
        <v>69.892333333612896</v>
      </c>
      <c r="P50" s="4">
        <f t="shared" si="0"/>
        <v>69.892333333612896</v>
      </c>
      <c r="Q50" s="2">
        <f t="shared" si="3"/>
        <v>55.913866666890314</v>
      </c>
      <c r="R50" s="2">
        <f t="shared" si="16"/>
        <v>69892.3333336129</v>
      </c>
      <c r="S50" s="2">
        <f t="shared" si="17"/>
        <v>10</v>
      </c>
      <c r="T50" s="4">
        <f t="shared" si="6"/>
        <v>69.892333333612896</v>
      </c>
    </row>
    <row r="51" spans="1:1020 1027:2044 2051:3068 3075:4092 4099:5116 5123:6140 6147:7164 7171:8188 8195:9212 9219:10236 10243:11260 11267:12284 12291:13308 13315:14332 14339:15356 15363:16380" x14ac:dyDescent="0.3">
      <c r="A51" s="4" t="s">
        <v>146</v>
      </c>
      <c r="B51" s="4" t="s">
        <v>145</v>
      </c>
      <c r="C51" s="4" t="s">
        <v>352</v>
      </c>
      <c r="D51" s="4" t="str">
        <f>VLOOKUP(C51,production!A:B,2,)</f>
        <v>P1</v>
      </c>
      <c r="E51" s="4" t="str">
        <f>VLOOKUP(D51,product!B:E,4)</f>
        <v>Febuxostat</v>
      </c>
      <c r="F51" s="4" t="s">
        <v>335</v>
      </c>
      <c r="G51" s="4" t="str">
        <f>VLOOKUP(F51,production!A:B,2,)</f>
        <v>P2</v>
      </c>
      <c r="H51" s="4">
        <f>VLOOKUP(E51,api!A:E,2,)</f>
        <v>0.12</v>
      </c>
      <c r="I51" s="4">
        <f>VLOOKUP(E51,api!A:E,5,)</f>
        <v>40</v>
      </c>
      <c r="J51" s="4" t="str">
        <f>VLOOKUP(G51,product!B:C,2,)</f>
        <v>1000</v>
      </c>
      <c r="K51" s="4">
        <f>VLOOKUP(F51,production!A:C,3,)</f>
        <v>352</v>
      </c>
      <c r="L51" s="2">
        <f>VLOOKUP(B51,equipment!A:C,3,)</f>
        <v>46.500093</v>
      </c>
      <c r="M51" s="4">
        <f t="shared" si="7"/>
        <v>908.38528000363351</v>
      </c>
      <c r="N51" s="4">
        <f t="shared" si="1"/>
        <v>302.79509333454456</v>
      </c>
      <c r="O51" s="4">
        <f t="shared" si="2"/>
        <v>75.698773333636126</v>
      </c>
      <c r="P51" s="4">
        <f t="shared" si="0"/>
        <v>75.698773333636126</v>
      </c>
      <c r="Q51" s="2">
        <f t="shared" si="3"/>
        <v>60.559018666908905</v>
      </c>
      <c r="R51" s="2">
        <f t="shared" si="16"/>
        <v>75698.773333636127</v>
      </c>
      <c r="S51" s="2">
        <f t="shared" si="17"/>
        <v>10</v>
      </c>
      <c r="T51" s="4">
        <f t="shared" si="6"/>
        <v>75.698773333636126</v>
      </c>
    </row>
    <row r="52" spans="1:1020 1027:2044 2051:3068 3075:4092 4099:5116 5123:6140 6147:7164 7171:8188 8195:9212 9219:10236 10243:11260 11267:12284 12291:13308 13315:14332 14339:15356 15363:16380" x14ac:dyDescent="0.3">
      <c r="A52" s="4" t="s">
        <v>146</v>
      </c>
      <c r="B52" s="4" t="s">
        <v>145</v>
      </c>
      <c r="C52" s="4" t="s">
        <v>352</v>
      </c>
      <c r="D52" s="4" t="str">
        <f>VLOOKUP(C52,production!A:B,2,)</f>
        <v>P1</v>
      </c>
      <c r="E52" s="4" t="str">
        <f>VLOOKUP(D52,product!B:E,4)</f>
        <v>Febuxostat</v>
      </c>
      <c r="F52" s="4" t="s">
        <v>326</v>
      </c>
      <c r="G52" s="4" t="str">
        <f>VLOOKUP(F52,production!A:B,2,)</f>
        <v>Pd9</v>
      </c>
      <c r="H52" s="4">
        <f>VLOOKUP(E52,api!A:E,2,)</f>
        <v>0.12</v>
      </c>
      <c r="I52" s="4">
        <f>VLOOKUP(E52,api!A:E,5,)</f>
        <v>40</v>
      </c>
      <c r="J52" s="4" t="str">
        <f>VLOOKUP(G52,product!B:C,2,)</f>
        <v>500</v>
      </c>
      <c r="K52" s="4">
        <f>VLOOKUP(F52,production!A:C,3,)</f>
        <v>5.9999999999999995E-4</v>
      </c>
      <c r="L52" s="2">
        <f>VLOOKUP(B52,equipment!A:C,3,)</f>
        <v>46.500093</v>
      </c>
      <c r="M52" s="4">
        <f t="shared" si="7"/>
        <v>3.0967680000123861E-3</v>
      </c>
      <c r="N52" s="4">
        <f t="shared" si="1"/>
        <v>1.0322560000041289E-3</v>
      </c>
      <c r="O52" s="4">
        <f t="shared" si="2"/>
        <v>1.2903200000051611E-4</v>
      </c>
      <c r="P52" s="4">
        <f t="shared" si="0"/>
        <v>1.2903200000051611E-4</v>
      </c>
      <c r="Q52" s="2">
        <f t="shared" si="3"/>
        <v>1.0322560000041289E-4</v>
      </c>
      <c r="R52" s="2">
        <f t="shared" si="16"/>
        <v>0.12903200000051612</v>
      </c>
      <c r="S52" s="2">
        <f t="shared" si="17"/>
        <v>1.2903200000051611E-4</v>
      </c>
      <c r="T52" s="4">
        <f t="shared" si="6"/>
        <v>1.2903200000051611E-4</v>
      </c>
    </row>
    <row r="53" spans="1:1020 1027:2044 2051:3068 3075:4092 4099:5116 5123:6140 6147:7164 7171:8188 8195:9212 9219:10236 10243:11260 11267:12284 12291:13308 13315:14332 14339:15356 15363:16380" x14ac:dyDescent="0.3">
      <c r="A53" s="4" t="s">
        <v>146</v>
      </c>
      <c r="B53" s="4" t="s">
        <v>145</v>
      </c>
      <c r="C53" s="4" t="s">
        <v>352</v>
      </c>
      <c r="D53" s="4" t="str">
        <f>VLOOKUP(C53,production!A:B,2,)</f>
        <v>P1</v>
      </c>
      <c r="E53" s="4" t="str">
        <f>VLOOKUP(D53,product!B:E,4)</f>
        <v>Febuxostat</v>
      </c>
      <c r="F53" s="4" t="s">
        <v>350</v>
      </c>
      <c r="G53" s="4" t="str">
        <f>VLOOKUP(F53,production!A:B,2,)</f>
        <v>P2</v>
      </c>
      <c r="H53" s="4">
        <f>VLOOKUP(E53,api!A:E,2,)</f>
        <v>0.12</v>
      </c>
      <c r="I53" s="4">
        <f>VLOOKUP(E53,api!A:E,5,)</f>
        <v>40</v>
      </c>
      <c r="J53" s="4" t="str">
        <f>VLOOKUP(G53,product!B:C,2,)</f>
        <v>1000</v>
      </c>
      <c r="K53" s="4">
        <f>VLOOKUP(F53,production!A:C,3,)</f>
        <v>111</v>
      </c>
      <c r="L53" s="2">
        <f>VLOOKUP(B53,equipment!A:C,3,)</f>
        <v>46.500093</v>
      </c>
      <c r="M53" s="4">
        <f t="shared" ref="M53" si="34">H53/J53*K53/L53*1000000</f>
        <v>286.45104000114583</v>
      </c>
      <c r="N53" s="4">
        <f t="shared" ref="N53:N54" si="35">I53/J53/1000*K53/L53*1000000</f>
        <v>95.483680000381938</v>
      </c>
      <c r="O53" s="4">
        <f t="shared" ref="O53:O54" si="36">10*K53/L53</f>
        <v>23.870920000095484</v>
      </c>
      <c r="P53" s="4">
        <f t="shared" ref="P53:P54" si="37">MIN(M53,N53,O53)</f>
        <v>23.870920000095484</v>
      </c>
      <c r="Q53" s="2">
        <f t="shared" si="3"/>
        <v>19.096736000076387</v>
      </c>
      <c r="R53" s="2">
        <f t="shared" si="16"/>
        <v>23870.920000095484</v>
      </c>
      <c r="S53" s="2">
        <f t="shared" si="17"/>
        <v>10</v>
      </c>
      <c r="T53" s="4">
        <f t="shared" si="6"/>
        <v>23.870920000095484</v>
      </c>
    </row>
    <row r="54" spans="1:1020 1027:2044 2051:3068 3075:4092 4099:5116 5123:6140 6147:7164 7171:8188 8195:9212 9219:10236 10243:11260 11267:12284 12291:13308 13315:14332 14339:15356 15363:16380" x14ac:dyDescent="0.3">
      <c r="A54" s="4" t="s">
        <v>146</v>
      </c>
      <c r="B54" s="4" t="s">
        <v>145</v>
      </c>
      <c r="C54" s="4" t="s">
        <v>352</v>
      </c>
      <c r="D54" s="4" t="str">
        <f>VLOOKUP(C54,production!A:B,2,)</f>
        <v>P1</v>
      </c>
      <c r="E54" s="4" t="str">
        <f>VLOOKUP(D54,product!B:E,4)</f>
        <v>Febuxostat</v>
      </c>
      <c r="F54" s="4" t="s">
        <v>432</v>
      </c>
      <c r="G54" s="4" t="str">
        <f>VLOOKUP(F54,production!A:B,2,)</f>
        <v>P21</v>
      </c>
      <c r="H54" s="4">
        <f>VLOOKUP(E54,api!A:E,2,)</f>
        <v>0.12</v>
      </c>
      <c r="I54" s="4">
        <f>VLOOKUP(E54,api!A:E,5,)</f>
        <v>40</v>
      </c>
      <c r="J54" s="4">
        <f>VLOOKUP(G54,product!B:C,2,)</f>
        <v>10000</v>
      </c>
      <c r="K54" s="4">
        <f>VLOOKUP(F54,production!A:C,3,)</f>
        <v>300</v>
      </c>
      <c r="L54" s="2">
        <f>VLOOKUP(B54,equipment!A:C,3,)</f>
        <v>46.500093</v>
      </c>
      <c r="M54" s="4">
        <f>H54/J54*K54/L54*1000000</f>
        <v>77.419200000309672</v>
      </c>
      <c r="N54" s="4">
        <f t="shared" si="35"/>
        <v>25.806400000103224</v>
      </c>
      <c r="O54" s="4">
        <f t="shared" si="36"/>
        <v>64.51600000025806</v>
      </c>
      <c r="P54" s="4">
        <f t="shared" si="37"/>
        <v>25.806400000103224</v>
      </c>
      <c r="Q54" s="2">
        <f t="shared" si="3"/>
        <v>20.645120000082578</v>
      </c>
      <c r="R54" s="2">
        <f t="shared" si="16"/>
        <v>25806.400000103225</v>
      </c>
      <c r="S54" s="2">
        <f t="shared" si="17"/>
        <v>10</v>
      </c>
      <c r="T54" s="4">
        <f t="shared" si="6"/>
        <v>25.806400000103224</v>
      </c>
    </row>
    <row r="55" spans="1:1020 1027:2044 2051:3068 3075:4092 4099:5116 5123:6140 6147:7164 7171:8188 8195:9212 9219:10236 10243:11260 11267:12284 12291:13308 13315:14332 14339:15356 15363:16380" x14ac:dyDescent="0.3">
      <c r="A55" s="4" t="s">
        <v>408</v>
      </c>
      <c r="B55" s="4" t="s">
        <v>352</v>
      </c>
      <c r="C55" s="4"/>
      <c r="D55" s="4"/>
      <c r="E55" s="4"/>
      <c r="F55" s="4"/>
      <c r="G55" s="4"/>
      <c r="H55" s="4"/>
      <c r="I55" s="4"/>
      <c r="J55" s="4"/>
      <c r="K55" s="4"/>
      <c r="L55" s="2"/>
      <c r="M55" s="4">
        <f>MIN(M48:M54)</f>
        <v>3.0967680000123861E-3</v>
      </c>
      <c r="N55" s="4">
        <f t="shared" ref="N55:S55" si="38">MIN(N48:N54)</f>
        <v>1.0322560000041289E-3</v>
      </c>
      <c r="O55" s="4">
        <f t="shared" si="38"/>
        <v>1.2903200000051611E-4</v>
      </c>
      <c r="P55" s="4">
        <f t="shared" si="38"/>
        <v>1.2903200000051611E-4</v>
      </c>
      <c r="Q55" s="4">
        <f t="shared" si="38"/>
        <v>1.0322560000041289E-4</v>
      </c>
      <c r="R55" s="4">
        <f t="shared" si="38"/>
        <v>0.12903200000051612</v>
      </c>
      <c r="S55" s="4">
        <f t="shared" si="38"/>
        <v>1.2903200000051611E-4</v>
      </c>
      <c r="T55" s="4">
        <f t="shared" si="6"/>
        <v>1.2903200000051611E-4</v>
      </c>
    </row>
    <row r="56" spans="1:1020 1027:2044 2051:3068 3075:4092 4099:5116 5123:6140 6147:7164 7171:8188 8195:9212 9219:10236 10243:11260 11267:12284 12291:13308 13315:14332 14339:15356 15363:16380" x14ac:dyDescent="0.3">
      <c r="A56" s="4" t="s">
        <v>146</v>
      </c>
      <c r="B56" s="4" t="s">
        <v>145</v>
      </c>
      <c r="C56" s="4" t="s">
        <v>350</v>
      </c>
      <c r="D56" s="4" t="str">
        <f>VLOOKUP(C56,production!A:B,2,)</f>
        <v>P2</v>
      </c>
      <c r="E56" s="4" t="str">
        <f>VLOOKUP(D56,product!B:E,4)</f>
        <v>Dabigatran Etexilate</v>
      </c>
      <c r="F56" s="4" t="s">
        <v>326</v>
      </c>
      <c r="G56" s="4" t="str">
        <f>VLOOKUP(F56,production!A:B,2,)</f>
        <v>Pd9</v>
      </c>
      <c r="H56" s="4">
        <f>VLOOKUP(E56,api!A:E,2,)</f>
        <v>2.0000000000000002E-5</v>
      </c>
      <c r="I56" s="4">
        <f>VLOOKUP(E56,api!A:E,5,)</f>
        <v>40</v>
      </c>
      <c r="J56" s="4" t="str">
        <f>VLOOKUP(G56,product!B:C,2,)</f>
        <v>500</v>
      </c>
      <c r="K56" s="4">
        <f>VLOOKUP(F56,production!A:C,3,)</f>
        <v>5.9999999999999995E-4</v>
      </c>
      <c r="L56" s="2">
        <f>VLOOKUP(B56,equipment!A:C,3,)</f>
        <v>46.500093</v>
      </c>
      <c r="M56" s="4">
        <f>H56/J56*K56/L56*1000000</f>
        <v>5.1612800000206449E-7</v>
      </c>
      <c r="N56" s="4">
        <f>I56/J56/1000*K56/L56*1000000</f>
        <v>1.0322560000041289E-3</v>
      </c>
      <c r="O56" s="4">
        <f>10*K56/L56</f>
        <v>1.2903200000051611E-4</v>
      </c>
      <c r="P56" s="4">
        <f t="shared" ref="P56:P61" si="39">MIN(M56,N56,O56)</f>
        <v>5.1612800000206449E-7</v>
      </c>
      <c r="Q56" s="2">
        <f t="shared" si="3"/>
        <v>4.1290240000165163E-7</v>
      </c>
      <c r="R56" s="2">
        <f t="shared" si="16"/>
        <v>5.1612800000206446E-4</v>
      </c>
      <c r="S56" s="2">
        <f t="shared" si="17"/>
        <v>5.1612800000206449E-7</v>
      </c>
      <c r="T56" s="4">
        <f t="shared" si="6"/>
        <v>5.1612800000206449E-7</v>
      </c>
    </row>
    <row r="57" spans="1:1020 1027:2044 2051:3068 3075:4092 4099:5116 5123:6140 6147:7164 7171:8188 8195:9212 9219:10236 10243:11260 11267:12284 12291:13308 13315:14332 14339:15356 15363:16380" x14ac:dyDescent="0.3">
      <c r="A57" s="4" t="s">
        <v>146</v>
      </c>
      <c r="B57" s="4" t="s">
        <v>145</v>
      </c>
      <c r="C57" s="4" t="s">
        <v>350</v>
      </c>
      <c r="D57" s="4" t="str">
        <f>VLOOKUP(C57,production!A:B,2,)</f>
        <v>P2</v>
      </c>
      <c r="E57" s="4" t="str">
        <f>VLOOKUP(D57,product!B:E,4)</f>
        <v>Dabigatran Etexilate</v>
      </c>
      <c r="F57" s="4" t="s">
        <v>336</v>
      </c>
      <c r="G57" s="4" t="str">
        <f>VLOOKUP(F57,production!A:B,2,)</f>
        <v>Pr222</v>
      </c>
      <c r="H57" s="4">
        <f>VLOOKUP(E57,api!A:E,2,)</f>
        <v>2.0000000000000002E-5</v>
      </c>
      <c r="I57" s="4">
        <f>VLOOKUP(E57,api!A:E,5,)</f>
        <v>40</v>
      </c>
      <c r="J57" s="4" t="str">
        <f>VLOOKUP(G57,product!B:C,2,)</f>
        <v>0.123</v>
      </c>
      <c r="K57" s="4">
        <f>VLOOKUP(F57,production!A:C,3,)</f>
        <v>23000</v>
      </c>
      <c r="L57" s="2">
        <f>VLOOKUP(B57,equipment!A:C,3,)</f>
        <v>46.500093</v>
      </c>
      <c r="M57" s="4">
        <f>H57/J57*K57/L57*1000000</f>
        <v>80426.449864820359</v>
      </c>
      <c r="N57" s="4">
        <f t="shared" ref="N57:N61" si="40">I57/J57/1000*K57/L57*1000000</f>
        <v>160852899.72964069</v>
      </c>
      <c r="O57" s="4">
        <f t="shared" ref="O57:O61" si="41">10*K57/L57</f>
        <v>4946.2266666864516</v>
      </c>
      <c r="P57" s="4">
        <f t="shared" si="39"/>
        <v>4946.2266666864516</v>
      </c>
      <c r="Q57" s="2">
        <f t="shared" si="3"/>
        <v>3956.9813333491616</v>
      </c>
      <c r="R57" s="2">
        <f t="shared" si="16"/>
        <v>4946226.666686452</v>
      </c>
      <c r="S57" s="2">
        <f t="shared" si="17"/>
        <v>10</v>
      </c>
      <c r="T57" s="4">
        <f t="shared" si="6"/>
        <v>4946.2266666864516</v>
      </c>
    </row>
    <row r="58" spans="1:1020 1027:2044 2051:3068 3075:4092 4099:5116 5123:6140 6147:7164 7171:8188 8195:9212 9219:10236 10243:11260 11267:12284 12291:13308 13315:14332 14339:15356 15363:16380" x14ac:dyDescent="0.3">
      <c r="A58" s="4" t="s">
        <v>146</v>
      </c>
      <c r="B58" s="4" t="s">
        <v>145</v>
      </c>
      <c r="C58" s="4" t="s">
        <v>350</v>
      </c>
      <c r="D58" s="4" t="str">
        <f>VLOOKUP(C58,production!A:B,2,)</f>
        <v>P2</v>
      </c>
      <c r="E58" s="4" t="str">
        <f>VLOOKUP(D58,product!B:E,4)</f>
        <v>Dabigatran Etexilate</v>
      </c>
      <c r="F58" s="4" t="s">
        <v>338</v>
      </c>
      <c r="G58" s="4" t="str">
        <f>VLOOKUP(F58,production!A:B,2,)</f>
        <v>P4</v>
      </c>
      <c r="H58" s="4">
        <f>VLOOKUP(E58,api!A:E,2,)</f>
        <v>2.0000000000000002E-5</v>
      </c>
      <c r="I58" s="4">
        <f>VLOOKUP(E58,api!A:E,5,)</f>
        <v>40</v>
      </c>
      <c r="J58" s="4" t="str">
        <f>VLOOKUP(G58,product!B:C,2,)</f>
        <v>1000</v>
      </c>
      <c r="K58" s="4">
        <f>VLOOKUP(F58,production!A:C,3,)</f>
        <v>165000</v>
      </c>
      <c r="L58" s="2">
        <f>VLOOKUP(B58,equipment!A:C,3,)</f>
        <v>46.500093</v>
      </c>
      <c r="M58" s="4">
        <f t="shared" ref="M58:M61" si="42">H58/J58*K58/L58*1000000</f>
        <v>70.967600000283866</v>
      </c>
      <c r="N58" s="4">
        <f t="shared" si="40"/>
        <v>141935.20000056774</v>
      </c>
      <c r="O58" s="4">
        <f t="shared" si="41"/>
        <v>35483.800000141935</v>
      </c>
      <c r="P58" s="4">
        <f t="shared" si="39"/>
        <v>70.967600000283866</v>
      </c>
      <c r="Q58" s="2">
        <f t="shared" si="3"/>
        <v>56.774080000227094</v>
      </c>
      <c r="R58" s="2">
        <f t="shared" si="16"/>
        <v>70967.60000028387</v>
      </c>
      <c r="S58" s="2">
        <f t="shared" si="17"/>
        <v>10</v>
      </c>
      <c r="T58" s="4">
        <f t="shared" si="6"/>
        <v>70.967600000283866</v>
      </c>
    </row>
    <row r="59" spans="1:1020 1027:2044 2051:3068 3075:4092 4099:5116 5123:6140 6147:7164 7171:8188 8195:9212 9219:10236 10243:11260 11267:12284 12291:13308 13315:14332 14339:15356 15363:16380" x14ac:dyDescent="0.3">
      <c r="A59" s="4" t="s">
        <v>146</v>
      </c>
      <c r="B59" s="4" t="s">
        <v>145</v>
      </c>
      <c r="C59" s="4" t="s">
        <v>350</v>
      </c>
      <c r="D59" s="4" t="str">
        <f>VLOOKUP(C59,production!A:B,2,)</f>
        <v>P2</v>
      </c>
      <c r="E59" s="4" t="str">
        <f>VLOOKUP(D59,product!B:E,4)</f>
        <v>Dabigatran Etexilate</v>
      </c>
      <c r="F59" s="4" t="s">
        <v>340</v>
      </c>
      <c r="G59" s="4" t="str">
        <f>VLOOKUP(F59,production!A:B,2,)</f>
        <v>P6</v>
      </c>
      <c r="H59" s="4">
        <f>VLOOKUP(E59,api!A:E,2,)</f>
        <v>2.0000000000000002E-5</v>
      </c>
      <c r="I59" s="4">
        <f>VLOOKUP(E59,api!A:E,5,)</f>
        <v>40</v>
      </c>
      <c r="J59" s="4" t="str">
        <f>VLOOKUP(G59,product!B:C,2,)</f>
        <v>1500</v>
      </c>
      <c r="K59" s="4">
        <f>VLOOKUP(F59,production!A:C,3,)</f>
        <v>325</v>
      </c>
      <c r="L59" s="2">
        <f>VLOOKUP(B59,equipment!A:C,3,)</f>
        <v>46.500093</v>
      </c>
      <c r="M59" s="4">
        <f t="shared" si="42"/>
        <v>9.3189777778150532E-2</v>
      </c>
      <c r="N59" s="4">
        <f t="shared" si="40"/>
        <v>186.37955555630111</v>
      </c>
      <c r="O59" s="4">
        <f t="shared" si="41"/>
        <v>69.892333333612896</v>
      </c>
      <c r="P59" s="4">
        <f t="shared" si="39"/>
        <v>9.3189777778150532E-2</v>
      </c>
      <c r="Q59" s="2">
        <f t="shared" si="3"/>
        <v>7.4551822222520422E-2</v>
      </c>
      <c r="R59" s="2">
        <f t="shared" si="16"/>
        <v>93.189777778150528</v>
      </c>
      <c r="S59" s="2">
        <f t="shared" si="17"/>
        <v>9.3189777778150532E-2</v>
      </c>
      <c r="T59" s="4">
        <f t="shared" si="6"/>
        <v>9.3189777778150532E-2</v>
      </c>
    </row>
    <row r="60" spans="1:1020 1027:2044 2051:3068 3075:4092 4099:5116 5123:6140 6147:7164 7171:8188 8195:9212 9219:10236 10243:11260 11267:12284 12291:13308 13315:14332 14339:15356 15363:16380" x14ac:dyDescent="0.3">
      <c r="A60" s="4" t="s">
        <v>146</v>
      </c>
      <c r="B60" s="4" t="s">
        <v>145</v>
      </c>
      <c r="C60" s="4" t="s">
        <v>350</v>
      </c>
      <c r="D60" s="4" t="str">
        <f>VLOOKUP(C60,production!A:B,2,)</f>
        <v>P2</v>
      </c>
      <c r="E60" s="4" t="str">
        <f>VLOOKUP(D60,product!B:E,4)</f>
        <v>Dabigatran Etexilate</v>
      </c>
      <c r="F60" s="4" t="s">
        <v>352</v>
      </c>
      <c r="G60" s="4" t="str">
        <f>VLOOKUP(F60,production!A:B,2,)</f>
        <v>P1</v>
      </c>
      <c r="H60" s="4">
        <f>VLOOKUP(E60,api!A:E,2,)</f>
        <v>2.0000000000000002E-5</v>
      </c>
      <c r="I60" s="4">
        <f>VLOOKUP(E60,api!A:E,5,)</f>
        <v>40</v>
      </c>
      <c r="J60" s="4" t="str">
        <f>VLOOKUP(G60,product!B:C,2,)</f>
        <v>1000</v>
      </c>
      <c r="K60" s="4">
        <f>VLOOKUP(F60,production!A:C,3,)</f>
        <v>233000</v>
      </c>
      <c r="L60" s="2">
        <f>VLOOKUP(B60,equipment!A:C,3,)</f>
        <v>46.500093</v>
      </c>
      <c r="M60" s="4">
        <f t="shared" si="42"/>
        <v>100.2148533337342</v>
      </c>
      <c r="N60" s="4">
        <f t="shared" si="40"/>
        <v>200429.70666746839</v>
      </c>
      <c r="O60" s="4">
        <f t="shared" si="41"/>
        <v>50107.426666867097</v>
      </c>
      <c r="P60" s="4">
        <f t="shared" si="39"/>
        <v>100.2148533337342</v>
      </c>
      <c r="Q60" s="2">
        <f t="shared" si="3"/>
        <v>80.171882666987358</v>
      </c>
      <c r="R60" s="2">
        <f t="shared" si="16"/>
        <v>100214.85333373419</v>
      </c>
      <c r="S60" s="2">
        <f t="shared" si="17"/>
        <v>10</v>
      </c>
      <c r="T60" s="4">
        <f t="shared" si="6"/>
        <v>100.2148533337342</v>
      </c>
    </row>
    <row r="61" spans="1:1020 1027:2044 2051:3068 3075:4092 4099:5116 5123:6140 6147:7164 7171:8188 8195:9212 9219:10236 10243:11260 11267:12284 12291:13308 13315:14332 14339:15356 15363:16380" x14ac:dyDescent="0.3">
      <c r="A61" s="4" t="s">
        <v>146</v>
      </c>
      <c r="B61" s="4" t="s">
        <v>145</v>
      </c>
      <c r="C61" s="4" t="s">
        <v>350</v>
      </c>
      <c r="D61" s="4" t="str">
        <f>VLOOKUP(C61,production!A:B,2,)</f>
        <v>P2</v>
      </c>
      <c r="E61" s="4" t="str">
        <f>VLOOKUP(D61,product!B:E,4)</f>
        <v>Dabigatran Etexilate</v>
      </c>
      <c r="F61" s="4" t="s">
        <v>432</v>
      </c>
      <c r="G61" s="4" t="str">
        <f>VLOOKUP(F61,production!A:B,2,)</f>
        <v>P21</v>
      </c>
      <c r="H61" s="4">
        <f>VLOOKUP(E61,api!A:E,2,)</f>
        <v>2.0000000000000002E-5</v>
      </c>
      <c r="I61" s="4">
        <f>VLOOKUP(E61,api!A:E,5,)</f>
        <v>40</v>
      </c>
      <c r="J61" s="4">
        <f>VLOOKUP(G61,product!B:C,2,)</f>
        <v>10000</v>
      </c>
      <c r="K61" s="4">
        <f>VLOOKUP(F61,production!A:C,3,)</f>
        <v>300</v>
      </c>
      <c r="L61" s="2">
        <f>VLOOKUP(B61,equipment!A:C,3,)</f>
        <v>46.500093</v>
      </c>
      <c r="M61" s="4">
        <f t="shared" si="42"/>
        <v>1.2903200000051615E-2</v>
      </c>
      <c r="N61" s="4">
        <f t="shared" si="40"/>
        <v>25.806400000103224</v>
      </c>
      <c r="O61" s="4">
        <f t="shared" si="41"/>
        <v>64.51600000025806</v>
      </c>
      <c r="P61" s="4">
        <f t="shared" si="39"/>
        <v>1.2903200000051615E-2</v>
      </c>
      <c r="Q61" s="2">
        <f t="shared" si="3"/>
        <v>1.0322560000041291E-2</v>
      </c>
      <c r="R61" s="2">
        <f t="shared" si="16"/>
        <v>12.903200000051616</v>
      </c>
      <c r="S61" s="2">
        <f t="shared" si="17"/>
        <v>1.2903200000051615E-2</v>
      </c>
      <c r="T61" s="4">
        <f t="shared" si="6"/>
        <v>1.2903200000051615E-2</v>
      </c>
    </row>
    <row r="62" spans="1:1020 1027:2044 2051:3068 3075:4092 4099:5116 5123:6140 6147:7164 7171:8188 8195:9212 9219:10236 10243:11260 11267:12284 12291:13308 13315:14332 14339:15356 15363:16380" x14ac:dyDescent="0.3">
      <c r="A62" s="4" t="s">
        <v>408</v>
      </c>
      <c r="B62" s="4" t="s">
        <v>350</v>
      </c>
      <c r="C62" s="4"/>
      <c r="D62" s="4"/>
      <c r="E62" s="4"/>
      <c r="F62" s="4"/>
      <c r="G62" s="4"/>
      <c r="H62" s="4"/>
      <c r="I62" s="4"/>
      <c r="J62" s="4"/>
      <c r="K62" s="4"/>
      <c r="L62" s="2"/>
      <c r="M62" s="4">
        <f>MIN(M56:M61)</f>
        <v>5.1612800000206449E-7</v>
      </c>
      <c r="N62" s="4">
        <f t="shared" ref="N62:S62" si="43">MIN(N56:N61)</f>
        <v>1.0322560000041289E-3</v>
      </c>
      <c r="O62" s="4">
        <f t="shared" si="43"/>
        <v>1.2903200000051611E-4</v>
      </c>
      <c r="P62" s="4">
        <f t="shared" si="43"/>
        <v>5.1612800000206449E-7</v>
      </c>
      <c r="Q62" s="4">
        <f t="shared" si="43"/>
        <v>4.1290240000165163E-7</v>
      </c>
      <c r="R62" s="4">
        <f t="shared" si="43"/>
        <v>5.1612800000206446E-4</v>
      </c>
      <c r="S62" s="4">
        <f t="shared" si="43"/>
        <v>5.1612800000206449E-7</v>
      </c>
      <c r="T62" s="4">
        <f t="shared" si="6"/>
        <v>5.1612800000206449E-7</v>
      </c>
    </row>
    <row r="63" spans="1:1020 1027:2044 2051:3068 3075:4092 4099:5116 5123:6140 6147:7164 7171:8188 8195:9212 9219:10236 10243:11260 11267:12284 12291:13308 13315:14332 14339:15356 15363:16380" s="4" customFormat="1" x14ac:dyDescent="0.3">
      <c r="A63" s="4" t="s">
        <v>146</v>
      </c>
      <c r="B63" s="4" t="s">
        <v>145</v>
      </c>
      <c r="C63" s="2" t="s">
        <v>432</v>
      </c>
      <c r="D63" s="4" t="str">
        <f>VLOOKUP(C63,production!A:B,2,)</f>
        <v>P21</v>
      </c>
      <c r="E63" s="4" t="str">
        <f>VLOOKUP(D63,product!B:E,4)</f>
        <v>Dabigatran Etexilate</v>
      </c>
      <c r="F63" s="4" t="s">
        <v>326</v>
      </c>
      <c r="G63" s="4" t="str">
        <f>VLOOKUP(F63,production!A:B,2,)</f>
        <v>Pd9</v>
      </c>
      <c r="H63" s="4">
        <f>VLOOKUP(E63,api!A:E,2,)</f>
        <v>2.0000000000000002E-5</v>
      </c>
      <c r="I63" s="4">
        <f>VLOOKUP(E63,api!A:E,5,)</f>
        <v>40</v>
      </c>
      <c r="J63" s="4" t="str">
        <f>VLOOKUP(G63,product!B:C,2,)</f>
        <v>500</v>
      </c>
      <c r="K63" s="4">
        <f>VLOOKUP(F63,production!A:C,3,)</f>
        <v>5.9999999999999995E-4</v>
      </c>
      <c r="L63" s="2">
        <f>VLOOKUP(B63,equipment!A:C,3,)</f>
        <v>46.500093</v>
      </c>
      <c r="M63" s="4">
        <f t="shared" ref="M63:M68" si="44">H63/J63*K63/L63*1000000</f>
        <v>5.1612800000206449E-7</v>
      </c>
      <c r="N63" s="4">
        <f t="shared" ref="N63:N68" si="45">I63/J63/1000*K63/L63*1000000</f>
        <v>1.0322560000041289E-3</v>
      </c>
      <c r="O63" s="4">
        <f t="shared" ref="O63:O68" si="46">10*K63/L63</f>
        <v>1.2903200000051611E-4</v>
      </c>
      <c r="P63" s="4">
        <f t="shared" ref="P63:P68" si="47">MIN(M63,N63,O63)</f>
        <v>5.1612800000206449E-7</v>
      </c>
      <c r="Q63" s="2">
        <f t="shared" ref="Q63" si="48">P63*80/100</f>
        <v>4.1290240000165163E-7</v>
      </c>
      <c r="R63" s="2">
        <f t="shared" ref="R63" si="49">P63*1000</f>
        <v>5.1612800000206446E-4</v>
      </c>
      <c r="S63" s="2">
        <f t="shared" ref="S63" si="50">MIN(P63,10)</f>
        <v>5.1612800000206449E-7</v>
      </c>
      <c r="T63" s="4">
        <f t="shared" si="6"/>
        <v>5.1612800000206449E-7</v>
      </c>
      <c r="AB63" s="2"/>
      <c r="AI63" s="2"/>
      <c r="AR63" s="2"/>
      <c r="AY63" s="2"/>
      <c r="BH63" s="2"/>
      <c r="BO63" s="2"/>
      <c r="BX63" s="2"/>
      <c r="CE63" s="2"/>
      <c r="CN63" s="2"/>
      <c r="CU63" s="2"/>
      <c r="DD63" s="2"/>
      <c r="DK63" s="2"/>
      <c r="DT63" s="2"/>
      <c r="EA63" s="2"/>
      <c r="EJ63" s="2"/>
      <c r="EQ63" s="2"/>
      <c r="EZ63" s="2"/>
      <c r="FG63" s="2"/>
      <c r="FP63" s="2"/>
      <c r="FW63" s="2"/>
      <c r="GF63" s="2"/>
      <c r="GM63" s="2"/>
      <c r="GV63" s="2"/>
      <c r="HC63" s="2"/>
      <c r="HL63" s="2"/>
      <c r="HS63" s="2"/>
      <c r="IB63" s="2"/>
      <c r="II63" s="2"/>
      <c r="IR63" s="2"/>
      <c r="IY63" s="2"/>
      <c r="JH63" s="2"/>
      <c r="JO63" s="2"/>
      <c r="JX63" s="2"/>
      <c r="KE63" s="2"/>
      <c r="KN63" s="2"/>
      <c r="KU63" s="2"/>
      <c r="LD63" s="2"/>
      <c r="LK63" s="2"/>
      <c r="LT63" s="2"/>
      <c r="MA63" s="2"/>
      <c r="MJ63" s="2"/>
      <c r="MQ63" s="2"/>
      <c r="MZ63" s="2"/>
      <c r="NG63" s="2"/>
      <c r="NP63" s="2"/>
      <c r="NW63" s="2"/>
      <c r="OF63" s="2"/>
      <c r="OM63" s="2"/>
      <c r="OV63" s="2"/>
      <c r="PC63" s="2"/>
      <c r="PL63" s="2"/>
      <c r="PS63" s="2"/>
      <c r="QB63" s="2"/>
      <c r="QI63" s="2"/>
      <c r="QR63" s="2"/>
      <c r="QY63" s="2"/>
      <c r="RH63" s="2"/>
      <c r="RO63" s="2"/>
      <c r="RX63" s="2"/>
      <c r="SE63" s="2"/>
      <c r="SN63" s="2"/>
      <c r="SU63" s="2"/>
      <c r="TD63" s="2"/>
      <c r="TK63" s="2"/>
      <c r="TT63" s="2"/>
      <c r="UA63" s="2"/>
      <c r="UJ63" s="2"/>
      <c r="UQ63" s="2"/>
      <c r="UZ63" s="2"/>
      <c r="VG63" s="2"/>
      <c r="VP63" s="2"/>
      <c r="VW63" s="2"/>
      <c r="WF63" s="2"/>
      <c r="WM63" s="2"/>
      <c r="WV63" s="2"/>
      <c r="XC63" s="2"/>
      <c r="XL63" s="2"/>
      <c r="XS63" s="2"/>
      <c r="YB63" s="2"/>
      <c r="YI63" s="2"/>
      <c r="YR63" s="2"/>
      <c r="YY63" s="2"/>
      <c r="ZH63" s="2"/>
      <c r="ZO63" s="2"/>
      <c r="ZX63" s="2"/>
      <c r="AAE63" s="2"/>
      <c r="AAN63" s="2"/>
      <c r="AAU63" s="2"/>
      <c r="ABD63" s="2"/>
      <c r="ABK63" s="2"/>
      <c r="ABT63" s="2"/>
      <c r="ACA63" s="2"/>
      <c r="ACJ63" s="2"/>
      <c r="ACQ63" s="2"/>
      <c r="ACZ63" s="2"/>
      <c r="ADG63" s="2"/>
      <c r="ADP63" s="2"/>
      <c r="ADW63" s="2"/>
      <c r="AEF63" s="2"/>
      <c r="AEM63" s="2"/>
      <c r="AEV63" s="2"/>
      <c r="AFC63" s="2"/>
      <c r="AFL63" s="2"/>
      <c r="AFS63" s="2"/>
      <c r="AGB63" s="2"/>
      <c r="AGI63" s="2"/>
      <c r="AGR63" s="2"/>
      <c r="AGY63" s="2"/>
      <c r="AHH63" s="2"/>
      <c r="AHO63" s="2"/>
      <c r="AHX63" s="2"/>
      <c r="AIE63" s="2"/>
      <c r="AIN63" s="2"/>
      <c r="AIU63" s="2"/>
      <c r="AJD63" s="2"/>
      <c r="AJK63" s="2"/>
      <c r="AJT63" s="2"/>
      <c r="AKA63" s="2"/>
      <c r="AKJ63" s="2"/>
      <c r="AKQ63" s="2"/>
      <c r="AKZ63" s="2"/>
      <c r="ALG63" s="2"/>
      <c r="ALP63" s="2"/>
      <c r="ALW63" s="2"/>
      <c r="AMF63" s="2"/>
      <c r="AMM63" s="2"/>
      <c r="AMV63" s="2"/>
      <c r="ANC63" s="2"/>
      <c r="ANL63" s="2"/>
      <c r="ANS63" s="2"/>
      <c r="AOB63" s="2"/>
      <c r="AOI63" s="2"/>
      <c r="AOR63" s="2"/>
      <c r="AOY63" s="2"/>
      <c r="APH63" s="2"/>
      <c r="APO63" s="2"/>
      <c r="APX63" s="2"/>
      <c r="AQE63" s="2"/>
      <c r="AQN63" s="2"/>
      <c r="AQU63" s="2"/>
      <c r="ARD63" s="2"/>
      <c r="ARK63" s="2"/>
      <c r="ART63" s="2"/>
      <c r="ASA63" s="2"/>
      <c r="ASJ63" s="2"/>
      <c r="ASQ63" s="2"/>
      <c r="ASZ63" s="2"/>
      <c r="ATG63" s="2"/>
      <c r="ATP63" s="2"/>
      <c r="ATW63" s="2"/>
      <c r="AUF63" s="2"/>
      <c r="AUM63" s="2"/>
      <c r="AUV63" s="2"/>
      <c r="AVC63" s="2"/>
      <c r="AVL63" s="2"/>
      <c r="AVS63" s="2"/>
      <c r="AWB63" s="2"/>
      <c r="AWI63" s="2"/>
      <c r="AWR63" s="2"/>
      <c r="AWY63" s="2"/>
      <c r="AXH63" s="2"/>
      <c r="AXO63" s="2"/>
      <c r="AXX63" s="2"/>
      <c r="AYE63" s="2"/>
      <c r="AYN63" s="2"/>
      <c r="AYU63" s="2"/>
      <c r="AZD63" s="2"/>
      <c r="AZK63" s="2"/>
      <c r="AZT63" s="2"/>
      <c r="BAA63" s="2"/>
      <c r="BAJ63" s="2"/>
      <c r="BAQ63" s="2"/>
      <c r="BAZ63" s="2"/>
      <c r="BBG63" s="2"/>
      <c r="BBP63" s="2"/>
      <c r="BBW63" s="2"/>
      <c r="BCF63" s="2"/>
      <c r="BCM63" s="2"/>
      <c r="BCV63" s="2"/>
      <c r="BDC63" s="2"/>
      <c r="BDL63" s="2"/>
      <c r="BDS63" s="2"/>
      <c r="BEB63" s="2"/>
      <c r="BEI63" s="2"/>
      <c r="BER63" s="2"/>
      <c r="BEY63" s="2"/>
      <c r="BFH63" s="2"/>
      <c r="BFO63" s="2"/>
      <c r="BFX63" s="2"/>
      <c r="BGE63" s="2"/>
      <c r="BGN63" s="2"/>
      <c r="BGU63" s="2"/>
      <c r="BHD63" s="2"/>
      <c r="BHK63" s="2"/>
      <c r="BHT63" s="2"/>
      <c r="BIA63" s="2"/>
      <c r="BIJ63" s="2"/>
      <c r="BIQ63" s="2"/>
      <c r="BIZ63" s="2"/>
      <c r="BJG63" s="2"/>
      <c r="BJP63" s="2"/>
      <c r="BJW63" s="2"/>
      <c r="BKF63" s="2"/>
      <c r="BKM63" s="2"/>
      <c r="BKV63" s="2"/>
      <c r="BLC63" s="2"/>
      <c r="BLL63" s="2"/>
      <c r="BLS63" s="2"/>
      <c r="BMB63" s="2"/>
      <c r="BMI63" s="2"/>
      <c r="BMR63" s="2"/>
      <c r="BMY63" s="2"/>
      <c r="BNH63" s="2"/>
      <c r="BNO63" s="2"/>
      <c r="BNX63" s="2"/>
      <c r="BOE63" s="2"/>
      <c r="BON63" s="2"/>
      <c r="BOU63" s="2"/>
      <c r="BPD63" s="2"/>
      <c r="BPK63" s="2"/>
      <c r="BPT63" s="2"/>
      <c r="BQA63" s="2"/>
      <c r="BQJ63" s="2"/>
      <c r="BQQ63" s="2"/>
      <c r="BQZ63" s="2"/>
      <c r="BRG63" s="2"/>
      <c r="BRP63" s="2"/>
      <c r="BRW63" s="2"/>
      <c r="BSF63" s="2"/>
      <c r="BSM63" s="2"/>
      <c r="BSV63" s="2"/>
      <c r="BTC63" s="2"/>
      <c r="BTL63" s="2"/>
      <c r="BTS63" s="2"/>
      <c r="BUB63" s="2"/>
      <c r="BUI63" s="2"/>
      <c r="BUR63" s="2"/>
      <c r="BUY63" s="2"/>
      <c r="BVH63" s="2"/>
      <c r="BVO63" s="2"/>
      <c r="BVX63" s="2"/>
      <c r="BWE63" s="2"/>
      <c r="BWN63" s="2"/>
      <c r="BWU63" s="2"/>
      <c r="BXD63" s="2"/>
      <c r="BXK63" s="2"/>
      <c r="BXT63" s="2"/>
      <c r="BYA63" s="2"/>
      <c r="BYJ63" s="2"/>
      <c r="BYQ63" s="2"/>
      <c r="BYZ63" s="2"/>
      <c r="BZG63" s="2"/>
      <c r="BZP63" s="2"/>
      <c r="BZW63" s="2"/>
      <c r="CAF63" s="2"/>
      <c r="CAM63" s="2"/>
      <c r="CAV63" s="2"/>
      <c r="CBC63" s="2"/>
      <c r="CBL63" s="2"/>
      <c r="CBS63" s="2"/>
      <c r="CCB63" s="2"/>
      <c r="CCI63" s="2"/>
      <c r="CCR63" s="2"/>
      <c r="CCY63" s="2"/>
      <c r="CDH63" s="2"/>
      <c r="CDO63" s="2"/>
      <c r="CDX63" s="2"/>
      <c r="CEE63" s="2"/>
      <c r="CEN63" s="2"/>
      <c r="CEU63" s="2"/>
      <c r="CFD63" s="2"/>
      <c r="CFK63" s="2"/>
      <c r="CFT63" s="2"/>
      <c r="CGA63" s="2"/>
      <c r="CGJ63" s="2"/>
      <c r="CGQ63" s="2"/>
      <c r="CGZ63" s="2"/>
      <c r="CHG63" s="2"/>
      <c r="CHP63" s="2"/>
      <c r="CHW63" s="2"/>
      <c r="CIF63" s="2"/>
      <c r="CIM63" s="2"/>
      <c r="CIV63" s="2"/>
      <c r="CJC63" s="2"/>
      <c r="CJL63" s="2"/>
      <c r="CJS63" s="2"/>
      <c r="CKB63" s="2"/>
      <c r="CKI63" s="2"/>
      <c r="CKR63" s="2"/>
      <c r="CKY63" s="2"/>
      <c r="CLH63" s="2"/>
      <c r="CLO63" s="2"/>
      <c r="CLX63" s="2"/>
      <c r="CME63" s="2"/>
      <c r="CMN63" s="2"/>
      <c r="CMU63" s="2"/>
      <c r="CND63" s="2"/>
      <c r="CNK63" s="2"/>
      <c r="CNT63" s="2"/>
      <c r="COA63" s="2"/>
      <c r="COJ63" s="2"/>
      <c r="COQ63" s="2"/>
      <c r="COZ63" s="2"/>
      <c r="CPG63" s="2"/>
      <c r="CPP63" s="2"/>
      <c r="CPW63" s="2"/>
      <c r="CQF63" s="2"/>
      <c r="CQM63" s="2"/>
      <c r="CQV63" s="2"/>
      <c r="CRC63" s="2"/>
      <c r="CRL63" s="2"/>
      <c r="CRS63" s="2"/>
      <c r="CSB63" s="2"/>
      <c r="CSI63" s="2"/>
      <c r="CSR63" s="2"/>
      <c r="CSY63" s="2"/>
      <c r="CTH63" s="2"/>
      <c r="CTO63" s="2"/>
      <c r="CTX63" s="2"/>
      <c r="CUE63" s="2"/>
      <c r="CUN63" s="2"/>
      <c r="CUU63" s="2"/>
      <c r="CVD63" s="2"/>
      <c r="CVK63" s="2"/>
      <c r="CVT63" s="2"/>
      <c r="CWA63" s="2"/>
      <c r="CWJ63" s="2"/>
      <c r="CWQ63" s="2"/>
      <c r="CWZ63" s="2"/>
      <c r="CXG63" s="2"/>
      <c r="CXP63" s="2"/>
      <c r="CXW63" s="2"/>
      <c r="CYF63" s="2"/>
      <c r="CYM63" s="2"/>
      <c r="CYV63" s="2"/>
      <c r="CZC63" s="2"/>
      <c r="CZL63" s="2"/>
      <c r="CZS63" s="2"/>
      <c r="DAB63" s="2"/>
      <c r="DAI63" s="2"/>
      <c r="DAR63" s="2"/>
      <c r="DAY63" s="2"/>
      <c r="DBH63" s="2"/>
      <c r="DBO63" s="2"/>
      <c r="DBX63" s="2"/>
      <c r="DCE63" s="2"/>
      <c r="DCN63" s="2"/>
      <c r="DCU63" s="2"/>
      <c r="DDD63" s="2"/>
      <c r="DDK63" s="2"/>
      <c r="DDT63" s="2"/>
      <c r="DEA63" s="2"/>
      <c r="DEJ63" s="2"/>
      <c r="DEQ63" s="2"/>
      <c r="DEZ63" s="2"/>
      <c r="DFG63" s="2"/>
      <c r="DFP63" s="2"/>
      <c r="DFW63" s="2"/>
      <c r="DGF63" s="2"/>
      <c r="DGM63" s="2"/>
      <c r="DGV63" s="2"/>
      <c r="DHC63" s="2"/>
      <c r="DHL63" s="2"/>
      <c r="DHS63" s="2"/>
      <c r="DIB63" s="2"/>
      <c r="DII63" s="2"/>
      <c r="DIR63" s="2"/>
      <c r="DIY63" s="2"/>
      <c r="DJH63" s="2"/>
      <c r="DJO63" s="2"/>
      <c r="DJX63" s="2"/>
      <c r="DKE63" s="2"/>
      <c r="DKN63" s="2"/>
      <c r="DKU63" s="2"/>
      <c r="DLD63" s="2"/>
      <c r="DLK63" s="2"/>
      <c r="DLT63" s="2"/>
      <c r="DMA63" s="2"/>
      <c r="DMJ63" s="2"/>
      <c r="DMQ63" s="2"/>
      <c r="DMZ63" s="2"/>
      <c r="DNG63" s="2"/>
      <c r="DNP63" s="2"/>
      <c r="DNW63" s="2"/>
      <c r="DOF63" s="2"/>
      <c r="DOM63" s="2"/>
      <c r="DOV63" s="2"/>
      <c r="DPC63" s="2"/>
      <c r="DPL63" s="2"/>
      <c r="DPS63" s="2"/>
      <c r="DQB63" s="2"/>
      <c r="DQI63" s="2"/>
      <c r="DQR63" s="2"/>
      <c r="DQY63" s="2"/>
      <c r="DRH63" s="2"/>
      <c r="DRO63" s="2"/>
      <c r="DRX63" s="2"/>
      <c r="DSE63" s="2"/>
      <c r="DSN63" s="2"/>
      <c r="DSU63" s="2"/>
      <c r="DTD63" s="2"/>
      <c r="DTK63" s="2"/>
      <c r="DTT63" s="2"/>
      <c r="DUA63" s="2"/>
      <c r="DUJ63" s="2"/>
      <c r="DUQ63" s="2"/>
      <c r="DUZ63" s="2"/>
      <c r="DVG63" s="2"/>
      <c r="DVP63" s="2"/>
      <c r="DVW63" s="2"/>
      <c r="DWF63" s="2"/>
      <c r="DWM63" s="2"/>
      <c r="DWV63" s="2"/>
      <c r="DXC63" s="2"/>
      <c r="DXL63" s="2"/>
      <c r="DXS63" s="2"/>
      <c r="DYB63" s="2"/>
      <c r="DYI63" s="2"/>
      <c r="DYR63" s="2"/>
      <c r="DYY63" s="2"/>
      <c r="DZH63" s="2"/>
      <c r="DZO63" s="2"/>
      <c r="DZX63" s="2"/>
      <c r="EAE63" s="2"/>
      <c r="EAN63" s="2"/>
      <c r="EAU63" s="2"/>
      <c r="EBD63" s="2"/>
      <c r="EBK63" s="2"/>
      <c r="EBT63" s="2"/>
      <c r="ECA63" s="2"/>
      <c r="ECJ63" s="2"/>
      <c r="ECQ63" s="2"/>
      <c r="ECZ63" s="2"/>
      <c r="EDG63" s="2"/>
      <c r="EDP63" s="2"/>
      <c r="EDW63" s="2"/>
      <c r="EEF63" s="2"/>
      <c r="EEM63" s="2"/>
      <c r="EEV63" s="2"/>
      <c r="EFC63" s="2"/>
      <c r="EFL63" s="2"/>
      <c r="EFS63" s="2"/>
      <c r="EGB63" s="2"/>
      <c r="EGI63" s="2"/>
      <c r="EGR63" s="2"/>
      <c r="EGY63" s="2"/>
      <c r="EHH63" s="2"/>
      <c r="EHO63" s="2"/>
      <c r="EHX63" s="2"/>
      <c r="EIE63" s="2"/>
      <c r="EIN63" s="2"/>
      <c r="EIU63" s="2"/>
      <c r="EJD63" s="2"/>
      <c r="EJK63" s="2"/>
      <c r="EJT63" s="2"/>
      <c r="EKA63" s="2"/>
      <c r="EKJ63" s="2"/>
      <c r="EKQ63" s="2"/>
      <c r="EKZ63" s="2"/>
      <c r="ELG63" s="2"/>
      <c r="ELP63" s="2"/>
      <c r="ELW63" s="2"/>
      <c r="EMF63" s="2"/>
      <c r="EMM63" s="2"/>
      <c r="EMV63" s="2"/>
      <c r="ENC63" s="2"/>
      <c r="ENL63" s="2"/>
      <c r="ENS63" s="2"/>
      <c r="EOB63" s="2"/>
      <c r="EOI63" s="2"/>
      <c r="EOR63" s="2"/>
      <c r="EOY63" s="2"/>
      <c r="EPH63" s="2"/>
      <c r="EPO63" s="2"/>
      <c r="EPX63" s="2"/>
      <c r="EQE63" s="2"/>
      <c r="EQN63" s="2"/>
      <c r="EQU63" s="2"/>
      <c r="ERD63" s="2"/>
      <c r="ERK63" s="2"/>
      <c r="ERT63" s="2"/>
      <c r="ESA63" s="2"/>
      <c r="ESJ63" s="2"/>
      <c r="ESQ63" s="2"/>
      <c r="ESZ63" s="2"/>
      <c r="ETG63" s="2"/>
      <c r="ETP63" s="2"/>
      <c r="ETW63" s="2"/>
      <c r="EUF63" s="2"/>
      <c r="EUM63" s="2"/>
      <c r="EUV63" s="2"/>
      <c r="EVC63" s="2"/>
      <c r="EVL63" s="2"/>
      <c r="EVS63" s="2"/>
      <c r="EWB63" s="2"/>
      <c r="EWI63" s="2"/>
      <c r="EWR63" s="2"/>
      <c r="EWY63" s="2"/>
      <c r="EXH63" s="2"/>
      <c r="EXO63" s="2"/>
      <c r="EXX63" s="2"/>
      <c r="EYE63" s="2"/>
      <c r="EYN63" s="2"/>
      <c r="EYU63" s="2"/>
      <c r="EZD63" s="2"/>
      <c r="EZK63" s="2"/>
      <c r="EZT63" s="2"/>
      <c r="FAA63" s="2"/>
      <c r="FAJ63" s="2"/>
      <c r="FAQ63" s="2"/>
      <c r="FAZ63" s="2"/>
      <c r="FBG63" s="2"/>
      <c r="FBP63" s="2"/>
      <c r="FBW63" s="2"/>
      <c r="FCF63" s="2"/>
      <c r="FCM63" s="2"/>
      <c r="FCV63" s="2"/>
      <c r="FDC63" s="2"/>
      <c r="FDL63" s="2"/>
      <c r="FDS63" s="2"/>
      <c r="FEB63" s="2"/>
      <c r="FEI63" s="2"/>
      <c r="FER63" s="2"/>
      <c r="FEY63" s="2"/>
      <c r="FFH63" s="2"/>
      <c r="FFO63" s="2"/>
      <c r="FFX63" s="2"/>
      <c r="FGE63" s="2"/>
      <c r="FGN63" s="2"/>
      <c r="FGU63" s="2"/>
      <c r="FHD63" s="2"/>
      <c r="FHK63" s="2"/>
      <c r="FHT63" s="2"/>
      <c r="FIA63" s="2"/>
      <c r="FIJ63" s="2"/>
      <c r="FIQ63" s="2"/>
      <c r="FIZ63" s="2"/>
      <c r="FJG63" s="2"/>
      <c r="FJP63" s="2"/>
      <c r="FJW63" s="2"/>
      <c r="FKF63" s="2"/>
      <c r="FKM63" s="2"/>
      <c r="FKV63" s="2"/>
      <c r="FLC63" s="2"/>
      <c r="FLL63" s="2"/>
      <c r="FLS63" s="2"/>
      <c r="FMB63" s="2"/>
      <c r="FMI63" s="2"/>
      <c r="FMR63" s="2"/>
      <c r="FMY63" s="2"/>
      <c r="FNH63" s="2"/>
      <c r="FNO63" s="2"/>
      <c r="FNX63" s="2"/>
      <c r="FOE63" s="2"/>
      <c r="FON63" s="2"/>
      <c r="FOU63" s="2"/>
      <c r="FPD63" s="2"/>
      <c r="FPK63" s="2"/>
      <c r="FPT63" s="2"/>
      <c r="FQA63" s="2"/>
      <c r="FQJ63" s="2"/>
      <c r="FQQ63" s="2"/>
      <c r="FQZ63" s="2"/>
      <c r="FRG63" s="2"/>
      <c r="FRP63" s="2"/>
      <c r="FRW63" s="2"/>
      <c r="FSF63" s="2"/>
      <c r="FSM63" s="2"/>
      <c r="FSV63" s="2"/>
      <c r="FTC63" s="2"/>
      <c r="FTL63" s="2"/>
      <c r="FTS63" s="2"/>
      <c r="FUB63" s="2"/>
      <c r="FUI63" s="2"/>
      <c r="FUR63" s="2"/>
      <c r="FUY63" s="2"/>
      <c r="FVH63" s="2"/>
      <c r="FVO63" s="2"/>
      <c r="FVX63" s="2"/>
      <c r="FWE63" s="2"/>
      <c r="FWN63" s="2"/>
      <c r="FWU63" s="2"/>
      <c r="FXD63" s="2"/>
      <c r="FXK63" s="2"/>
      <c r="FXT63" s="2"/>
      <c r="FYA63" s="2"/>
      <c r="FYJ63" s="2"/>
      <c r="FYQ63" s="2"/>
      <c r="FYZ63" s="2"/>
      <c r="FZG63" s="2"/>
      <c r="FZP63" s="2"/>
      <c r="FZW63" s="2"/>
      <c r="GAF63" s="2"/>
      <c r="GAM63" s="2"/>
      <c r="GAV63" s="2"/>
      <c r="GBC63" s="2"/>
      <c r="GBL63" s="2"/>
      <c r="GBS63" s="2"/>
      <c r="GCB63" s="2"/>
      <c r="GCI63" s="2"/>
      <c r="GCR63" s="2"/>
      <c r="GCY63" s="2"/>
      <c r="GDH63" s="2"/>
      <c r="GDO63" s="2"/>
      <c r="GDX63" s="2"/>
      <c r="GEE63" s="2"/>
      <c r="GEN63" s="2"/>
      <c r="GEU63" s="2"/>
      <c r="GFD63" s="2"/>
      <c r="GFK63" s="2"/>
      <c r="GFT63" s="2"/>
      <c r="GGA63" s="2"/>
      <c r="GGJ63" s="2"/>
      <c r="GGQ63" s="2"/>
      <c r="GGZ63" s="2"/>
      <c r="GHG63" s="2"/>
      <c r="GHP63" s="2"/>
      <c r="GHW63" s="2"/>
      <c r="GIF63" s="2"/>
      <c r="GIM63" s="2"/>
      <c r="GIV63" s="2"/>
      <c r="GJC63" s="2"/>
      <c r="GJL63" s="2"/>
      <c r="GJS63" s="2"/>
      <c r="GKB63" s="2"/>
      <c r="GKI63" s="2"/>
      <c r="GKR63" s="2"/>
      <c r="GKY63" s="2"/>
      <c r="GLH63" s="2"/>
      <c r="GLO63" s="2"/>
      <c r="GLX63" s="2"/>
      <c r="GME63" s="2"/>
      <c r="GMN63" s="2"/>
      <c r="GMU63" s="2"/>
      <c r="GND63" s="2"/>
      <c r="GNK63" s="2"/>
      <c r="GNT63" s="2"/>
      <c r="GOA63" s="2"/>
      <c r="GOJ63" s="2"/>
      <c r="GOQ63" s="2"/>
      <c r="GOZ63" s="2"/>
      <c r="GPG63" s="2"/>
      <c r="GPP63" s="2"/>
      <c r="GPW63" s="2"/>
      <c r="GQF63" s="2"/>
      <c r="GQM63" s="2"/>
      <c r="GQV63" s="2"/>
      <c r="GRC63" s="2"/>
      <c r="GRL63" s="2"/>
      <c r="GRS63" s="2"/>
      <c r="GSB63" s="2"/>
      <c r="GSI63" s="2"/>
      <c r="GSR63" s="2"/>
      <c r="GSY63" s="2"/>
      <c r="GTH63" s="2"/>
      <c r="GTO63" s="2"/>
      <c r="GTX63" s="2"/>
      <c r="GUE63" s="2"/>
      <c r="GUN63" s="2"/>
      <c r="GUU63" s="2"/>
      <c r="GVD63" s="2"/>
      <c r="GVK63" s="2"/>
      <c r="GVT63" s="2"/>
      <c r="GWA63" s="2"/>
      <c r="GWJ63" s="2"/>
      <c r="GWQ63" s="2"/>
      <c r="GWZ63" s="2"/>
      <c r="GXG63" s="2"/>
      <c r="GXP63" s="2"/>
      <c r="GXW63" s="2"/>
      <c r="GYF63" s="2"/>
      <c r="GYM63" s="2"/>
      <c r="GYV63" s="2"/>
      <c r="GZC63" s="2"/>
      <c r="GZL63" s="2"/>
      <c r="GZS63" s="2"/>
      <c r="HAB63" s="2"/>
      <c r="HAI63" s="2"/>
      <c r="HAR63" s="2"/>
      <c r="HAY63" s="2"/>
      <c r="HBH63" s="2"/>
      <c r="HBO63" s="2"/>
      <c r="HBX63" s="2"/>
      <c r="HCE63" s="2"/>
      <c r="HCN63" s="2"/>
      <c r="HCU63" s="2"/>
      <c r="HDD63" s="2"/>
      <c r="HDK63" s="2"/>
      <c r="HDT63" s="2"/>
      <c r="HEA63" s="2"/>
      <c r="HEJ63" s="2"/>
      <c r="HEQ63" s="2"/>
      <c r="HEZ63" s="2"/>
      <c r="HFG63" s="2"/>
      <c r="HFP63" s="2"/>
      <c r="HFW63" s="2"/>
      <c r="HGF63" s="2"/>
      <c r="HGM63" s="2"/>
      <c r="HGV63" s="2"/>
      <c r="HHC63" s="2"/>
      <c r="HHL63" s="2"/>
      <c r="HHS63" s="2"/>
      <c r="HIB63" s="2"/>
      <c r="HII63" s="2"/>
      <c r="HIR63" s="2"/>
      <c r="HIY63" s="2"/>
      <c r="HJH63" s="2"/>
      <c r="HJO63" s="2"/>
      <c r="HJX63" s="2"/>
      <c r="HKE63" s="2"/>
      <c r="HKN63" s="2"/>
      <c r="HKU63" s="2"/>
      <c r="HLD63" s="2"/>
      <c r="HLK63" s="2"/>
      <c r="HLT63" s="2"/>
      <c r="HMA63" s="2"/>
      <c r="HMJ63" s="2"/>
      <c r="HMQ63" s="2"/>
      <c r="HMZ63" s="2"/>
      <c r="HNG63" s="2"/>
      <c r="HNP63" s="2"/>
      <c r="HNW63" s="2"/>
      <c r="HOF63" s="2"/>
      <c r="HOM63" s="2"/>
      <c r="HOV63" s="2"/>
      <c r="HPC63" s="2"/>
      <c r="HPL63" s="2"/>
      <c r="HPS63" s="2"/>
      <c r="HQB63" s="2"/>
      <c r="HQI63" s="2"/>
      <c r="HQR63" s="2"/>
      <c r="HQY63" s="2"/>
      <c r="HRH63" s="2"/>
      <c r="HRO63" s="2"/>
      <c r="HRX63" s="2"/>
      <c r="HSE63" s="2"/>
      <c r="HSN63" s="2"/>
      <c r="HSU63" s="2"/>
      <c r="HTD63" s="2"/>
      <c r="HTK63" s="2"/>
      <c r="HTT63" s="2"/>
      <c r="HUA63" s="2"/>
      <c r="HUJ63" s="2"/>
      <c r="HUQ63" s="2"/>
      <c r="HUZ63" s="2"/>
      <c r="HVG63" s="2"/>
      <c r="HVP63" s="2"/>
      <c r="HVW63" s="2"/>
      <c r="HWF63" s="2"/>
      <c r="HWM63" s="2"/>
      <c r="HWV63" s="2"/>
      <c r="HXC63" s="2"/>
      <c r="HXL63" s="2"/>
      <c r="HXS63" s="2"/>
      <c r="HYB63" s="2"/>
      <c r="HYI63" s="2"/>
      <c r="HYR63" s="2"/>
      <c r="HYY63" s="2"/>
      <c r="HZH63" s="2"/>
      <c r="HZO63" s="2"/>
      <c r="HZX63" s="2"/>
      <c r="IAE63" s="2"/>
      <c r="IAN63" s="2"/>
      <c r="IAU63" s="2"/>
      <c r="IBD63" s="2"/>
      <c r="IBK63" s="2"/>
      <c r="IBT63" s="2"/>
      <c r="ICA63" s="2"/>
      <c r="ICJ63" s="2"/>
      <c r="ICQ63" s="2"/>
      <c r="ICZ63" s="2"/>
      <c r="IDG63" s="2"/>
      <c r="IDP63" s="2"/>
      <c r="IDW63" s="2"/>
      <c r="IEF63" s="2"/>
      <c r="IEM63" s="2"/>
      <c r="IEV63" s="2"/>
      <c r="IFC63" s="2"/>
      <c r="IFL63" s="2"/>
      <c r="IFS63" s="2"/>
      <c r="IGB63" s="2"/>
      <c r="IGI63" s="2"/>
      <c r="IGR63" s="2"/>
      <c r="IGY63" s="2"/>
      <c r="IHH63" s="2"/>
      <c r="IHO63" s="2"/>
      <c r="IHX63" s="2"/>
      <c r="IIE63" s="2"/>
      <c r="IIN63" s="2"/>
      <c r="IIU63" s="2"/>
      <c r="IJD63" s="2"/>
      <c r="IJK63" s="2"/>
      <c r="IJT63" s="2"/>
      <c r="IKA63" s="2"/>
      <c r="IKJ63" s="2"/>
      <c r="IKQ63" s="2"/>
      <c r="IKZ63" s="2"/>
      <c r="ILG63" s="2"/>
      <c r="ILP63" s="2"/>
      <c r="ILW63" s="2"/>
      <c r="IMF63" s="2"/>
      <c r="IMM63" s="2"/>
      <c r="IMV63" s="2"/>
      <c r="INC63" s="2"/>
      <c r="INL63" s="2"/>
      <c r="INS63" s="2"/>
      <c r="IOB63" s="2"/>
      <c r="IOI63" s="2"/>
      <c r="IOR63" s="2"/>
      <c r="IOY63" s="2"/>
      <c r="IPH63" s="2"/>
      <c r="IPO63" s="2"/>
      <c r="IPX63" s="2"/>
      <c r="IQE63" s="2"/>
      <c r="IQN63" s="2"/>
      <c r="IQU63" s="2"/>
      <c r="IRD63" s="2"/>
      <c r="IRK63" s="2"/>
      <c r="IRT63" s="2"/>
      <c r="ISA63" s="2"/>
      <c r="ISJ63" s="2"/>
      <c r="ISQ63" s="2"/>
      <c r="ISZ63" s="2"/>
      <c r="ITG63" s="2"/>
      <c r="ITP63" s="2"/>
      <c r="ITW63" s="2"/>
      <c r="IUF63" s="2"/>
      <c r="IUM63" s="2"/>
      <c r="IUV63" s="2"/>
      <c r="IVC63" s="2"/>
      <c r="IVL63" s="2"/>
      <c r="IVS63" s="2"/>
      <c r="IWB63" s="2"/>
      <c r="IWI63" s="2"/>
      <c r="IWR63" s="2"/>
      <c r="IWY63" s="2"/>
      <c r="IXH63" s="2"/>
      <c r="IXO63" s="2"/>
      <c r="IXX63" s="2"/>
      <c r="IYE63" s="2"/>
      <c r="IYN63" s="2"/>
      <c r="IYU63" s="2"/>
      <c r="IZD63" s="2"/>
      <c r="IZK63" s="2"/>
      <c r="IZT63" s="2"/>
      <c r="JAA63" s="2"/>
      <c r="JAJ63" s="2"/>
      <c r="JAQ63" s="2"/>
      <c r="JAZ63" s="2"/>
      <c r="JBG63" s="2"/>
      <c r="JBP63" s="2"/>
      <c r="JBW63" s="2"/>
      <c r="JCF63" s="2"/>
      <c r="JCM63" s="2"/>
      <c r="JCV63" s="2"/>
      <c r="JDC63" s="2"/>
      <c r="JDL63" s="2"/>
      <c r="JDS63" s="2"/>
      <c r="JEB63" s="2"/>
      <c r="JEI63" s="2"/>
      <c r="JER63" s="2"/>
      <c r="JEY63" s="2"/>
      <c r="JFH63" s="2"/>
      <c r="JFO63" s="2"/>
      <c r="JFX63" s="2"/>
      <c r="JGE63" s="2"/>
      <c r="JGN63" s="2"/>
      <c r="JGU63" s="2"/>
      <c r="JHD63" s="2"/>
      <c r="JHK63" s="2"/>
      <c r="JHT63" s="2"/>
      <c r="JIA63" s="2"/>
      <c r="JIJ63" s="2"/>
      <c r="JIQ63" s="2"/>
      <c r="JIZ63" s="2"/>
      <c r="JJG63" s="2"/>
      <c r="JJP63" s="2"/>
      <c r="JJW63" s="2"/>
      <c r="JKF63" s="2"/>
      <c r="JKM63" s="2"/>
      <c r="JKV63" s="2"/>
      <c r="JLC63" s="2"/>
      <c r="JLL63" s="2"/>
      <c r="JLS63" s="2"/>
      <c r="JMB63" s="2"/>
      <c r="JMI63" s="2"/>
      <c r="JMR63" s="2"/>
      <c r="JMY63" s="2"/>
      <c r="JNH63" s="2"/>
      <c r="JNO63" s="2"/>
      <c r="JNX63" s="2"/>
      <c r="JOE63" s="2"/>
      <c r="JON63" s="2"/>
      <c r="JOU63" s="2"/>
      <c r="JPD63" s="2"/>
      <c r="JPK63" s="2"/>
      <c r="JPT63" s="2"/>
      <c r="JQA63" s="2"/>
      <c r="JQJ63" s="2"/>
      <c r="JQQ63" s="2"/>
      <c r="JQZ63" s="2"/>
      <c r="JRG63" s="2"/>
      <c r="JRP63" s="2"/>
      <c r="JRW63" s="2"/>
      <c r="JSF63" s="2"/>
      <c r="JSM63" s="2"/>
      <c r="JSV63" s="2"/>
      <c r="JTC63" s="2"/>
      <c r="JTL63" s="2"/>
      <c r="JTS63" s="2"/>
      <c r="JUB63" s="2"/>
      <c r="JUI63" s="2"/>
      <c r="JUR63" s="2"/>
      <c r="JUY63" s="2"/>
      <c r="JVH63" s="2"/>
      <c r="JVO63" s="2"/>
      <c r="JVX63" s="2"/>
      <c r="JWE63" s="2"/>
      <c r="JWN63" s="2"/>
      <c r="JWU63" s="2"/>
      <c r="JXD63" s="2"/>
      <c r="JXK63" s="2"/>
      <c r="JXT63" s="2"/>
      <c r="JYA63" s="2"/>
      <c r="JYJ63" s="2"/>
      <c r="JYQ63" s="2"/>
      <c r="JYZ63" s="2"/>
      <c r="JZG63" s="2"/>
      <c r="JZP63" s="2"/>
      <c r="JZW63" s="2"/>
      <c r="KAF63" s="2"/>
      <c r="KAM63" s="2"/>
      <c r="KAV63" s="2"/>
      <c r="KBC63" s="2"/>
      <c r="KBL63" s="2"/>
      <c r="KBS63" s="2"/>
      <c r="KCB63" s="2"/>
      <c r="KCI63" s="2"/>
      <c r="KCR63" s="2"/>
      <c r="KCY63" s="2"/>
      <c r="KDH63" s="2"/>
      <c r="KDO63" s="2"/>
      <c r="KDX63" s="2"/>
      <c r="KEE63" s="2"/>
      <c r="KEN63" s="2"/>
      <c r="KEU63" s="2"/>
      <c r="KFD63" s="2"/>
      <c r="KFK63" s="2"/>
      <c r="KFT63" s="2"/>
      <c r="KGA63" s="2"/>
      <c r="KGJ63" s="2"/>
      <c r="KGQ63" s="2"/>
      <c r="KGZ63" s="2"/>
      <c r="KHG63" s="2"/>
      <c r="KHP63" s="2"/>
      <c r="KHW63" s="2"/>
      <c r="KIF63" s="2"/>
      <c r="KIM63" s="2"/>
      <c r="KIV63" s="2"/>
      <c r="KJC63" s="2"/>
      <c r="KJL63" s="2"/>
      <c r="KJS63" s="2"/>
      <c r="KKB63" s="2"/>
      <c r="KKI63" s="2"/>
      <c r="KKR63" s="2"/>
      <c r="KKY63" s="2"/>
      <c r="KLH63" s="2"/>
      <c r="KLO63" s="2"/>
      <c r="KLX63" s="2"/>
      <c r="KME63" s="2"/>
      <c r="KMN63" s="2"/>
      <c r="KMU63" s="2"/>
      <c r="KND63" s="2"/>
      <c r="KNK63" s="2"/>
      <c r="KNT63" s="2"/>
      <c r="KOA63" s="2"/>
      <c r="KOJ63" s="2"/>
      <c r="KOQ63" s="2"/>
      <c r="KOZ63" s="2"/>
      <c r="KPG63" s="2"/>
      <c r="KPP63" s="2"/>
      <c r="KPW63" s="2"/>
      <c r="KQF63" s="2"/>
      <c r="KQM63" s="2"/>
      <c r="KQV63" s="2"/>
      <c r="KRC63" s="2"/>
      <c r="KRL63" s="2"/>
      <c r="KRS63" s="2"/>
      <c r="KSB63" s="2"/>
      <c r="KSI63" s="2"/>
      <c r="KSR63" s="2"/>
      <c r="KSY63" s="2"/>
      <c r="KTH63" s="2"/>
      <c r="KTO63" s="2"/>
      <c r="KTX63" s="2"/>
      <c r="KUE63" s="2"/>
      <c r="KUN63" s="2"/>
      <c r="KUU63" s="2"/>
      <c r="KVD63" s="2"/>
      <c r="KVK63" s="2"/>
      <c r="KVT63" s="2"/>
      <c r="KWA63" s="2"/>
      <c r="KWJ63" s="2"/>
      <c r="KWQ63" s="2"/>
      <c r="KWZ63" s="2"/>
      <c r="KXG63" s="2"/>
      <c r="KXP63" s="2"/>
      <c r="KXW63" s="2"/>
      <c r="KYF63" s="2"/>
      <c r="KYM63" s="2"/>
      <c r="KYV63" s="2"/>
      <c r="KZC63" s="2"/>
      <c r="KZL63" s="2"/>
      <c r="KZS63" s="2"/>
      <c r="LAB63" s="2"/>
      <c r="LAI63" s="2"/>
      <c r="LAR63" s="2"/>
      <c r="LAY63" s="2"/>
      <c r="LBH63" s="2"/>
      <c r="LBO63" s="2"/>
      <c r="LBX63" s="2"/>
      <c r="LCE63" s="2"/>
      <c r="LCN63" s="2"/>
      <c r="LCU63" s="2"/>
      <c r="LDD63" s="2"/>
      <c r="LDK63" s="2"/>
      <c r="LDT63" s="2"/>
      <c r="LEA63" s="2"/>
      <c r="LEJ63" s="2"/>
      <c r="LEQ63" s="2"/>
      <c r="LEZ63" s="2"/>
      <c r="LFG63" s="2"/>
      <c r="LFP63" s="2"/>
      <c r="LFW63" s="2"/>
      <c r="LGF63" s="2"/>
      <c r="LGM63" s="2"/>
      <c r="LGV63" s="2"/>
      <c r="LHC63" s="2"/>
      <c r="LHL63" s="2"/>
      <c r="LHS63" s="2"/>
      <c r="LIB63" s="2"/>
      <c r="LII63" s="2"/>
      <c r="LIR63" s="2"/>
      <c r="LIY63" s="2"/>
      <c r="LJH63" s="2"/>
      <c r="LJO63" s="2"/>
      <c r="LJX63" s="2"/>
      <c r="LKE63" s="2"/>
      <c r="LKN63" s="2"/>
      <c r="LKU63" s="2"/>
      <c r="LLD63" s="2"/>
      <c r="LLK63" s="2"/>
      <c r="LLT63" s="2"/>
      <c r="LMA63" s="2"/>
      <c r="LMJ63" s="2"/>
      <c r="LMQ63" s="2"/>
      <c r="LMZ63" s="2"/>
      <c r="LNG63" s="2"/>
      <c r="LNP63" s="2"/>
      <c r="LNW63" s="2"/>
      <c r="LOF63" s="2"/>
      <c r="LOM63" s="2"/>
      <c r="LOV63" s="2"/>
      <c r="LPC63" s="2"/>
      <c r="LPL63" s="2"/>
      <c r="LPS63" s="2"/>
      <c r="LQB63" s="2"/>
      <c r="LQI63" s="2"/>
      <c r="LQR63" s="2"/>
      <c r="LQY63" s="2"/>
      <c r="LRH63" s="2"/>
      <c r="LRO63" s="2"/>
      <c r="LRX63" s="2"/>
      <c r="LSE63" s="2"/>
      <c r="LSN63" s="2"/>
      <c r="LSU63" s="2"/>
      <c r="LTD63" s="2"/>
      <c r="LTK63" s="2"/>
      <c r="LTT63" s="2"/>
      <c r="LUA63" s="2"/>
      <c r="LUJ63" s="2"/>
      <c r="LUQ63" s="2"/>
      <c r="LUZ63" s="2"/>
      <c r="LVG63" s="2"/>
      <c r="LVP63" s="2"/>
      <c r="LVW63" s="2"/>
      <c r="LWF63" s="2"/>
      <c r="LWM63" s="2"/>
      <c r="LWV63" s="2"/>
      <c r="LXC63" s="2"/>
      <c r="LXL63" s="2"/>
      <c r="LXS63" s="2"/>
      <c r="LYB63" s="2"/>
      <c r="LYI63" s="2"/>
      <c r="LYR63" s="2"/>
      <c r="LYY63" s="2"/>
      <c r="LZH63" s="2"/>
      <c r="LZO63" s="2"/>
      <c r="LZX63" s="2"/>
      <c r="MAE63" s="2"/>
      <c r="MAN63" s="2"/>
      <c r="MAU63" s="2"/>
      <c r="MBD63" s="2"/>
      <c r="MBK63" s="2"/>
      <c r="MBT63" s="2"/>
      <c r="MCA63" s="2"/>
      <c r="MCJ63" s="2"/>
      <c r="MCQ63" s="2"/>
      <c r="MCZ63" s="2"/>
      <c r="MDG63" s="2"/>
      <c r="MDP63" s="2"/>
      <c r="MDW63" s="2"/>
      <c r="MEF63" s="2"/>
      <c r="MEM63" s="2"/>
      <c r="MEV63" s="2"/>
      <c r="MFC63" s="2"/>
      <c r="MFL63" s="2"/>
      <c r="MFS63" s="2"/>
      <c r="MGB63" s="2"/>
      <c r="MGI63" s="2"/>
      <c r="MGR63" s="2"/>
      <c r="MGY63" s="2"/>
      <c r="MHH63" s="2"/>
      <c r="MHO63" s="2"/>
      <c r="MHX63" s="2"/>
      <c r="MIE63" s="2"/>
      <c r="MIN63" s="2"/>
      <c r="MIU63" s="2"/>
      <c r="MJD63" s="2"/>
      <c r="MJK63" s="2"/>
      <c r="MJT63" s="2"/>
      <c r="MKA63" s="2"/>
      <c r="MKJ63" s="2"/>
      <c r="MKQ63" s="2"/>
      <c r="MKZ63" s="2"/>
      <c r="MLG63" s="2"/>
      <c r="MLP63" s="2"/>
      <c r="MLW63" s="2"/>
      <c r="MMF63" s="2"/>
      <c r="MMM63" s="2"/>
      <c r="MMV63" s="2"/>
      <c r="MNC63" s="2"/>
      <c r="MNL63" s="2"/>
      <c r="MNS63" s="2"/>
      <c r="MOB63" s="2"/>
      <c r="MOI63" s="2"/>
      <c r="MOR63" s="2"/>
      <c r="MOY63" s="2"/>
      <c r="MPH63" s="2"/>
      <c r="MPO63" s="2"/>
      <c r="MPX63" s="2"/>
      <c r="MQE63" s="2"/>
      <c r="MQN63" s="2"/>
      <c r="MQU63" s="2"/>
      <c r="MRD63" s="2"/>
      <c r="MRK63" s="2"/>
      <c r="MRT63" s="2"/>
      <c r="MSA63" s="2"/>
      <c r="MSJ63" s="2"/>
      <c r="MSQ63" s="2"/>
      <c r="MSZ63" s="2"/>
      <c r="MTG63" s="2"/>
      <c r="MTP63" s="2"/>
      <c r="MTW63" s="2"/>
      <c r="MUF63" s="2"/>
      <c r="MUM63" s="2"/>
      <c r="MUV63" s="2"/>
      <c r="MVC63" s="2"/>
      <c r="MVL63" s="2"/>
      <c r="MVS63" s="2"/>
      <c r="MWB63" s="2"/>
      <c r="MWI63" s="2"/>
      <c r="MWR63" s="2"/>
      <c r="MWY63" s="2"/>
      <c r="MXH63" s="2"/>
      <c r="MXO63" s="2"/>
      <c r="MXX63" s="2"/>
      <c r="MYE63" s="2"/>
      <c r="MYN63" s="2"/>
      <c r="MYU63" s="2"/>
      <c r="MZD63" s="2"/>
      <c r="MZK63" s="2"/>
      <c r="MZT63" s="2"/>
      <c r="NAA63" s="2"/>
      <c r="NAJ63" s="2"/>
      <c r="NAQ63" s="2"/>
      <c r="NAZ63" s="2"/>
      <c r="NBG63" s="2"/>
      <c r="NBP63" s="2"/>
      <c r="NBW63" s="2"/>
      <c r="NCF63" s="2"/>
      <c r="NCM63" s="2"/>
      <c r="NCV63" s="2"/>
      <c r="NDC63" s="2"/>
      <c r="NDL63" s="2"/>
      <c r="NDS63" s="2"/>
      <c r="NEB63" s="2"/>
      <c r="NEI63" s="2"/>
      <c r="NER63" s="2"/>
      <c r="NEY63" s="2"/>
      <c r="NFH63" s="2"/>
      <c r="NFO63" s="2"/>
      <c r="NFX63" s="2"/>
      <c r="NGE63" s="2"/>
      <c r="NGN63" s="2"/>
      <c r="NGU63" s="2"/>
      <c r="NHD63" s="2"/>
      <c r="NHK63" s="2"/>
      <c r="NHT63" s="2"/>
      <c r="NIA63" s="2"/>
      <c r="NIJ63" s="2"/>
      <c r="NIQ63" s="2"/>
      <c r="NIZ63" s="2"/>
      <c r="NJG63" s="2"/>
      <c r="NJP63" s="2"/>
      <c r="NJW63" s="2"/>
      <c r="NKF63" s="2"/>
      <c r="NKM63" s="2"/>
      <c r="NKV63" s="2"/>
      <c r="NLC63" s="2"/>
      <c r="NLL63" s="2"/>
      <c r="NLS63" s="2"/>
      <c r="NMB63" s="2"/>
      <c r="NMI63" s="2"/>
      <c r="NMR63" s="2"/>
      <c r="NMY63" s="2"/>
      <c r="NNH63" s="2"/>
      <c r="NNO63" s="2"/>
      <c r="NNX63" s="2"/>
      <c r="NOE63" s="2"/>
      <c r="NON63" s="2"/>
      <c r="NOU63" s="2"/>
      <c r="NPD63" s="2"/>
      <c r="NPK63" s="2"/>
      <c r="NPT63" s="2"/>
      <c r="NQA63" s="2"/>
      <c r="NQJ63" s="2"/>
      <c r="NQQ63" s="2"/>
      <c r="NQZ63" s="2"/>
      <c r="NRG63" s="2"/>
      <c r="NRP63" s="2"/>
      <c r="NRW63" s="2"/>
      <c r="NSF63" s="2"/>
      <c r="NSM63" s="2"/>
      <c r="NSV63" s="2"/>
      <c r="NTC63" s="2"/>
      <c r="NTL63" s="2"/>
      <c r="NTS63" s="2"/>
      <c r="NUB63" s="2"/>
      <c r="NUI63" s="2"/>
      <c r="NUR63" s="2"/>
      <c r="NUY63" s="2"/>
      <c r="NVH63" s="2"/>
      <c r="NVO63" s="2"/>
      <c r="NVX63" s="2"/>
      <c r="NWE63" s="2"/>
      <c r="NWN63" s="2"/>
      <c r="NWU63" s="2"/>
      <c r="NXD63" s="2"/>
      <c r="NXK63" s="2"/>
      <c r="NXT63" s="2"/>
      <c r="NYA63" s="2"/>
      <c r="NYJ63" s="2"/>
      <c r="NYQ63" s="2"/>
      <c r="NYZ63" s="2"/>
      <c r="NZG63" s="2"/>
      <c r="NZP63" s="2"/>
      <c r="NZW63" s="2"/>
      <c r="OAF63" s="2"/>
      <c r="OAM63" s="2"/>
      <c r="OAV63" s="2"/>
      <c r="OBC63" s="2"/>
      <c r="OBL63" s="2"/>
      <c r="OBS63" s="2"/>
      <c r="OCB63" s="2"/>
      <c r="OCI63" s="2"/>
      <c r="OCR63" s="2"/>
      <c r="OCY63" s="2"/>
      <c r="ODH63" s="2"/>
      <c r="ODO63" s="2"/>
      <c r="ODX63" s="2"/>
      <c r="OEE63" s="2"/>
      <c r="OEN63" s="2"/>
      <c r="OEU63" s="2"/>
      <c r="OFD63" s="2"/>
      <c r="OFK63" s="2"/>
      <c r="OFT63" s="2"/>
      <c r="OGA63" s="2"/>
      <c r="OGJ63" s="2"/>
      <c r="OGQ63" s="2"/>
      <c r="OGZ63" s="2"/>
      <c r="OHG63" s="2"/>
      <c r="OHP63" s="2"/>
      <c r="OHW63" s="2"/>
      <c r="OIF63" s="2"/>
      <c r="OIM63" s="2"/>
      <c r="OIV63" s="2"/>
      <c r="OJC63" s="2"/>
      <c r="OJL63" s="2"/>
      <c r="OJS63" s="2"/>
      <c r="OKB63" s="2"/>
      <c r="OKI63" s="2"/>
      <c r="OKR63" s="2"/>
      <c r="OKY63" s="2"/>
      <c r="OLH63" s="2"/>
      <c r="OLO63" s="2"/>
      <c r="OLX63" s="2"/>
      <c r="OME63" s="2"/>
      <c r="OMN63" s="2"/>
      <c r="OMU63" s="2"/>
      <c r="OND63" s="2"/>
      <c r="ONK63" s="2"/>
      <c r="ONT63" s="2"/>
      <c r="OOA63" s="2"/>
      <c r="OOJ63" s="2"/>
      <c r="OOQ63" s="2"/>
      <c r="OOZ63" s="2"/>
      <c r="OPG63" s="2"/>
      <c r="OPP63" s="2"/>
      <c r="OPW63" s="2"/>
      <c r="OQF63" s="2"/>
      <c r="OQM63" s="2"/>
      <c r="OQV63" s="2"/>
      <c r="ORC63" s="2"/>
      <c r="ORL63" s="2"/>
      <c r="ORS63" s="2"/>
      <c r="OSB63" s="2"/>
      <c r="OSI63" s="2"/>
      <c r="OSR63" s="2"/>
      <c r="OSY63" s="2"/>
      <c r="OTH63" s="2"/>
      <c r="OTO63" s="2"/>
      <c r="OTX63" s="2"/>
      <c r="OUE63" s="2"/>
      <c r="OUN63" s="2"/>
      <c r="OUU63" s="2"/>
      <c r="OVD63" s="2"/>
      <c r="OVK63" s="2"/>
      <c r="OVT63" s="2"/>
      <c r="OWA63" s="2"/>
      <c r="OWJ63" s="2"/>
      <c r="OWQ63" s="2"/>
      <c r="OWZ63" s="2"/>
      <c r="OXG63" s="2"/>
      <c r="OXP63" s="2"/>
      <c r="OXW63" s="2"/>
      <c r="OYF63" s="2"/>
      <c r="OYM63" s="2"/>
      <c r="OYV63" s="2"/>
      <c r="OZC63" s="2"/>
      <c r="OZL63" s="2"/>
      <c r="OZS63" s="2"/>
      <c r="PAB63" s="2"/>
      <c r="PAI63" s="2"/>
      <c r="PAR63" s="2"/>
      <c r="PAY63" s="2"/>
      <c r="PBH63" s="2"/>
      <c r="PBO63" s="2"/>
      <c r="PBX63" s="2"/>
      <c r="PCE63" s="2"/>
      <c r="PCN63" s="2"/>
      <c r="PCU63" s="2"/>
      <c r="PDD63" s="2"/>
      <c r="PDK63" s="2"/>
      <c r="PDT63" s="2"/>
      <c r="PEA63" s="2"/>
      <c r="PEJ63" s="2"/>
      <c r="PEQ63" s="2"/>
      <c r="PEZ63" s="2"/>
      <c r="PFG63" s="2"/>
      <c r="PFP63" s="2"/>
      <c r="PFW63" s="2"/>
      <c r="PGF63" s="2"/>
      <c r="PGM63" s="2"/>
      <c r="PGV63" s="2"/>
      <c r="PHC63" s="2"/>
      <c r="PHL63" s="2"/>
      <c r="PHS63" s="2"/>
      <c r="PIB63" s="2"/>
      <c r="PII63" s="2"/>
      <c r="PIR63" s="2"/>
      <c r="PIY63" s="2"/>
      <c r="PJH63" s="2"/>
      <c r="PJO63" s="2"/>
      <c r="PJX63" s="2"/>
      <c r="PKE63" s="2"/>
      <c r="PKN63" s="2"/>
      <c r="PKU63" s="2"/>
      <c r="PLD63" s="2"/>
      <c r="PLK63" s="2"/>
      <c r="PLT63" s="2"/>
      <c r="PMA63" s="2"/>
      <c r="PMJ63" s="2"/>
      <c r="PMQ63" s="2"/>
      <c r="PMZ63" s="2"/>
      <c r="PNG63" s="2"/>
      <c r="PNP63" s="2"/>
      <c r="PNW63" s="2"/>
      <c r="POF63" s="2"/>
      <c r="POM63" s="2"/>
      <c r="POV63" s="2"/>
      <c r="PPC63" s="2"/>
      <c r="PPL63" s="2"/>
      <c r="PPS63" s="2"/>
      <c r="PQB63" s="2"/>
      <c r="PQI63" s="2"/>
      <c r="PQR63" s="2"/>
      <c r="PQY63" s="2"/>
      <c r="PRH63" s="2"/>
      <c r="PRO63" s="2"/>
      <c r="PRX63" s="2"/>
      <c r="PSE63" s="2"/>
      <c r="PSN63" s="2"/>
      <c r="PSU63" s="2"/>
      <c r="PTD63" s="2"/>
      <c r="PTK63" s="2"/>
      <c r="PTT63" s="2"/>
      <c r="PUA63" s="2"/>
      <c r="PUJ63" s="2"/>
      <c r="PUQ63" s="2"/>
      <c r="PUZ63" s="2"/>
      <c r="PVG63" s="2"/>
      <c r="PVP63" s="2"/>
      <c r="PVW63" s="2"/>
      <c r="PWF63" s="2"/>
      <c r="PWM63" s="2"/>
      <c r="PWV63" s="2"/>
      <c r="PXC63" s="2"/>
      <c r="PXL63" s="2"/>
      <c r="PXS63" s="2"/>
      <c r="PYB63" s="2"/>
      <c r="PYI63" s="2"/>
      <c r="PYR63" s="2"/>
      <c r="PYY63" s="2"/>
      <c r="PZH63" s="2"/>
      <c r="PZO63" s="2"/>
      <c r="PZX63" s="2"/>
      <c r="QAE63" s="2"/>
      <c r="QAN63" s="2"/>
      <c r="QAU63" s="2"/>
      <c r="QBD63" s="2"/>
      <c r="QBK63" s="2"/>
      <c r="QBT63" s="2"/>
      <c r="QCA63" s="2"/>
      <c r="QCJ63" s="2"/>
      <c r="QCQ63" s="2"/>
      <c r="QCZ63" s="2"/>
      <c r="QDG63" s="2"/>
      <c r="QDP63" s="2"/>
      <c r="QDW63" s="2"/>
      <c r="QEF63" s="2"/>
      <c r="QEM63" s="2"/>
      <c r="QEV63" s="2"/>
      <c r="QFC63" s="2"/>
      <c r="QFL63" s="2"/>
      <c r="QFS63" s="2"/>
      <c r="QGB63" s="2"/>
      <c r="QGI63" s="2"/>
      <c r="QGR63" s="2"/>
      <c r="QGY63" s="2"/>
      <c r="QHH63" s="2"/>
      <c r="QHO63" s="2"/>
      <c r="QHX63" s="2"/>
      <c r="QIE63" s="2"/>
      <c r="QIN63" s="2"/>
      <c r="QIU63" s="2"/>
      <c r="QJD63" s="2"/>
      <c r="QJK63" s="2"/>
      <c r="QJT63" s="2"/>
      <c r="QKA63" s="2"/>
      <c r="QKJ63" s="2"/>
      <c r="QKQ63" s="2"/>
      <c r="QKZ63" s="2"/>
      <c r="QLG63" s="2"/>
      <c r="QLP63" s="2"/>
      <c r="QLW63" s="2"/>
      <c r="QMF63" s="2"/>
      <c r="QMM63" s="2"/>
      <c r="QMV63" s="2"/>
      <c r="QNC63" s="2"/>
      <c r="QNL63" s="2"/>
      <c r="QNS63" s="2"/>
      <c r="QOB63" s="2"/>
      <c r="QOI63" s="2"/>
      <c r="QOR63" s="2"/>
      <c r="QOY63" s="2"/>
      <c r="QPH63" s="2"/>
      <c r="QPO63" s="2"/>
      <c r="QPX63" s="2"/>
      <c r="QQE63" s="2"/>
      <c r="QQN63" s="2"/>
      <c r="QQU63" s="2"/>
      <c r="QRD63" s="2"/>
      <c r="QRK63" s="2"/>
      <c r="QRT63" s="2"/>
      <c r="QSA63" s="2"/>
      <c r="QSJ63" s="2"/>
      <c r="QSQ63" s="2"/>
      <c r="QSZ63" s="2"/>
      <c r="QTG63" s="2"/>
      <c r="QTP63" s="2"/>
      <c r="QTW63" s="2"/>
      <c r="QUF63" s="2"/>
      <c r="QUM63" s="2"/>
      <c r="QUV63" s="2"/>
      <c r="QVC63" s="2"/>
      <c r="QVL63" s="2"/>
      <c r="QVS63" s="2"/>
      <c r="QWB63" s="2"/>
      <c r="QWI63" s="2"/>
      <c r="QWR63" s="2"/>
      <c r="QWY63" s="2"/>
      <c r="QXH63" s="2"/>
      <c r="QXO63" s="2"/>
      <c r="QXX63" s="2"/>
      <c r="QYE63" s="2"/>
      <c r="QYN63" s="2"/>
      <c r="QYU63" s="2"/>
      <c r="QZD63" s="2"/>
      <c r="QZK63" s="2"/>
      <c r="QZT63" s="2"/>
      <c r="RAA63" s="2"/>
      <c r="RAJ63" s="2"/>
      <c r="RAQ63" s="2"/>
      <c r="RAZ63" s="2"/>
      <c r="RBG63" s="2"/>
      <c r="RBP63" s="2"/>
      <c r="RBW63" s="2"/>
      <c r="RCF63" s="2"/>
      <c r="RCM63" s="2"/>
      <c r="RCV63" s="2"/>
      <c r="RDC63" s="2"/>
      <c r="RDL63" s="2"/>
      <c r="RDS63" s="2"/>
      <c r="REB63" s="2"/>
      <c r="REI63" s="2"/>
      <c r="RER63" s="2"/>
      <c r="REY63" s="2"/>
      <c r="RFH63" s="2"/>
      <c r="RFO63" s="2"/>
      <c r="RFX63" s="2"/>
      <c r="RGE63" s="2"/>
      <c r="RGN63" s="2"/>
      <c r="RGU63" s="2"/>
      <c r="RHD63" s="2"/>
      <c r="RHK63" s="2"/>
      <c r="RHT63" s="2"/>
      <c r="RIA63" s="2"/>
      <c r="RIJ63" s="2"/>
      <c r="RIQ63" s="2"/>
      <c r="RIZ63" s="2"/>
      <c r="RJG63" s="2"/>
      <c r="RJP63" s="2"/>
      <c r="RJW63" s="2"/>
      <c r="RKF63" s="2"/>
      <c r="RKM63" s="2"/>
      <c r="RKV63" s="2"/>
      <c r="RLC63" s="2"/>
      <c r="RLL63" s="2"/>
      <c r="RLS63" s="2"/>
      <c r="RMB63" s="2"/>
      <c r="RMI63" s="2"/>
      <c r="RMR63" s="2"/>
      <c r="RMY63" s="2"/>
      <c r="RNH63" s="2"/>
      <c r="RNO63" s="2"/>
      <c r="RNX63" s="2"/>
      <c r="ROE63" s="2"/>
      <c r="RON63" s="2"/>
      <c r="ROU63" s="2"/>
      <c r="RPD63" s="2"/>
      <c r="RPK63" s="2"/>
      <c r="RPT63" s="2"/>
      <c r="RQA63" s="2"/>
      <c r="RQJ63" s="2"/>
      <c r="RQQ63" s="2"/>
      <c r="RQZ63" s="2"/>
      <c r="RRG63" s="2"/>
      <c r="RRP63" s="2"/>
      <c r="RRW63" s="2"/>
      <c r="RSF63" s="2"/>
      <c r="RSM63" s="2"/>
      <c r="RSV63" s="2"/>
      <c r="RTC63" s="2"/>
      <c r="RTL63" s="2"/>
      <c r="RTS63" s="2"/>
      <c r="RUB63" s="2"/>
      <c r="RUI63" s="2"/>
      <c r="RUR63" s="2"/>
      <c r="RUY63" s="2"/>
      <c r="RVH63" s="2"/>
      <c r="RVO63" s="2"/>
      <c r="RVX63" s="2"/>
      <c r="RWE63" s="2"/>
      <c r="RWN63" s="2"/>
      <c r="RWU63" s="2"/>
      <c r="RXD63" s="2"/>
      <c r="RXK63" s="2"/>
      <c r="RXT63" s="2"/>
      <c r="RYA63" s="2"/>
      <c r="RYJ63" s="2"/>
      <c r="RYQ63" s="2"/>
      <c r="RYZ63" s="2"/>
      <c r="RZG63" s="2"/>
      <c r="RZP63" s="2"/>
      <c r="RZW63" s="2"/>
      <c r="SAF63" s="2"/>
      <c r="SAM63" s="2"/>
      <c r="SAV63" s="2"/>
      <c r="SBC63" s="2"/>
      <c r="SBL63" s="2"/>
      <c r="SBS63" s="2"/>
      <c r="SCB63" s="2"/>
      <c r="SCI63" s="2"/>
      <c r="SCR63" s="2"/>
      <c r="SCY63" s="2"/>
      <c r="SDH63" s="2"/>
      <c r="SDO63" s="2"/>
      <c r="SDX63" s="2"/>
      <c r="SEE63" s="2"/>
      <c r="SEN63" s="2"/>
      <c r="SEU63" s="2"/>
      <c r="SFD63" s="2"/>
      <c r="SFK63" s="2"/>
      <c r="SFT63" s="2"/>
      <c r="SGA63" s="2"/>
      <c r="SGJ63" s="2"/>
      <c r="SGQ63" s="2"/>
      <c r="SGZ63" s="2"/>
      <c r="SHG63" s="2"/>
      <c r="SHP63" s="2"/>
      <c r="SHW63" s="2"/>
      <c r="SIF63" s="2"/>
      <c r="SIM63" s="2"/>
      <c r="SIV63" s="2"/>
      <c r="SJC63" s="2"/>
      <c r="SJL63" s="2"/>
      <c r="SJS63" s="2"/>
      <c r="SKB63" s="2"/>
      <c r="SKI63" s="2"/>
      <c r="SKR63" s="2"/>
      <c r="SKY63" s="2"/>
      <c r="SLH63" s="2"/>
      <c r="SLO63" s="2"/>
      <c r="SLX63" s="2"/>
      <c r="SME63" s="2"/>
      <c r="SMN63" s="2"/>
      <c r="SMU63" s="2"/>
      <c r="SND63" s="2"/>
      <c r="SNK63" s="2"/>
      <c r="SNT63" s="2"/>
      <c r="SOA63" s="2"/>
      <c r="SOJ63" s="2"/>
      <c r="SOQ63" s="2"/>
      <c r="SOZ63" s="2"/>
      <c r="SPG63" s="2"/>
      <c r="SPP63" s="2"/>
      <c r="SPW63" s="2"/>
      <c r="SQF63" s="2"/>
      <c r="SQM63" s="2"/>
      <c r="SQV63" s="2"/>
      <c r="SRC63" s="2"/>
      <c r="SRL63" s="2"/>
      <c r="SRS63" s="2"/>
      <c r="SSB63" s="2"/>
      <c r="SSI63" s="2"/>
      <c r="SSR63" s="2"/>
      <c r="SSY63" s="2"/>
      <c r="STH63" s="2"/>
      <c r="STO63" s="2"/>
      <c r="STX63" s="2"/>
      <c r="SUE63" s="2"/>
      <c r="SUN63" s="2"/>
      <c r="SUU63" s="2"/>
      <c r="SVD63" s="2"/>
      <c r="SVK63" s="2"/>
      <c r="SVT63" s="2"/>
      <c r="SWA63" s="2"/>
      <c r="SWJ63" s="2"/>
      <c r="SWQ63" s="2"/>
      <c r="SWZ63" s="2"/>
      <c r="SXG63" s="2"/>
      <c r="SXP63" s="2"/>
      <c r="SXW63" s="2"/>
      <c r="SYF63" s="2"/>
      <c r="SYM63" s="2"/>
      <c r="SYV63" s="2"/>
      <c r="SZC63" s="2"/>
      <c r="SZL63" s="2"/>
      <c r="SZS63" s="2"/>
      <c r="TAB63" s="2"/>
      <c r="TAI63" s="2"/>
      <c r="TAR63" s="2"/>
      <c r="TAY63" s="2"/>
      <c r="TBH63" s="2"/>
      <c r="TBO63" s="2"/>
      <c r="TBX63" s="2"/>
      <c r="TCE63" s="2"/>
      <c r="TCN63" s="2"/>
      <c r="TCU63" s="2"/>
      <c r="TDD63" s="2"/>
      <c r="TDK63" s="2"/>
      <c r="TDT63" s="2"/>
      <c r="TEA63" s="2"/>
      <c r="TEJ63" s="2"/>
      <c r="TEQ63" s="2"/>
      <c r="TEZ63" s="2"/>
      <c r="TFG63" s="2"/>
      <c r="TFP63" s="2"/>
      <c r="TFW63" s="2"/>
      <c r="TGF63" s="2"/>
      <c r="TGM63" s="2"/>
      <c r="TGV63" s="2"/>
      <c r="THC63" s="2"/>
      <c r="THL63" s="2"/>
      <c r="THS63" s="2"/>
      <c r="TIB63" s="2"/>
      <c r="TII63" s="2"/>
      <c r="TIR63" s="2"/>
      <c r="TIY63" s="2"/>
      <c r="TJH63" s="2"/>
      <c r="TJO63" s="2"/>
      <c r="TJX63" s="2"/>
      <c r="TKE63" s="2"/>
      <c r="TKN63" s="2"/>
      <c r="TKU63" s="2"/>
      <c r="TLD63" s="2"/>
      <c r="TLK63" s="2"/>
      <c r="TLT63" s="2"/>
      <c r="TMA63" s="2"/>
      <c r="TMJ63" s="2"/>
      <c r="TMQ63" s="2"/>
      <c r="TMZ63" s="2"/>
      <c r="TNG63" s="2"/>
      <c r="TNP63" s="2"/>
      <c r="TNW63" s="2"/>
      <c r="TOF63" s="2"/>
      <c r="TOM63" s="2"/>
      <c r="TOV63" s="2"/>
      <c r="TPC63" s="2"/>
      <c r="TPL63" s="2"/>
      <c r="TPS63" s="2"/>
      <c r="TQB63" s="2"/>
      <c r="TQI63" s="2"/>
      <c r="TQR63" s="2"/>
      <c r="TQY63" s="2"/>
      <c r="TRH63" s="2"/>
      <c r="TRO63" s="2"/>
      <c r="TRX63" s="2"/>
      <c r="TSE63" s="2"/>
      <c r="TSN63" s="2"/>
      <c r="TSU63" s="2"/>
      <c r="TTD63" s="2"/>
      <c r="TTK63" s="2"/>
      <c r="TTT63" s="2"/>
      <c r="TUA63" s="2"/>
      <c r="TUJ63" s="2"/>
      <c r="TUQ63" s="2"/>
      <c r="TUZ63" s="2"/>
      <c r="TVG63" s="2"/>
      <c r="TVP63" s="2"/>
      <c r="TVW63" s="2"/>
      <c r="TWF63" s="2"/>
      <c r="TWM63" s="2"/>
      <c r="TWV63" s="2"/>
      <c r="TXC63" s="2"/>
      <c r="TXL63" s="2"/>
      <c r="TXS63" s="2"/>
      <c r="TYB63" s="2"/>
      <c r="TYI63" s="2"/>
      <c r="TYR63" s="2"/>
      <c r="TYY63" s="2"/>
      <c r="TZH63" s="2"/>
      <c r="TZO63" s="2"/>
      <c r="TZX63" s="2"/>
      <c r="UAE63" s="2"/>
      <c r="UAN63" s="2"/>
      <c r="UAU63" s="2"/>
      <c r="UBD63" s="2"/>
      <c r="UBK63" s="2"/>
      <c r="UBT63" s="2"/>
      <c r="UCA63" s="2"/>
      <c r="UCJ63" s="2"/>
      <c r="UCQ63" s="2"/>
      <c r="UCZ63" s="2"/>
      <c r="UDG63" s="2"/>
      <c r="UDP63" s="2"/>
      <c r="UDW63" s="2"/>
      <c r="UEF63" s="2"/>
      <c r="UEM63" s="2"/>
      <c r="UEV63" s="2"/>
      <c r="UFC63" s="2"/>
      <c r="UFL63" s="2"/>
      <c r="UFS63" s="2"/>
      <c r="UGB63" s="2"/>
      <c r="UGI63" s="2"/>
      <c r="UGR63" s="2"/>
      <c r="UGY63" s="2"/>
      <c r="UHH63" s="2"/>
      <c r="UHO63" s="2"/>
      <c r="UHX63" s="2"/>
      <c r="UIE63" s="2"/>
      <c r="UIN63" s="2"/>
      <c r="UIU63" s="2"/>
      <c r="UJD63" s="2"/>
      <c r="UJK63" s="2"/>
      <c r="UJT63" s="2"/>
      <c r="UKA63" s="2"/>
      <c r="UKJ63" s="2"/>
      <c r="UKQ63" s="2"/>
      <c r="UKZ63" s="2"/>
      <c r="ULG63" s="2"/>
      <c r="ULP63" s="2"/>
      <c r="ULW63" s="2"/>
      <c r="UMF63" s="2"/>
      <c r="UMM63" s="2"/>
      <c r="UMV63" s="2"/>
      <c r="UNC63" s="2"/>
      <c r="UNL63" s="2"/>
      <c r="UNS63" s="2"/>
      <c r="UOB63" s="2"/>
      <c r="UOI63" s="2"/>
      <c r="UOR63" s="2"/>
      <c r="UOY63" s="2"/>
      <c r="UPH63" s="2"/>
      <c r="UPO63" s="2"/>
      <c r="UPX63" s="2"/>
      <c r="UQE63" s="2"/>
      <c r="UQN63" s="2"/>
      <c r="UQU63" s="2"/>
      <c r="URD63" s="2"/>
      <c r="URK63" s="2"/>
      <c r="URT63" s="2"/>
      <c r="USA63" s="2"/>
      <c r="USJ63" s="2"/>
      <c r="USQ63" s="2"/>
      <c r="USZ63" s="2"/>
      <c r="UTG63" s="2"/>
      <c r="UTP63" s="2"/>
      <c r="UTW63" s="2"/>
      <c r="UUF63" s="2"/>
      <c r="UUM63" s="2"/>
      <c r="UUV63" s="2"/>
      <c r="UVC63" s="2"/>
      <c r="UVL63" s="2"/>
      <c r="UVS63" s="2"/>
      <c r="UWB63" s="2"/>
      <c r="UWI63" s="2"/>
      <c r="UWR63" s="2"/>
      <c r="UWY63" s="2"/>
      <c r="UXH63" s="2"/>
      <c r="UXO63" s="2"/>
      <c r="UXX63" s="2"/>
      <c r="UYE63" s="2"/>
      <c r="UYN63" s="2"/>
      <c r="UYU63" s="2"/>
      <c r="UZD63" s="2"/>
      <c r="UZK63" s="2"/>
      <c r="UZT63" s="2"/>
      <c r="VAA63" s="2"/>
      <c r="VAJ63" s="2"/>
      <c r="VAQ63" s="2"/>
      <c r="VAZ63" s="2"/>
      <c r="VBG63" s="2"/>
      <c r="VBP63" s="2"/>
      <c r="VBW63" s="2"/>
      <c r="VCF63" s="2"/>
      <c r="VCM63" s="2"/>
      <c r="VCV63" s="2"/>
      <c r="VDC63" s="2"/>
      <c r="VDL63" s="2"/>
      <c r="VDS63" s="2"/>
      <c r="VEB63" s="2"/>
      <c r="VEI63" s="2"/>
      <c r="VER63" s="2"/>
      <c r="VEY63" s="2"/>
      <c r="VFH63" s="2"/>
      <c r="VFO63" s="2"/>
      <c r="VFX63" s="2"/>
      <c r="VGE63" s="2"/>
      <c r="VGN63" s="2"/>
      <c r="VGU63" s="2"/>
      <c r="VHD63" s="2"/>
      <c r="VHK63" s="2"/>
      <c r="VHT63" s="2"/>
      <c r="VIA63" s="2"/>
      <c r="VIJ63" s="2"/>
      <c r="VIQ63" s="2"/>
      <c r="VIZ63" s="2"/>
      <c r="VJG63" s="2"/>
      <c r="VJP63" s="2"/>
      <c r="VJW63" s="2"/>
      <c r="VKF63" s="2"/>
      <c r="VKM63" s="2"/>
      <c r="VKV63" s="2"/>
      <c r="VLC63" s="2"/>
      <c r="VLL63" s="2"/>
      <c r="VLS63" s="2"/>
      <c r="VMB63" s="2"/>
      <c r="VMI63" s="2"/>
      <c r="VMR63" s="2"/>
      <c r="VMY63" s="2"/>
      <c r="VNH63" s="2"/>
      <c r="VNO63" s="2"/>
      <c r="VNX63" s="2"/>
      <c r="VOE63" s="2"/>
      <c r="VON63" s="2"/>
      <c r="VOU63" s="2"/>
      <c r="VPD63" s="2"/>
      <c r="VPK63" s="2"/>
      <c r="VPT63" s="2"/>
      <c r="VQA63" s="2"/>
      <c r="VQJ63" s="2"/>
      <c r="VQQ63" s="2"/>
      <c r="VQZ63" s="2"/>
      <c r="VRG63" s="2"/>
      <c r="VRP63" s="2"/>
      <c r="VRW63" s="2"/>
      <c r="VSF63" s="2"/>
      <c r="VSM63" s="2"/>
      <c r="VSV63" s="2"/>
      <c r="VTC63" s="2"/>
      <c r="VTL63" s="2"/>
      <c r="VTS63" s="2"/>
      <c r="VUB63" s="2"/>
      <c r="VUI63" s="2"/>
      <c r="VUR63" s="2"/>
      <c r="VUY63" s="2"/>
      <c r="VVH63" s="2"/>
      <c r="VVO63" s="2"/>
      <c r="VVX63" s="2"/>
      <c r="VWE63" s="2"/>
      <c r="VWN63" s="2"/>
      <c r="VWU63" s="2"/>
      <c r="VXD63" s="2"/>
      <c r="VXK63" s="2"/>
      <c r="VXT63" s="2"/>
      <c r="VYA63" s="2"/>
      <c r="VYJ63" s="2"/>
      <c r="VYQ63" s="2"/>
      <c r="VYZ63" s="2"/>
      <c r="VZG63" s="2"/>
      <c r="VZP63" s="2"/>
      <c r="VZW63" s="2"/>
      <c r="WAF63" s="2"/>
      <c r="WAM63" s="2"/>
      <c r="WAV63" s="2"/>
      <c r="WBC63" s="2"/>
      <c r="WBL63" s="2"/>
      <c r="WBS63" s="2"/>
      <c r="WCB63" s="2"/>
      <c r="WCI63" s="2"/>
      <c r="WCR63" s="2"/>
      <c r="WCY63" s="2"/>
      <c r="WDH63" s="2"/>
      <c r="WDO63" s="2"/>
      <c r="WDX63" s="2"/>
      <c r="WEE63" s="2"/>
      <c r="WEN63" s="2"/>
      <c r="WEU63" s="2"/>
      <c r="WFD63" s="2"/>
      <c r="WFK63" s="2"/>
      <c r="WFT63" s="2"/>
      <c r="WGA63" s="2"/>
      <c r="WGJ63" s="2"/>
      <c r="WGQ63" s="2"/>
      <c r="WGZ63" s="2"/>
      <c r="WHG63" s="2"/>
      <c r="WHP63" s="2"/>
      <c r="WHW63" s="2"/>
      <c r="WIF63" s="2"/>
      <c r="WIM63" s="2"/>
      <c r="WIV63" s="2"/>
      <c r="WJC63" s="2"/>
      <c r="WJL63" s="2"/>
      <c r="WJS63" s="2"/>
      <c r="WKB63" s="2"/>
      <c r="WKI63" s="2"/>
      <c r="WKR63" s="2"/>
      <c r="WKY63" s="2"/>
      <c r="WLH63" s="2"/>
      <c r="WLO63" s="2"/>
      <c r="WLX63" s="2"/>
      <c r="WME63" s="2"/>
      <c r="WMN63" s="2"/>
      <c r="WMU63" s="2"/>
      <c r="WND63" s="2"/>
      <c r="WNK63" s="2"/>
      <c r="WNT63" s="2"/>
      <c r="WOA63" s="2"/>
      <c r="WOJ63" s="2"/>
      <c r="WOQ63" s="2"/>
      <c r="WOZ63" s="2"/>
      <c r="WPG63" s="2"/>
      <c r="WPP63" s="2"/>
      <c r="WPW63" s="2"/>
      <c r="WQF63" s="2"/>
      <c r="WQM63" s="2"/>
      <c r="WQV63" s="2"/>
      <c r="WRC63" s="2"/>
      <c r="WRL63" s="2"/>
      <c r="WRS63" s="2"/>
      <c r="WSB63" s="2"/>
      <c r="WSI63" s="2"/>
      <c r="WSR63" s="2"/>
      <c r="WSY63" s="2"/>
      <c r="WTH63" s="2"/>
      <c r="WTO63" s="2"/>
      <c r="WTX63" s="2"/>
      <c r="WUE63" s="2"/>
      <c r="WUN63" s="2"/>
      <c r="WUU63" s="2"/>
      <c r="WVD63" s="2"/>
      <c r="WVK63" s="2"/>
      <c r="WVT63" s="2"/>
      <c r="WWA63" s="2"/>
      <c r="WWJ63" s="2"/>
      <c r="WWQ63" s="2"/>
      <c r="WWZ63" s="2"/>
      <c r="WXG63" s="2"/>
      <c r="WXP63" s="2"/>
      <c r="WXW63" s="2"/>
      <c r="WYF63" s="2"/>
      <c r="WYM63" s="2"/>
      <c r="WYV63" s="2"/>
      <c r="WZC63" s="2"/>
      <c r="WZL63" s="2"/>
      <c r="WZS63" s="2"/>
      <c r="XAB63" s="2"/>
      <c r="XAI63" s="2"/>
      <c r="XAR63" s="2"/>
      <c r="XAY63" s="2"/>
      <c r="XBH63" s="2"/>
      <c r="XBO63" s="2"/>
      <c r="XBX63" s="2"/>
      <c r="XCE63" s="2"/>
      <c r="XCN63" s="2"/>
      <c r="XCU63" s="2"/>
      <c r="XDD63" s="2"/>
      <c r="XDK63" s="2"/>
      <c r="XDT63" s="2"/>
      <c r="XEA63" s="2"/>
      <c r="XEJ63" s="2"/>
      <c r="XEQ63" s="2"/>
      <c r="XEZ63" s="2"/>
    </row>
    <row r="64" spans="1:1020 1027:2044 2051:3068 3075:4092 4099:5116 5123:6140 6147:7164 7171:8188 8195:9212 9219:10236 10243:11260 11267:12284 12291:13308 13315:14332 14339:15356 15363:16380" s="4" customFormat="1" x14ac:dyDescent="0.3">
      <c r="A64" s="4" t="s">
        <v>146</v>
      </c>
      <c r="B64" s="4" t="s">
        <v>145</v>
      </c>
      <c r="C64" s="2" t="s">
        <v>432</v>
      </c>
      <c r="D64" s="4" t="str">
        <f>VLOOKUP(C64,production!A:B,2,)</f>
        <v>P21</v>
      </c>
      <c r="E64" s="4" t="str">
        <f>VLOOKUP(D64,product!B:E,4)</f>
        <v>Dabigatran Etexilate</v>
      </c>
      <c r="F64" s="4" t="s">
        <v>336</v>
      </c>
      <c r="G64" s="4" t="str">
        <f>VLOOKUP(F64,production!A:B,2,)</f>
        <v>Pr222</v>
      </c>
      <c r="H64" s="4">
        <f>VLOOKUP(E64,api!A:E,2,)</f>
        <v>2.0000000000000002E-5</v>
      </c>
      <c r="I64" s="4">
        <f>VLOOKUP(E64,api!A:E,5,)</f>
        <v>40</v>
      </c>
      <c r="J64" s="4" t="str">
        <f>VLOOKUP(G64,product!B:C,2,)</f>
        <v>0.123</v>
      </c>
      <c r="K64" s="4">
        <f>VLOOKUP(F64,production!A:C,3,)</f>
        <v>23000</v>
      </c>
      <c r="L64" s="2">
        <f>VLOOKUP(B64,equipment!A:C,3,)</f>
        <v>46.500093</v>
      </c>
      <c r="M64" s="4">
        <f t="shared" si="44"/>
        <v>80426.449864820359</v>
      </c>
      <c r="N64" s="4">
        <f t="shared" si="45"/>
        <v>160852899.72964069</v>
      </c>
      <c r="O64" s="4">
        <f t="shared" si="46"/>
        <v>4946.2266666864516</v>
      </c>
      <c r="P64" s="4">
        <f t="shared" si="47"/>
        <v>4946.2266666864516</v>
      </c>
      <c r="Q64" s="2">
        <f t="shared" ref="Q64:Q67" si="51">P64*80/100</f>
        <v>3956.9813333491616</v>
      </c>
      <c r="R64" s="2">
        <f t="shared" ref="R64:R67" si="52">P64*1000</f>
        <v>4946226.666686452</v>
      </c>
      <c r="S64" s="2">
        <f t="shared" ref="S64:S67" si="53">MIN(P64,10)</f>
        <v>10</v>
      </c>
      <c r="T64" s="4">
        <f t="shared" si="6"/>
        <v>4946.2266666864516</v>
      </c>
      <c r="AB64" s="2"/>
      <c r="AI64" s="2"/>
      <c r="AR64" s="2"/>
      <c r="AY64" s="2"/>
      <c r="BH64" s="2"/>
      <c r="BO64" s="2"/>
      <c r="BX64" s="2"/>
      <c r="CE64" s="2"/>
      <c r="CN64" s="2"/>
      <c r="CU64" s="2"/>
      <c r="DD64" s="2"/>
      <c r="DK64" s="2"/>
      <c r="DT64" s="2"/>
      <c r="EA64" s="2"/>
      <c r="EJ64" s="2"/>
      <c r="EQ64" s="2"/>
      <c r="EZ64" s="2"/>
      <c r="FG64" s="2"/>
      <c r="FP64" s="2"/>
      <c r="FW64" s="2"/>
      <c r="GF64" s="2"/>
      <c r="GM64" s="2"/>
      <c r="GV64" s="2"/>
      <c r="HC64" s="2"/>
      <c r="HL64" s="2"/>
      <c r="HS64" s="2"/>
      <c r="IB64" s="2"/>
      <c r="II64" s="2"/>
      <c r="IR64" s="2"/>
      <c r="IY64" s="2"/>
      <c r="JH64" s="2"/>
      <c r="JO64" s="2"/>
      <c r="JX64" s="2"/>
      <c r="KE64" s="2"/>
      <c r="KN64" s="2"/>
      <c r="KU64" s="2"/>
      <c r="LD64" s="2"/>
      <c r="LK64" s="2"/>
      <c r="LT64" s="2"/>
      <c r="MA64" s="2"/>
      <c r="MJ64" s="2"/>
      <c r="MQ64" s="2"/>
      <c r="MZ64" s="2"/>
      <c r="NG64" s="2"/>
      <c r="NP64" s="2"/>
      <c r="NW64" s="2"/>
      <c r="OF64" s="2"/>
      <c r="OM64" s="2"/>
      <c r="OV64" s="2"/>
      <c r="PC64" s="2"/>
      <c r="PL64" s="2"/>
      <c r="PS64" s="2"/>
      <c r="QB64" s="2"/>
      <c r="QI64" s="2"/>
      <c r="QR64" s="2"/>
      <c r="QY64" s="2"/>
      <c r="RH64" s="2"/>
      <c r="RO64" s="2"/>
      <c r="RX64" s="2"/>
      <c r="SE64" s="2"/>
      <c r="SN64" s="2"/>
      <c r="SU64" s="2"/>
      <c r="TD64" s="2"/>
      <c r="TK64" s="2"/>
      <c r="TT64" s="2"/>
      <c r="UA64" s="2"/>
      <c r="UJ64" s="2"/>
      <c r="UQ64" s="2"/>
      <c r="UZ64" s="2"/>
      <c r="VG64" s="2"/>
      <c r="VP64" s="2"/>
      <c r="VW64" s="2"/>
      <c r="WF64" s="2"/>
      <c r="WM64" s="2"/>
      <c r="WV64" s="2"/>
      <c r="XC64" s="2"/>
      <c r="XL64" s="2"/>
      <c r="XS64" s="2"/>
      <c r="YB64" s="2"/>
      <c r="YI64" s="2"/>
      <c r="YR64" s="2"/>
      <c r="YY64" s="2"/>
      <c r="ZH64" s="2"/>
      <c r="ZO64" s="2"/>
      <c r="ZX64" s="2"/>
      <c r="AAE64" s="2"/>
      <c r="AAN64" s="2"/>
      <c r="AAU64" s="2"/>
      <c r="ABD64" s="2"/>
      <c r="ABK64" s="2"/>
      <c r="ABT64" s="2"/>
      <c r="ACA64" s="2"/>
      <c r="ACJ64" s="2"/>
      <c r="ACQ64" s="2"/>
      <c r="ACZ64" s="2"/>
      <c r="ADG64" s="2"/>
      <c r="ADP64" s="2"/>
      <c r="ADW64" s="2"/>
      <c r="AEF64" s="2"/>
      <c r="AEM64" s="2"/>
      <c r="AEV64" s="2"/>
      <c r="AFC64" s="2"/>
      <c r="AFL64" s="2"/>
      <c r="AFS64" s="2"/>
      <c r="AGB64" s="2"/>
      <c r="AGI64" s="2"/>
      <c r="AGR64" s="2"/>
      <c r="AGY64" s="2"/>
      <c r="AHH64" s="2"/>
      <c r="AHO64" s="2"/>
      <c r="AHX64" s="2"/>
      <c r="AIE64" s="2"/>
      <c r="AIN64" s="2"/>
      <c r="AIU64" s="2"/>
      <c r="AJD64" s="2"/>
      <c r="AJK64" s="2"/>
      <c r="AJT64" s="2"/>
      <c r="AKA64" s="2"/>
      <c r="AKJ64" s="2"/>
      <c r="AKQ64" s="2"/>
      <c r="AKZ64" s="2"/>
      <c r="ALG64" s="2"/>
      <c r="ALP64" s="2"/>
      <c r="ALW64" s="2"/>
      <c r="AMF64" s="2"/>
      <c r="AMM64" s="2"/>
      <c r="AMV64" s="2"/>
      <c r="ANC64" s="2"/>
      <c r="ANL64" s="2"/>
      <c r="ANS64" s="2"/>
      <c r="AOB64" s="2"/>
      <c r="AOI64" s="2"/>
      <c r="AOR64" s="2"/>
      <c r="AOY64" s="2"/>
      <c r="APH64" s="2"/>
      <c r="APO64" s="2"/>
      <c r="APX64" s="2"/>
      <c r="AQE64" s="2"/>
      <c r="AQN64" s="2"/>
      <c r="AQU64" s="2"/>
      <c r="ARD64" s="2"/>
      <c r="ARK64" s="2"/>
      <c r="ART64" s="2"/>
      <c r="ASA64" s="2"/>
      <c r="ASJ64" s="2"/>
      <c r="ASQ64" s="2"/>
      <c r="ASZ64" s="2"/>
      <c r="ATG64" s="2"/>
      <c r="ATP64" s="2"/>
      <c r="ATW64" s="2"/>
      <c r="AUF64" s="2"/>
      <c r="AUM64" s="2"/>
      <c r="AUV64" s="2"/>
      <c r="AVC64" s="2"/>
      <c r="AVL64" s="2"/>
      <c r="AVS64" s="2"/>
      <c r="AWB64" s="2"/>
      <c r="AWI64" s="2"/>
      <c r="AWR64" s="2"/>
      <c r="AWY64" s="2"/>
      <c r="AXH64" s="2"/>
      <c r="AXO64" s="2"/>
      <c r="AXX64" s="2"/>
      <c r="AYE64" s="2"/>
      <c r="AYN64" s="2"/>
      <c r="AYU64" s="2"/>
      <c r="AZD64" s="2"/>
      <c r="AZK64" s="2"/>
      <c r="AZT64" s="2"/>
      <c r="BAA64" s="2"/>
      <c r="BAJ64" s="2"/>
      <c r="BAQ64" s="2"/>
      <c r="BAZ64" s="2"/>
      <c r="BBG64" s="2"/>
      <c r="BBP64" s="2"/>
      <c r="BBW64" s="2"/>
      <c r="BCF64" s="2"/>
      <c r="BCM64" s="2"/>
      <c r="BCV64" s="2"/>
      <c r="BDC64" s="2"/>
      <c r="BDL64" s="2"/>
      <c r="BDS64" s="2"/>
      <c r="BEB64" s="2"/>
      <c r="BEI64" s="2"/>
      <c r="BER64" s="2"/>
      <c r="BEY64" s="2"/>
      <c r="BFH64" s="2"/>
      <c r="BFO64" s="2"/>
      <c r="BFX64" s="2"/>
      <c r="BGE64" s="2"/>
      <c r="BGN64" s="2"/>
      <c r="BGU64" s="2"/>
      <c r="BHD64" s="2"/>
      <c r="BHK64" s="2"/>
      <c r="BHT64" s="2"/>
      <c r="BIA64" s="2"/>
      <c r="BIJ64" s="2"/>
      <c r="BIQ64" s="2"/>
      <c r="BIZ64" s="2"/>
      <c r="BJG64" s="2"/>
      <c r="BJP64" s="2"/>
      <c r="BJW64" s="2"/>
      <c r="BKF64" s="2"/>
      <c r="BKM64" s="2"/>
      <c r="BKV64" s="2"/>
      <c r="BLC64" s="2"/>
      <c r="BLL64" s="2"/>
      <c r="BLS64" s="2"/>
      <c r="BMB64" s="2"/>
      <c r="BMI64" s="2"/>
      <c r="BMR64" s="2"/>
      <c r="BMY64" s="2"/>
      <c r="BNH64" s="2"/>
      <c r="BNO64" s="2"/>
      <c r="BNX64" s="2"/>
      <c r="BOE64" s="2"/>
      <c r="BON64" s="2"/>
      <c r="BOU64" s="2"/>
      <c r="BPD64" s="2"/>
      <c r="BPK64" s="2"/>
      <c r="BPT64" s="2"/>
      <c r="BQA64" s="2"/>
      <c r="BQJ64" s="2"/>
      <c r="BQQ64" s="2"/>
      <c r="BQZ64" s="2"/>
      <c r="BRG64" s="2"/>
      <c r="BRP64" s="2"/>
      <c r="BRW64" s="2"/>
      <c r="BSF64" s="2"/>
      <c r="BSM64" s="2"/>
      <c r="BSV64" s="2"/>
      <c r="BTC64" s="2"/>
      <c r="BTL64" s="2"/>
      <c r="BTS64" s="2"/>
      <c r="BUB64" s="2"/>
      <c r="BUI64" s="2"/>
      <c r="BUR64" s="2"/>
      <c r="BUY64" s="2"/>
      <c r="BVH64" s="2"/>
      <c r="BVO64" s="2"/>
      <c r="BVX64" s="2"/>
      <c r="BWE64" s="2"/>
      <c r="BWN64" s="2"/>
      <c r="BWU64" s="2"/>
      <c r="BXD64" s="2"/>
      <c r="BXK64" s="2"/>
      <c r="BXT64" s="2"/>
      <c r="BYA64" s="2"/>
      <c r="BYJ64" s="2"/>
      <c r="BYQ64" s="2"/>
      <c r="BYZ64" s="2"/>
      <c r="BZG64" s="2"/>
      <c r="BZP64" s="2"/>
      <c r="BZW64" s="2"/>
      <c r="CAF64" s="2"/>
      <c r="CAM64" s="2"/>
      <c r="CAV64" s="2"/>
      <c r="CBC64" s="2"/>
      <c r="CBL64" s="2"/>
      <c r="CBS64" s="2"/>
      <c r="CCB64" s="2"/>
      <c r="CCI64" s="2"/>
      <c r="CCR64" s="2"/>
      <c r="CCY64" s="2"/>
      <c r="CDH64" s="2"/>
      <c r="CDO64" s="2"/>
      <c r="CDX64" s="2"/>
      <c r="CEE64" s="2"/>
      <c r="CEN64" s="2"/>
      <c r="CEU64" s="2"/>
      <c r="CFD64" s="2"/>
      <c r="CFK64" s="2"/>
      <c r="CFT64" s="2"/>
      <c r="CGA64" s="2"/>
      <c r="CGJ64" s="2"/>
      <c r="CGQ64" s="2"/>
      <c r="CGZ64" s="2"/>
      <c r="CHG64" s="2"/>
      <c r="CHP64" s="2"/>
      <c r="CHW64" s="2"/>
      <c r="CIF64" s="2"/>
      <c r="CIM64" s="2"/>
      <c r="CIV64" s="2"/>
      <c r="CJC64" s="2"/>
      <c r="CJL64" s="2"/>
      <c r="CJS64" s="2"/>
      <c r="CKB64" s="2"/>
      <c r="CKI64" s="2"/>
      <c r="CKR64" s="2"/>
      <c r="CKY64" s="2"/>
      <c r="CLH64" s="2"/>
      <c r="CLO64" s="2"/>
      <c r="CLX64" s="2"/>
      <c r="CME64" s="2"/>
      <c r="CMN64" s="2"/>
      <c r="CMU64" s="2"/>
      <c r="CND64" s="2"/>
      <c r="CNK64" s="2"/>
      <c r="CNT64" s="2"/>
      <c r="COA64" s="2"/>
      <c r="COJ64" s="2"/>
      <c r="COQ64" s="2"/>
      <c r="COZ64" s="2"/>
      <c r="CPG64" s="2"/>
      <c r="CPP64" s="2"/>
      <c r="CPW64" s="2"/>
      <c r="CQF64" s="2"/>
      <c r="CQM64" s="2"/>
      <c r="CQV64" s="2"/>
      <c r="CRC64" s="2"/>
      <c r="CRL64" s="2"/>
      <c r="CRS64" s="2"/>
      <c r="CSB64" s="2"/>
      <c r="CSI64" s="2"/>
      <c r="CSR64" s="2"/>
      <c r="CSY64" s="2"/>
      <c r="CTH64" s="2"/>
      <c r="CTO64" s="2"/>
      <c r="CTX64" s="2"/>
      <c r="CUE64" s="2"/>
      <c r="CUN64" s="2"/>
      <c r="CUU64" s="2"/>
      <c r="CVD64" s="2"/>
      <c r="CVK64" s="2"/>
      <c r="CVT64" s="2"/>
      <c r="CWA64" s="2"/>
      <c r="CWJ64" s="2"/>
      <c r="CWQ64" s="2"/>
      <c r="CWZ64" s="2"/>
      <c r="CXG64" s="2"/>
      <c r="CXP64" s="2"/>
      <c r="CXW64" s="2"/>
      <c r="CYF64" s="2"/>
      <c r="CYM64" s="2"/>
      <c r="CYV64" s="2"/>
      <c r="CZC64" s="2"/>
      <c r="CZL64" s="2"/>
      <c r="CZS64" s="2"/>
      <c r="DAB64" s="2"/>
      <c r="DAI64" s="2"/>
      <c r="DAR64" s="2"/>
      <c r="DAY64" s="2"/>
      <c r="DBH64" s="2"/>
      <c r="DBO64" s="2"/>
      <c r="DBX64" s="2"/>
      <c r="DCE64" s="2"/>
      <c r="DCN64" s="2"/>
      <c r="DCU64" s="2"/>
      <c r="DDD64" s="2"/>
      <c r="DDK64" s="2"/>
      <c r="DDT64" s="2"/>
      <c r="DEA64" s="2"/>
      <c r="DEJ64" s="2"/>
      <c r="DEQ64" s="2"/>
      <c r="DEZ64" s="2"/>
      <c r="DFG64" s="2"/>
      <c r="DFP64" s="2"/>
      <c r="DFW64" s="2"/>
      <c r="DGF64" s="2"/>
      <c r="DGM64" s="2"/>
      <c r="DGV64" s="2"/>
      <c r="DHC64" s="2"/>
      <c r="DHL64" s="2"/>
      <c r="DHS64" s="2"/>
      <c r="DIB64" s="2"/>
      <c r="DII64" s="2"/>
      <c r="DIR64" s="2"/>
      <c r="DIY64" s="2"/>
      <c r="DJH64" s="2"/>
      <c r="DJO64" s="2"/>
      <c r="DJX64" s="2"/>
      <c r="DKE64" s="2"/>
      <c r="DKN64" s="2"/>
      <c r="DKU64" s="2"/>
      <c r="DLD64" s="2"/>
      <c r="DLK64" s="2"/>
      <c r="DLT64" s="2"/>
      <c r="DMA64" s="2"/>
      <c r="DMJ64" s="2"/>
      <c r="DMQ64" s="2"/>
      <c r="DMZ64" s="2"/>
      <c r="DNG64" s="2"/>
      <c r="DNP64" s="2"/>
      <c r="DNW64" s="2"/>
      <c r="DOF64" s="2"/>
      <c r="DOM64" s="2"/>
      <c r="DOV64" s="2"/>
      <c r="DPC64" s="2"/>
      <c r="DPL64" s="2"/>
      <c r="DPS64" s="2"/>
      <c r="DQB64" s="2"/>
      <c r="DQI64" s="2"/>
      <c r="DQR64" s="2"/>
      <c r="DQY64" s="2"/>
      <c r="DRH64" s="2"/>
      <c r="DRO64" s="2"/>
      <c r="DRX64" s="2"/>
      <c r="DSE64" s="2"/>
      <c r="DSN64" s="2"/>
      <c r="DSU64" s="2"/>
      <c r="DTD64" s="2"/>
      <c r="DTK64" s="2"/>
      <c r="DTT64" s="2"/>
      <c r="DUA64" s="2"/>
      <c r="DUJ64" s="2"/>
      <c r="DUQ64" s="2"/>
      <c r="DUZ64" s="2"/>
      <c r="DVG64" s="2"/>
      <c r="DVP64" s="2"/>
      <c r="DVW64" s="2"/>
      <c r="DWF64" s="2"/>
      <c r="DWM64" s="2"/>
      <c r="DWV64" s="2"/>
      <c r="DXC64" s="2"/>
      <c r="DXL64" s="2"/>
      <c r="DXS64" s="2"/>
      <c r="DYB64" s="2"/>
      <c r="DYI64" s="2"/>
      <c r="DYR64" s="2"/>
      <c r="DYY64" s="2"/>
      <c r="DZH64" s="2"/>
      <c r="DZO64" s="2"/>
      <c r="DZX64" s="2"/>
      <c r="EAE64" s="2"/>
      <c r="EAN64" s="2"/>
      <c r="EAU64" s="2"/>
      <c r="EBD64" s="2"/>
      <c r="EBK64" s="2"/>
      <c r="EBT64" s="2"/>
      <c r="ECA64" s="2"/>
      <c r="ECJ64" s="2"/>
      <c r="ECQ64" s="2"/>
      <c r="ECZ64" s="2"/>
      <c r="EDG64" s="2"/>
      <c r="EDP64" s="2"/>
      <c r="EDW64" s="2"/>
      <c r="EEF64" s="2"/>
      <c r="EEM64" s="2"/>
      <c r="EEV64" s="2"/>
      <c r="EFC64" s="2"/>
      <c r="EFL64" s="2"/>
      <c r="EFS64" s="2"/>
      <c r="EGB64" s="2"/>
      <c r="EGI64" s="2"/>
      <c r="EGR64" s="2"/>
      <c r="EGY64" s="2"/>
      <c r="EHH64" s="2"/>
      <c r="EHO64" s="2"/>
      <c r="EHX64" s="2"/>
      <c r="EIE64" s="2"/>
      <c r="EIN64" s="2"/>
      <c r="EIU64" s="2"/>
      <c r="EJD64" s="2"/>
      <c r="EJK64" s="2"/>
      <c r="EJT64" s="2"/>
      <c r="EKA64" s="2"/>
      <c r="EKJ64" s="2"/>
      <c r="EKQ64" s="2"/>
      <c r="EKZ64" s="2"/>
      <c r="ELG64" s="2"/>
      <c r="ELP64" s="2"/>
      <c r="ELW64" s="2"/>
      <c r="EMF64" s="2"/>
      <c r="EMM64" s="2"/>
      <c r="EMV64" s="2"/>
      <c r="ENC64" s="2"/>
      <c r="ENL64" s="2"/>
      <c r="ENS64" s="2"/>
      <c r="EOB64" s="2"/>
      <c r="EOI64" s="2"/>
      <c r="EOR64" s="2"/>
      <c r="EOY64" s="2"/>
      <c r="EPH64" s="2"/>
      <c r="EPO64" s="2"/>
      <c r="EPX64" s="2"/>
      <c r="EQE64" s="2"/>
      <c r="EQN64" s="2"/>
      <c r="EQU64" s="2"/>
      <c r="ERD64" s="2"/>
      <c r="ERK64" s="2"/>
      <c r="ERT64" s="2"/>
      <c r="ESA64" s="2"/>
      <c r="ESJ64" s="2"/>
      <c r="ESQ64" s="2"/>
      <c r="ESZ64" s="2"/>
      <c r="ETG64" s="2"/>
      <c r="ETP64" s="2"/>
      <c r="ETW64" s="2"/>
      <c r="EUF64" s="2"/>
      <c r="EUM64" s="2"/>
      <c r="EUV64" s="2"/>
      <c r="EVC64" s="2"/>
      <c r="EVL64" s="2"/>
      <c r="EVS64" s="2"/>
      <c r="EWB64" s="2"/>
      <c r="EWI64" s="2"/>
      <c r="EWR64" s="2"/>
      <c r="EWY64" s="2"/>
      <c r="EXH64" s="2"/>
      <c r="EXO64" s="2"/>
      <c r="EXX64" s="2"/>
      <c r="EYE64" s="2"/>
      <c r="EYN64" s="2"/>
      <c r="EYU64" s="2"/>
      <c r="EZD64" s="2"/>
      <c r="EZK64" s="2"/>
      <c r="EZT64" s="2"/>
      <c r="FAA64" s="2"/>
      <c r="FAJ64" s="2"/>
      <c r="FAQ64" s="2"/>
      <c r="FAZ64" s="2"/>
      <c r="FBG64" s="2"/>
      <c r="FBP64" s="2"/>
      <c r="FBW64" s="2"/>
      <c r="FCF64" s="2"/>
      <c r="FCM64" s="2"/>
      <c r="FCV64" s="2"/>
      <c r="FDC64" s="2"/>
      <c r="FDL64" s="2"/>
      <c r="FDS64" s="2"/>
      <c r="FEB64" s="2"/>
      <c r="FEI64" s="2"/>
      <c r="FER64" s="2"/>
      <c r="FEY64" s="2"/>
      <c r="FFH64" s="2"/>
      <c r="FFO64" s="2"/>
      <c r="FFX64" s="2"/>
      <c r="FGE64" s="2"/>
      <c r="FGN64" s="2"/>
      <c r="FGU64" s="2"/>
      <c r="FHD64" s="2"/>
      <c r="FHK64" s="2"/>
      <c r="FHT64" s="2"/>
      <c r="FIA64" s="2"/>
      <c r="FIJ64" s="2"/>
      <c r="FIQ64" s="2"/>
      <c r="FIZ64" s="2"/>
      <c r="FJG64" s="2"/>
      <c r="FJP64" s="2"/>
      <c r="FJW64" s="2"/>
      <c r="FKF64" s="2"/>
      <c r="FKM64" s="2"/>
      <c r="FKV64" s="2"/>
      <c r="FLC64" s="2"/>
      <c r="FLL64" s="2"/>
      <c r="FLS64" s="2"/>
      <c r="FMB64" s="2"/>
      <c r="FMI64" s="2"/>
      <c r="FMR64" s="2"/>
      <c r="FMY64" s="2"/>
      <c r="FNH64" s="2"/>
      <c r="FNO64" s="2"/>
      <c r="FNX64" s="2"/>
      <c r="FOE64" s="2"/>
      <c r="FON64" s="2"/>
      <c r="FOU64" s="2"/>
      <c r="FPD64" s="2"/>
      <c r="FPK64" s="2"/>
      <c r="FPT64" s="2"/>
      <c r="FQA64" s="2"/>
      <c r="FQJ64" s="2"/>
      <c r="FQQ64" s="2"/>
      <c r="FQZ64" s="2"/>
      <c r="FRG64" s="2"/>
      <c r="FRP64" s="2"/>
      <c r="FRW64" s="2"/>
      <c r="FSF64" s="2"/>
      <c r="FSM64" s="2"/>
      <c r="FSV64" s="2"/>
      <c r="FTC64" s="2"/>
      <c r="FTL64" s="2"/>
      <c r="FTS64" s="2"/>
      <c r="FUB64" s="2"/>
      <c r="FUI64" s="2"/>
      <c r="FUR64" s="2"/>
      <c r="FUY64" s="2"/>
      <c r="FVH64" s="2"/>
      <c r="FVO64" s="2"/>
      <c r="FVX64" s="2"/>
      <c r="FWE64" s="2"/>
      <c r="FWN64" s="2"/>
      <c r="FWU64" s="2"/>
      <c r="FXD64" s="2"/>
      <c r="FXK64" s="2"/>
      <c r="FXT64" s="2"/>
      <c r="FYA64" s="2"/>
      <c r="FYJ64" s="2"/>
      <c r="FYQ64" s="2"/>
      <c r="FYZ64" s="2"/>
      <c r="FZG64" s="2"/>
      <c r="FZP64" s="2"/>
      <c r="FZW64" s="2"/>
      <c r="GAF64" s="2"/>
      <c r="GAM64" s="2"/>
      <c r="GAV64" s="2"/>
      <c r="GBC64" s="2"/>
      <c r="GBL64" s="2"/>
      <c r="GBS64" s="2"/>
      <c r="GCB64" s="2"/>
      <c r="GCI64" s="2"/>
      <c r="GCR64" s="2"/>
      <c r="GCY64" s="2"/>
      <c r="GDH64" s="2"/>
      <c r="GDO64" s="2"/>
      <c r="GDX64" s="2"/>
      <c r="GEE64" s="2"/>
      <c r="GEN64" s="2"/>
      <c r="GEU64" s="2"/>
      <c r="GFD64" s="2"/>
      <c r="GFK64" s="2"/>
      <c r="GFT64" s="2"/>
      <c r="GGA64" s="2"/>
      <c r="GGJ64" s="2"/>
      <c r="GGQ64" s="2"/>
      <c r="GGZ64" s="2"/>
      <c r="GHG64" s="2"/>
      <c r="GHP64" s="2"/>
      <c r="GHW64" s="2"/>
      <c r="GIF64" s="2"/>
      <c r="GIM64" s="2"/>
      <c r="GIV64" s="2"/>
      <c r="GJC64" s="2"/>
      <c r="GJL64" s="2"/>
      <c r="GJS64" s="2"/>
      <c r="GKB64" s="2"/>
      <c r="GKI64" s="2"/>
      <c r="GKR64" s="2"/>
      <c r="GKY64" s="2"/>
      <c r="GLH64" s="2"/>
      <c r="GLO64" s="2"/>
      <c r="GLX64" s="2"/>
      <c r="GME64" s="2"/>
      <c r="GMN64" s="2"/>
      <c r="GMU64" s="2"/>
      <c r="GND64" s="2"/>
      <c r="GNK64" s="2"/>
      <c r="GNT64" s="2"/>
      <c r="GOA64" s="2"/>
      <c r="GOJ64" s="2"/>
      <c r="GOQ64" s="2"/>
      <c r="GOZ64" s="2"/>
      <c r="GPG64" s="2"/>
      <c r="GPP64" s="2"/>
      <c r="GPW64" s="2"/>
      <c r="GQF64" s="2"/>
      <c r="GQM64" s="2"/>
      <c r="GQV64" s="2"/>
      <c r="GRC64" s="2"/>
      <c r="GRL64" s="2"/>
      <c r="GRS64" s="2"/>
      <c r="GSB64" s="2"/>
      <c r="GSI64" s="2"/>
      <c r="GSR64" s="2"/>
      <c r="GSY64" s="2"/>
      <c r="GTH64" s="2"/>
      <c r="GTO64" s="2"/>
      <c r="GTX64" s="2"/>
      <c r="GUE64" s="2"/>
      <c r="GUN64" s="2"/>
      <c r="GUU64" s="2"/>
      <c r="GVD64" s="2"/>
      <c r="GVK64" s="2"/>
      <c r="GVT64" s="2"/>
      <c r="GWA64" s="2"/>
      <c r="GWJ64" s="2"/>
      <c r="GWQ64" s="2"/>
      <c r="GWZ64" s="2"/>
      <c r="GXG64" s="2"/>
      <c r="GXP64" s="2"/>
      <c r="GXW64" s="2"/>
      <c r="GYF64" s="2"/>
      <c r="GYM64" s="2"/>
      <c r="GYV64" s="2"/>
      <c r="GZC64" s="2"/>
      <c r="GZL64" s="2"/>
      <c r="GZS64" s="2"/>
      <c r="HAB64" s="2"/>
      <c r="HAI64" s="2"/>
      <c r="HAR64" s="2"/>
      <c r="HAY64" s="2"/>
      <c r="HBH64" s="2"/>
      <c r="HBO64" s="2"/>
      <c r="HBX64" s="2"/>
      <c r="HCE64" s="2"/>
      <c r="HCN64" s="2"/>
      <c r="HCU64" s="2"/>
      <c r="HDD64" s="2"/>
      <c r="HDK64" s="2"/>
      <c r="HDT64" s="2"/>
      <c r="HEA64" s="2"/>
      <c r="HEJ64" s="2"/>
      <c r="HEQ64" s="2"/>
      <c r="HEZ64" s="2"/>
      <c r="HFG64" s="2"/>
      <c r="HFP64" s="2"/>
      <c r="HFW64" s="2"/>
      <c r="HGF64" s="2"/>
      <c r="HGM64" s="2"/>
      <c r="HGV64" s="2"/>
      <c r="HHC64" s="2"/>
      <c r="HHL64" s="2"/>
      <c r="HHS64" s="2"/>
      <c r="HIB64" s="2"/>
      <c r="HII64" s="2"/>
      <c r="HIR64" s="2"/>
      <c r="HIY64" s="2"/>
      <c r="HJH64" s="2"/>
      <c r="HJO64" s="2"/>
      <c r="HJX64" s="2"/>
      <c r="HKE64" s="2"/>
      <c r="HKN64" s="2"/>
      <c r="HKU64" s="2"/>
      <c r="HLD64" s="2"/>
      <c r="HLK64" s="2"/>
      <c r="HLT64" s="2"/>
      <c r="HMA64" s="2"/>
      <c r="HMJ64" s="2"/>
      <c r="HMQ64" s="2"/>
      <c r="HMZ64" s="2"/>
      <c r="HNG64" s="2"/>
      <c r="HNP64" s="2"/>
      <c r="HNW64" s="2"/>
      <c r="HOF64" s="2"/>
      <c r="HOM64" s="2"/>
      <c r="HOV64" s="2"/>
      <c r="HPC64" s="2"/>
      <c r="HPL64" s="2"/>
      <c r="HPS64" s="2"/>
      <c r="HQB64" s="2"/>
      <c r="HQI64" s="2"/>
      <c r="HQR64" s="2"/>
      <c r="HQY64" s="2"/>
      <c r="HRH64" s="2"/>
      <c r="HRO64" s="2"/>
      <c r="HRX64" s="2"/>
      <c r="HSE64" s="2"/>
      <c r="HSN64" s="2"/>
      <c r="HSU64" s="2"/>
      <c r="HTD64" s="2"/>
      <c r="HTK64" s="2"/>
      <c r="HTT64" s="2"/>
      <c r="HUA64" s="2"/>
      <c r="HUJ64" s="2"/>
      <c r="HUQ64" s="2"/>
      <c r="HUZ64" s="2"/>
      <c r="HVG64" s="2"/>
      <c r="HVP64" s="2"/>
      <c r="HVW64" s="2"/>
      <c r="HWF64" s="2"/>
      <c r="HWM64" s="2"/>
      <c r="HWV64" s="2"/>
      <c r="HXC64" s="2"/>
      <c r="HXL64" s="2"/>
      <c r="HXS64" s="2"/>
      <c r="HYB64" s="2"/>
      <c r="HYI64" s="2"/>
      <c r="HYR64" s="2"/>
      <c r="HYY64" s="2"/>
      <c r="HZH64" s="2"/>
      <c r="HZO64" s="2"/>
      <c r="HZX64" s="2"/>
      <c r="IAE64" s="2"/>
      <c r="IAN64" s="2"/>
      <c r="IAU64" s="2"/>
      <c r="IBD64" s="2"/>
      <c r="IBK64" s="2"/>
      <c r="IBT64" s="2"/>
      <c r="ICA64" s="2"/>
      <c r="ICJ64" s="2"/>
      <c r="ICQ64" s="2"/>
      <c r="ICZ64" s="2"/>
      <c r="IDG64" s="2"/>
      <c r="IDP64" s="2"/>
      <c r="IDW64" s="2"/>
      <c r="IEF64" s="2"/>
      <c r="IEM64" s="2"/>
      <c r="IEV64" s="2"/>
      <c r="IFC64" s="2"/>
      <c r="IFL64" s="2"/>
      <c r="IFS64" s="2"/>
      <c r="IGB64" s="2"/>
      <c r="IGI64" s="2"/>
      <c r="IGR64" s="2"/>
      <c r="IGY64" s="2"/>
      <c r="IHH64" s="2"/>
      <c r="IHO64" s="2"/>
      <c r="IHX64" s="2"/>
      <c r="IIE64" s="2"/>
      <c r="IIN64" s="2"/>
      <c r="IIU64" s="2"/>
      <c r="IJD64" s="2"/>
      <c r="IJK64" s="2"/>
      <c r="IJT64" s="2"/>
      <c r="IKA64" s="2"/>
      <c r="IKJ64" s="2"/>
      <c r="IKQ64" s="2"/>
      <c r="IKZ64" s="2"/>
      <c r="ILG64" s="2"/>
      <c r="ILP64" s="2"/>
      <c r="ILW64" s="2"/>
      <c r="IMF64" s="2"/>
      <c r="IMM64" s="2"/>
      <c r="IMV64" s="2"/>
      <c r="INC64" s="2"/>
      <c r="INL64" s="2"/>
      <c r="INS64" s="2"/>
      <c r="IOB64" s="2"/>
      <c r="IOI64" s="2"/>
      <c r="IOR64" s="2"/>
      <c r="IOY64" s="2"/>
      <c r="IPH64" s="2"/>
      <c r="IPO64" s="2"/>
      <c r="IPX64" s="2"/>
      <c r="IQE64" s="2"/>
      <c r="IQN64" s="2"/>
      <c r="IQU64" s="2"/>
      <c r="IRD64" s="2"/>
      <c r="IRK64" s="2"/>
      <c r="IRT64" s="2"/>
      <c r="ISA64" s="2"/>
      <c r="ISJ64" s="2"/>
      <c r="ISQ64" s="2"/>
      <c r="ISZ64" s="2"/>
      <c r="ITG64" s="2"/>
      <c r="ITP64" s="2"/>
      <c r="ITW64" s="2"/>
      <c r="IUF64" s="2"/>
      <c r="IUM64" s="2"/>
      <c r="IUV64" s="2"/>
      <c r="IVC64" s="2"/>
      <c r="IVL64" s="2"/>
      <c r="IVS64" s="2"/>
      <c r="IWB64" s="2"/>
      <c r="IWI64" s="2"/>
      <c r="IWR64" s="2"/>
      <c r="IWY64" s="2"/>
      <c r="IXH64" s="2"/>
      <c r="IXO64" s="2"/>
      <c r="IXX64" s="2"/>
      <c r="IYE64" s="2"/>
      <c r="IYN64" s="2"/>
      <c r="IYU64" s="2"/>
      <c r="IZD64" s="2"/>
      <c r="IZK64" s="2"/>
      <c r="IZT64" s="2"/>
      <c r="JAA64" s="2"/>
      <c r="JAJ64" s="2"/>
      <c r="JAQ64" s="2"/>
      <c r="JAZ64" s="2"/>
      <c r="JBG64" s="2"/>
      <c r="JBP64" s="2"/>
      <c r="JBW64" s="2"/>
      <c r="JCF64" s="2"/>
      <c r="JCM64" s="2"/>
      <c r="JCV64" s="2"/>
      <c r="JDC64" s="2"/>
      <c r="JDL64" s="2"/>
      <c r="JDS64" s="2"/>
      <c r="JEB64" s="2"/>
      <c r="JEI64" s="2"/>
      <c r="JER64" s="2"/>
      <c r="JEY64" s="2"/>
      <c r="JFH64" s="2"/>
      <c r="JFO64" s="2"/>
      <c r="JFX64" s="2"/>
      <c r="JGE64" s="2"/>
      <c r="JGN64" s="2"/>
      <c r="JGU64" s="2"/>
      <c r="JHD64" s="2"/>
      <c r="JHK64" s="2"/>
      <c r="JHT64" s="2"/>
      <c r="JIA64" s="2"/>
      <c r="JIJ64" s="2"/>
      <c r="JIQ64" s="2"/>
      <c r="JIZ64" s="2"/>
      <c r="JJG64" s="2"/>
      <c r="JJP64" s="2"/>
      <c r="JJW64" s="2"/>
      <c r="JKF64" s="2"/>
      <c r="JKM64" s="2"/>
      <c r="JKV64" s="2"/>
      <c r="JLC64" s="2"/>
      <c r="JLL64" s="2"/>
      <c r="JLS64" s="2"/>
      <c r="JMB64" s="2"/>
      <c r="JMI64" s="2"/>
      <c r="JMR64" s="2"/>
      <c r="JMY64" s="2"/>
      <c r="JNH64" s="2"/>
      <c r="JNO64" s="2"/>
      <c r="JNX64" s="2"/>
      <c r="JOE64" s="2"/>
      <c r="JON64" s="2"/>
      <c r="JOU64" s="2"/>
      <c r="JPD64" s="2"/>
      <c r="JPK64" s="2"/>
      <c r="JPT64" s="2"/>
      <c r="JQA64" s="2"/>
      <c r="JQJ64" s="2"/>
      <c r="JQQ64" s="2"/>
      <c r="JQZ64" s="2"/>
      <c r="JRG64" s="2"/>
      <c r="JRP64" s="2"/>
      <c r="JRW64" s="2"/>
      <c r="JSF64" s="2"/>
      <c r="JSM64" s="2"/>
      <c r="JSV64" s="2"/>
      <c r="JTC64" s="2"/>
      <c r="JTL64" s="2"/>
      <c r="JTS64" s="2"/>
      <c r="JUB64" s="2"/>
      <c r="JUI64" s="2"/>
      <c r="JUR64" s="2"/>
      <c r="JUY64" s="2"/>
      <c r="JVH64" s="2"/>
      <c r="JVO64" s="2"/>
      <c r="JVX64" s="2"/>
      <c r="JWE64" s="2"/>
      <c r="JWN64" s="2"/>
      <c r="JWU64" s="2"/>
      <c r="JXD64" s="2"/>
      <c r="JXK64" s="2"/>
      <c r="JXT64" s="2"/>
      <c r="JYA64" s="2"/>
      <c r="JYJ64" s="2"/>
      <c r="JYQ64" s="2"/>
      <c r="JYZ64" s="2"/>
      <c r="JZG64" s="2"/>
      <c r="JZP64" s="2"/>
      <c r="JZW64" s="2"/>
      <c r="KAF64" s="2"/>
      <c r="KAM64" s="2"/>
      <c r="KAV64" s="2"/>
      <c r="KBC64" s="2"/>
      <c r="KBL64" s="2"/>
      <c r="KBS64" s="2"/>
      <c r="KCB64" s="2"/>
      <c r="KCI64" s="2"/>
      <c r="KCR64" s="2"/>
      <c r="KCY64" s="2"/>
      <c r="KDH64" s="2"/>
      <c r="KDO64" s="2"/>
      <c r="KDX64" s="2"/>
      <c r="KEE64" s="2"/>
      <c r="KEN64" s="2"/>
      <c r="KEU64" s="2"/>
      <c r="KFD64" s="2"/>
      <c r="KFK64" s="2"/>
      <c r="KFT64" s="2"/>
      <c r="KGA64" s="2"/>
      <c r="KGJ64" s="2"/>
      <c r="KGQ64" s="2"/>
      <c r="KGZ64" s="2"/>
      <c r="KHG64" s="2"/>
      <c r="KHP64" s="2"/>
      <c r="KHW64" s="2"/>
      <c r="KIF64" s="2"/>
      <c r="KIM64" s="2"/>
      <c r="KIV64" s="2"/>
      <c r="KJC64" s="2"/>
      <c r="KJL64" s="2"/>
      <c r="KJS64" s="2"/>
      <c r="KKB64" s="2"/>
      <c r="KKI64" s="2"/>
      <c r="KKR64" s="2"/>
      <c r="KKY64" s="2"/>
      <c r="KLH64" s="2"/>
      <c r="KLO64" s="2"/>
      <c r="KLX64" s="2"/>
      <c r="KME64" s="2"/>
      <c r="KMN64" s="2"/>
      <c r="KMU64" s="2"/>
      <c r="KND64" s="2"/>
      <c r="KNK64" s="2"/>
      <c r="KNT64" s="2"/>
      <c r="KOA64" s="2"/>
      <c r="KOJ64" s="2"/>
      <c r="KOQ64" s="2"/>
      <c r="KOZ64" s="2"/>
      <c r="KPG64" s="2"/>
      <c r="KPP64" s="2"/>
      <c r="KPW64" s="2"/>
      <c r="KQF64" s="2"/>
      <c r="KQM64" s="2"/>
      <c r="KQV64" s="2"/>
      <c r="KRC64" s="2"/>
      <c r="KRL64" s="2"/>
      <c r="KRS64" s="2"/>
      <c r="KSB64" s="2"/>
      <c r="KSI64" s="2"/>
      <c r="KSR64" s="2"/>
      <c r="KSY64" s="2"/>
      <c r="KTH64" s="2"/>
      <c r="KTO64" s="2"/>
      <c r="KTX64" s="2"/>
      <c r="KUE64" s="2"/>
      <c r="KUN64" s="2"/>
      <c r="KUU64" s="2"/>
      <c r="KVD64" s="2"/>
      <c r="KVK64" s="2"/>
      <c r="KVT64" s="2"/>
      <c r="KWA64" s="2"/>
      <c r="KWJ64" s="2"/>
      <c r="KWQ64" s="2"/>
      <c r="KWZ64" s="2"/>
      <c r="KXG64" s="2"/>
      <c r="KXP64" s="2"/>
      <c r="KXW64" s="2"/>
      <c r="KYF64" s="2"/>
      <c r="KYM64" s="2"/>
      <c r="KYV64" s="2"/>
      <c r="KZC64" s="2"/>
      <c r="KZL64" s="2"/>
      <c r="KZS64" s="2"/>
      <c r="LAB64" s="2"/>
      <c r="LAI64" s="2"/>
      <c r="LAR64" s="2"/>
      <c r="LAY64" s="2"/>
      <c r="LBH64" s="2"/>
      <c r="LBO64" s="2"/>
      <c r="LBX64" s="2"/>
      <c r="LCE64" s="2"/>
      <c r="LCN64" s="2"/>
      <c r="LCU64" s="2"/>
      <c r="LDD64" s="2"/>
      <c r="LDK64" s="2"/>
      <c r="LDT64" s="2"/>
      <c r="LEA64" s="2"/>
      <c r="LEJ64" s="2"/>
      <c r="LEQ64" s="2"/>
      <c r="LEZ64" s="2"/>
      <c r="LFG64" s="2"/>
      <c r="LFP64" s="2"/>
      <c r="LFW64" s="2"/>
      <c r="LGF64" s="2"/>
      <c r="LGM64" s="2"/>
      <c r="LGV64" s="2"/>
      <c r="LHC64" s="2"/>
      <c r="LHL64" s="2"/>
      <c r="LHS64" s="2"/>
      <c r="LIB64" s="2"/>
      <c r="LII64" s="2"/>
      <c r="LIR64" s="2"/>
      <c r="LIY64" s="2"/>
      <c r="LJH64" s="2"/>
      <c r="LJO64" s="2"/>
      <c r="LJX64" s="2"/>
      <c r="LKE64" s="2"/>
      <c r="LKN64" s="2"/>
      <c r="LKU64" s="2"/>
      <c r="LLD64" s="2"/>
      <c r="LLK64" s="2"/>
      <c r="LLT64" s="2"/>
      <c r="LMA64" s="2"/>
      <c r="LMJ64" s="2"/>
      <c r="LMQ64" s="2"/>
      <c r="LMZ64" s="2"/>
      <c r="LNG64" s="2"/>
      <c r="LNP64" s="2"/>
      <c r="LNW64" s="2"/>
      <c r="LOF64" s="2"/>
      <c r="LOM64" s="2"/>
      <c r="LOV64" s="2"/>
      <c r="LPC64" s="2"/>
      <c r="LPL64" s="2"/>
      <c r="LPS64" s="2"/>
      <c r="LQB64" s="2"/>
      <c r="LQI64" s="2"/>
      <c r="LQR64" s="2"/>
      <c r="LQY64" s="2"/>
      <c r="LRH64" s="2"/>
      <c r="LRO64" s="2"/>
      <c r="LRX64" s="2"/>
      <c r="LSE64" s="2"/>
      <c r="LSN64" s="2"/>
      <c r="LSU64" s="2"/>
      <c r="LTD64" s="2"/>
      <c r="LTK64" s="2"/>
      <c r="LTT64" s="2"/>
      <c r="LUA64" s="2"/>
      <c r="LUJ64" s="2"/>
      <c r="LUQ64" s="2"/>
      <c r="LUZ64" s="2"/>
      <c r="LVG64" s="2"/>
      <c r="LVP64" s="2"/>
      <c r="LVW64" s="2"/>
      <c r="LWF64" s="2"/>
      <c r="LWM64" s="2"/>
      <c r="LWV64" s="2"/>
      <c r="LXC64" s="2"/>
      <c r="LXL64" s="2"/>
      <c r="LXS64" s="2"/>
      <c r="LYB64" s="2"/>
      <c r="LYI64" s="2"/>
      <c r="LYR64" s="2"/>
      <c r="LYY64" s="2"/>
      <c r="LZH64" s="2"/>
      <c r="LZO64" s="2"/>
      <c r="LZX64" s="2"/>
      <c r="MAE64" s="2"/>
      <c r="MAN64" s="2"/>
      <c r="MAU64" s="2"/>
      <c r="MBD64" s="2"/>
      <c r="MBK64" s="2"/>
      <c r="MBT64" s="2"/>
      <c r="MCA64" s="2"/>
      <c r="MCJ64" s="2"/>
      <c r="MCQ64" s="2"/>
      <c r="MCZ64" s="2"/>
      <c r="MDG64" s="2"/>
      <c r="MDP64" s="2"/>
      <c r="MDW64" s="2"/>
      <c r="MEF64" s="2"/>
      <c r="MEM64" s="2"/>
      <c r="MEV64" s="2"/>
      <c r="MFC64" s="2"/>
      <c r="MFL64" s="2"/>
      <c r="MFS64" s="2"/>
      <c r="MGB64" s="2"/>
      <c r="MGI64" s="2"/>
      <c r="MGR64" s="2"/>
      <c r="MGY64" s="2"/>
      <c r="MHH64" s="2"/>
      <c r="MHO64" s="2"/>
      <c r="MHX64" s="2"/>
      <c r="MIE64" s="2"/>
      <c r="MIN64" s="2"/>
      <c r="MIU64" s="2"/>
      <c r="MJD64" s="2"/>
      <c r="MJK64" s="2"/>
      <c r="MJT64" s="2"/>
      <c r="MKA64" s="2"/>
      <c r="MKJ64" s="2"/>
      <c r="MKQ64" s="2"/>
      <c r="MKZ64" s="2"/>
      <c r="MLG64" s="2"/>
      <c r="MLP64" s="2"/>
      <c r="MLW64" s="2"/>
      <c r="MMF64" s="2"/>
      <c r="MMM64" s="2"/>
      <c r="MMV64" s="2"/>
      <c r="MNC64" s="2"/>
      <c r="MNL64" s="2"/>
      <c r="MNS64" s="2"/>
      <c r="MOB64" s="2"/>
      <c r="MOI64" s="2"/>
      <c r="MOR64" s="2"/>
      <c r="MOY64" s="2"/>
      <c r="MPH64" s="2"/>
      <c r="MPO64" s="2"/>
      <c r="MPX64" s="2"/>
      <c r="MQE64" s="2"/>
      <c r="MQN64" s="2"/>
      <c r="MQU64" s="2"/>
      <c r="MRD64" s="2"/>
      <c r="MRK64" s="2"/>
      <c r="MRT64" s="2"/>
      <c r="MSA64" s="2"/>
      <c r="MSJ64" s="2"/>
      <c r="MSQ64" s="2"/>
      <c r="MSZ64" s="2"/>
      <c r="MTG64" s="2"/>
      <c r="MTP64" s="2"/>
      <c r="MTW64" s="2"/>
      <c r="MUF64" s="2"/>
      <c r="MUM64" s="2"/>
      <c r="MUV64" s="2"/>
      <c r="MVC64" s="2"/>
      <c r="MVL64" s="2"/>
      <c r="MVS64" s="2"/>
      <c r="MWB64" s="2"/>
      <c r="MWI64" s="2"/>
      <c r="MWR64" s="2"/>
      <c r="MWY64" s="2"/>
      <c r="MXH64" s="2"/>
      <c r="MXO64" s="2"/>
      <c r="MXX64" s="2"/>
      <c r="MYE64" s="2"/>
      <c r="MYN64" s="2"/>
      <c r="MYU64" s="2"/>
      <c r="MZD64" s="2"/>
      <c r="MZK64" s="2"/>
      <c r="MZT64" s="2"/>
      <c r="NAA64" s="2"/>
      <c r="NAJ64" s="2"/>
      <c r="NAQ64" s="2"/>
      <c r="NAZ64" s="2"/>
      <c r="NBG64" s="2"/>
      <c r="NBP64" s="2"/>
      <c r="NBW64" s="2"/>
      <c r="NCF64" s="2"/>
      <c r="NCM64" s="2"/>
      <c r="NCV64" s="2"/>
      <c r="NDC64" s="2"/>
      <c r="NDL64" s="2"/>
      <c r="NDS64" s="2"/>
      <c r="NEB64" s="2"/>
      <c r="NEI64" s="2"/>
      <c r="NER64" s="2"/>
      <c r="NEY64" s="2"/>
      <c r="NFH64" s="2"/>
      <c r="NFO64" s="2"/>
      <c r="NFX64" s="2"/>
      <c r="NGE64" s="2"/>
      <c r="NGN64" s="2"/>
      <c r="NGU64" s="2"/>
      <c r="NHD64" s="2"/>
      <c r="NHK64" s="2"/>
      <c r="NHT64" s="2"/>
      <c r="NIA64" s="2"/>
      <c r="NIJ64" s="2"/>
      <c r="NIQ64" s="2"/>
      <c r="NIZ64" s="2"/>
      <c r="NJG64" s="2"/>
      <c r="NJP64" s="2"/>
      <c r="NJW64" s="2"/>
      <c r="NKF64" s="2"/>
      <c r="NKM64" s="2"/>
      <c r="NKV64" s="2"/>
      <c r="NLC64" s="2"/>
      <c r="NLL64" s="2"/>
      <c r="NLS64" s="2"/>
      <c r="NMB64" s="2"/>
      <c r="NMI64" s="2"/>
      <c r="NMR64" s="2"/>
      <c r="NMY64" s="2"/>
      <c r="NNH64" s="2"/>
      <c r="NNO64" s="2"/>
      <c r="NNX64" s="2"/>
      <c r="NOE64" s="2"/>
      <c r="NON64" s="2"/>
      <c r="NOU64" s="2"/>
      <c r="NPD64" s="2"/>
      <c r="NPK64" s="2"/>
      <c r="NPT64" s="2"/>
      <c r="NQA64" s="2"/>
      <c r="NQJ64" s="2"/>
      <c r="NQQ64" s="2"/>
      <c r="NQZ64" s="2"/>
      <c r="NRG64" s="2"/>
      <c r="NRP64" s="2"/>
      <c r="NRW64" s="2"/>
      <c r="NSF64" s="2"/>
      <c r="NSM64" s="2"/>
      <c r="NSV64" s="2"/>
      <c r="NTC64" s="2"/>
      <c r="NTL64" s="2"/>
      <c r="NTS64" s="2"/>
      <c r="NUB64" s="2"/>
      <c r="NUI64" s="2"/>
      <c r="NUR64" s="2"/>
      <c r="NUY64" s="2"/>
      <c r="NVH64" s="2"/>
      <c r="NVO64" s="2"/>
      <c r="NVX64" s="2"/>
      <c r="NWE64" s="2"/>
      <c r="NWN64" s="2"/>
      <c r="NWU64" s="2"/>
      <c r="NXD64" s="2"/>
      <c r="NXK64" s="2"/>
      <c r="NXT64" s="2"/>
      <c r="NYA64" s="2"/>
      <c r="NYJ64" s="2"/>
      <c r="NYQ64" s="2"/>
      <c r="NYZ64" s="2"/>
      <c r="NZG64" s="2"/>
      <c r="NZP64" s="2"/>
      <c r="NZW64" s="2"/>
      <c r="OAF64" s="2"/>
      <c r="OAM64" s="2"/>
      <c r="OAV64" s="2"/>
      <c r="OBC64" s="2"/>
      <c r="OBL64" s="2"/>
      <c r="OBS64" s="2"/>
      <c r="OCB64" s="2"/>
      <c r="OCI64" s="2"/>
      <c r="OCR64" s="2"/>
      <c r="OCY64" s="2"/>
      <c r="ODH64" s="2"/>
      <c r="ODO64" s="2"/>
      <c r="ODX64" s="2"/>
      <c r="OEE64" s="2"/>
      <c r="OEN64" s="2"/>
      <c r="OEU64" s="2"/>
      <c r="OFD64" s="2"/>
      <c r="OFK64" s="2"/>
      <c r="OFT64" s="2"/>
      <c r="OGA64" s="2"/>
      <c r="OGJ64" s="2"/>
      <c r="OGQ64" s="2"/>
      <c r="OGZ64" s="2"/>
      <c r="OHG64" s="2"/>
      <c r="OHP64" s="2"/>
      <c r="OHW64" s="2"/>
      <c r="OIF64" s="2"/>
      <c r="OIM64" s="2"/>
      <c r="OIV64" s="2"/>
      <c r="OJC64" s="2"/>
      <c r="OJL64" s="2"/>
      <c r="OJS64" s="2"/>
      <c r="OKB64" s="2"/>
      <c r="OKI64" s="2"/>
      <c r="OKR64" s="2"/>
      <c r="OKY64" s="2"/>
      <c r="OLH64" s="2"/>
      <c r="OLO64" s="2"/>
      <c r="OLX64" s="2"/>
      <c r="OME64" s="2"/>
      <c r="OMN64" s="2"/>
      <c r="OMU64" s="2"/>
      <c r="OND64" s="2"/>
      <c r="ONK64" s="2"/>
      <c r="ONT64" s="2"/>
      <c r="OOA64" s="2"/>
      <c r="OOJ64" s="2"/>
      <c r="OOQ64" s="2"/>
      <c r="OOZ64" s="2"/>
      <c r="OPG64" s="2"/>
      <c r="OPP64" s="2"/>
      <c r="OPW64" s="2"/>
      <c r="OQF64" s="2"/>
      <c r="OQM64" s="2"/>
      <c r="OQV64" s="2"/>
      <c r="ORC64" s="2"/>
      <c r="ORL64" s="2"/>
      <c r="ORS64" s="2"/>
      <c r="OSB64" s="2"/>
      <c r="OSI64" s="2"/>
      <c r="OSR64" s="2"/>
      <c r="OSY64" s="2"/>
      <c r="OTH64" s="2"/>
      <c r="OTO64" s="2"/>
      <c r="OTX64" s="2"/>
      <c r="OUE64" s="2"/>
      <c r="OUN64" s="2"/>
      <c r="OUU64" s="2"/>
      <c r="OVD64" s="2"/>
      <c r="OVK64" s="2"/>
      <c r="OVT64" s="2"/>
      <c r="OWA64" s="2"/>
      <c r="OWJ64" s="2"/>
      <c r="OWQ64" s="2"/>
      <c r="OWZ64" s="2"/>
      <c r="OXG64" s="2"/>
      <c r="OXP64" s="2"/>
      <c r="OXW64" s="2"/>
      <c r="OYF64" s="2"/>
      <c r="OYM64" s="2"/>
      <c r="OYV64" s="2"/>
      <c r="OZC64" s="2"/>
      <c r="OZL64" s="2"/>
      <c r="OZS64" s="2"/>
      <c r="PAB64" s="2"/>
      <c r="PAI64" s="2"/>
      <c r="PAR64" s="2"/>
      <c r="PAY64" s="2"/>
      <c r="PBH64" s="2"/>
      <c r="PBO64" s="2"/>
      <c r="PBX64" s="2"/>
      <c r="PCE64" s="2"/>
      <c r="PCN64" s="2"/>
      <c r="PCU64" s="2"/>
      <c r="PDD64" s="2"/>
      <c r="PDK64" s="2"/>
      <c r="PDT64" s="2"/>
      <c r="PEA64" s="2"/>
      <c r="PEJ64" s="2"/>
      <c r="PEQ64" s="2"/>
      <c r="PEZ64" s="2"/>
      <c r="PFG64" s="2"/>
      <c r="PFP64" s="2"/>
      <c r="PFW64" s="2"/>
      <c r="PGF64" s="2"/>
      <c r="PGM64" s="2"/>
      <c r="PGV64" s="2"/>
      <c r="PHC64" s="2"/>
      <c r="PHL64" s="2"/>
      <c r="PHS64" s="2"/>
      <c r="PIB64" s="2"/>
      <c r="PII64" s="2"/>
      <c r="PIR64" s="2"/>
      <c r="PIY64" s="2"/>
      <c r="PJH64" s="2"/>
      <c r="PJO64" s="2"/>
      <c r="PJX64" s="2"/>
      <c r="PKE64" s="2"/>
      <c r="PKN64" s="2"/>
      <c r="PKU64" s="2"/>
      <c r="PLD64" s="2"/>
      <c r="PLK64" s="2"/>
      <c r="PLT64" s="2"/>
      <c r="PMA64" s="2"/>
      <c r="PMJ64" s="2"/>
      <c r="PMQ64" s="2"/>
      <c r="PMZ64" s="2"/>
      <c r="PNG64" s="2"/>
      <c r="PNP64" s="2"/>
      <c r="PNW64" s="2"/>
      <c r="POF64" s="2"/>
      <c r="POM64" s="2"/>
      <c r="POV64" s="2"/>
      <c r="PPC64" s="2"/>
      <c r="PPL64" s="2"/>
      <c r="PPS64" s="2"/>
      <c r="PQB64" s="2"/>
      <c r="PQI64" s="2"/>
      <c r="PQR64" s="2"/>
      <c r="PQY64" s="2"/>
      <c r="PRH64" s="2"/>
      <c r="PRO64" s="2"/>
      <c r="PRX64" s="2"/>
      <c r="PSE64" s="2"/>
      <c r="PSN64" s="2"/>
      <c r="PSU64" s="2"/>
      <c r="PTD64" s="2"/>
      <c r="PTK64" s="2"/>
      <c r="PTT64" s="2"/>
      <c r="PUA64" s="2"/>
      <c r="PUJ64" s="2"/>
      <c r="PUQ64" s="2"/>
      <c r="PUZ64" s="2"/>
      <c r="PVG64" s="2"/>
      <c r="PVP64" s="2"/>
      <c r="PVW64" s="2"/>
      <c r="PWF64" s="2"/>
      <c r="PWM64" s="2"/>
      <c r="PWV64" s="2"/>
      <c r="PXC64" s="2"/>
      <c r="PXL64" s="2"/>
      <c r="PXS64" s="2"/>
      <c r="PYB64" s="2"/>
      <c r="PYI64" s="2"/>
      <c r="PYR64" s="2"/>
      <c r="PYY64" s="2"/>
      <c r="PZH64" s="2"/>
      <c r="PZO64" s="2"/>
      <c r="PZX64" s="2"/>
      <c r="QAE64" s="2"/>
      <c r="QAN64" s="2"/>
      <c r="QAU64" s="2"/>
      <c r="QBD64" s="2"/>
      <c r="QBK64" s="2"/>
      <c r="QBT64" s="2"/>
      <c r="QCA64" s="2"/>
      <c r="QCJ64" s="2"/>
      <c r="QCQ64" s="2"/>
      <c r="QCZ64" s="2"/>
      <c r="QDG64" s="2"/>
      <c r="QDP64" s="2"/>
      <c r="QDW64" s="2"/>
      <c r="QEF64" s="2"/>
      <c r="QEM64" s="2"/>
      <c r="QEV64" s="2"/>
      <c r="QFC64" s="2"/>
      <c r="QFL64" s="2"/>
      <c r="QFS64" s="2"/>
      <c r="QGB64" s="2"/>
      <c r="QGI64" s="2"/>
      <c r="QGR64" s="2"/>
      <c r="QGY64" s="2"/>
      <c r="QHH64" s="2"/>
      <c r="QHO64" s="2"/>
      <c r="QHX64" s="2"/>
      <c r="QIE64" s="2"/>
      <c r="QIN64" s="2"/>
      <c r="QIU64" s="2"/>
      <c r="QJD64" s="2"/>
      <c r="QJK64" s="2"/>
      <c r="QJT64" s="2"/>
      <c r="QKA64" s="2"/>
      <c r="QKJ64" s="2"/>
      <c r="QKQ64" s="2"/>
      <c r="QKZ64" s="2"/>
      <c r="QLG64" s="2"/>
      <c r="QLP64" s="2"/>
      <c r="QLW64" s="2"/>
      <c r="QMF64" s="2"/>
      <c r="QMM64" s="2"/>
      <c r="QMV64" s="2"/>
      <c r="QNC64" s="2"/>
      <c r="QNL64" s="2"/>
      <c r="QNS64" s="2"/>
      <c r="QOB64" s="2"/>
      <c r="QOI64" s="2"/>
      <c r="QOR64" s="2"/>
      <c r="QOY64" s="2"/>
      <c r="QPH64" s="2"/>
      <c r="QPO64" s="2"/>
      <c r="QPX64" s="2"/>
      <c r="QQE64" s="2"/>
      <c r="QQN64" s="2"/>
      <c r="QQU64" s="2"/>
      <c r="QRD64" s="2"/>
      <c r="QRK64" s="2"/>
      <c r="QRT64" s="2"/>
      <c r="QSA64" s="2"/>
      <c r="QSJ64" s="2"/>
      <c r="QSQ64" s="2"/>
      <c r="QSZ64" s="2"/>
      <c r="QTG64" s="2"/>
      <c r="QTP64" s="2"/>
      <c r="QTW64" s="2"/>
      <c r="QUF64" s="2"/>
      <c r="QUM64" s="2"/>
      <c r="QUV64" s="2"/>
      <c r="QVC64" s="2"/>
      <c r="QVL64" s="2"/>
      <c r="QVS64" s="2"/>
      <c r="QWB64" s="2"/>
      <c r="QWI64" s="2"/>
      <c r="QWR64" s="2"/>
      <c r="QWY64" s="2"/>
      <c r="QXH64" s="2"/>
      <c r="QXO64" s="2"/>
      <c r="QXX64" s="2"/>
      <c r="QYE64" s="2"/>
      <c r="QYN64" s="2"/>
      <c r="QYU64" s="2"/>
      <c r="QZD64" s="2"/>
      <c r="QZK64" s="2"/>
      <c r="QZT64" s="2"/>
      <c r="RAA64" s="2"/>
      <c r="RAJ64" s="2"/>
      <c r="RAQ64" s="2"/>
      <c r="RAZ64" s="2"/>
      <c r="RBG64" s="2"/>
      <c r="RBP64" s="2"/>
      <c r="RBW64" s="2"/>
      <c r="RCF64" s="2"/>
      <c r="RCM64" s="2"/>
      <c r="RCV64" s="2"/>
      <c r="RDC64" s="2"/>
      <c r="RDL64" s="2"/>
      <c r="RDS64" s="2"/>
      <c r="REB64" s="2"/>
      <c r="REI64" s="2"/>
      <c r="RER64" s="2"/>
      <c r="REY64" s="2"/>
      <c r="RFH64" s="2"/>
      <c r="RFO64" s="2"/>
      <c r="RFX64" s="2"/>
      <c r="RGE64" s="2"/>
      <c r="RGN64" s="2"/>
      <c r="RGU64" s="2"/>
      <c r="RHD64" s="2"/>
      <c r="RHK64" s="2"/>
      <c r="RHT64" s="2"/>
      <c r="RIA64" s="2"/>
      <c r="RIJ64" s="2"/>
      <c r="RIQ64" s="2"/>
      <c r="RIZ64" s="2"/>
      <c r="RJG64" s="2"/>
      <c r="RJP64" s="2"/>
      <c r="RJW64" s="2"/>
      <c r="RKF64" s="2"/>
      <c r="RKM64" s="2"/>
      <c r="RKV64" s="2"/>
      <c r="RLC64" s="2"/>
      <c r="RLL64" s="2"/>
      <c r="RLS64" s="2"/>
      <c r="RMB64" s="2"/>
      <c r="RMI64" s="2"/>
      <c r="RMR64" s="2"/>
      <c r="RMY64" s="2"/>
      <c r="RNH64" s="2"/>
      <c r="RNO64" s="2"/>
      <c r="RNX64" s="2"/>
      <c r="ROE64" s="2"/>
      <c r="RON64" s="2"/>
      <c r="ROU64" s="2"/>
      <c r="RPD64" s="2"/>
      <c r="RPK64" s="2"/>
      <c r="RPT64" s="2"/>
      <c r="RQA64" s="2"/>
      <c r="RQJ64" s="2"/>
      <c r="RQQ64" s="2"/>
      <c r="RQZ64" s="2"/>
      <c r="RRG64" s="2"/>
      <c r="RRP64" s="2"/>
      <c r="RRW64" s="2"/>
      <c r="RSF64" s="2"/>
      <c r="RSM64" s="2"/>
      <c r="RSV64" s="2"/>
      <c r="RTC64" s="2"/>
      <c r="RTL64" s="2"/>
      <c r="RTS64" s="2"/>
      <c r="RUB64" s="2"/>
      <c r="RUI64" s="2"/>
      <c r="RUR64" s="2"/>
      <c r="RUY64" s="2"/>
      <c r="RVH64" s="2"/>
      <c r="RVO64" s="2"/>
      <c r="RVX64" s="2"/>
      <c r="RWE64" s="2"/>
      <c r="RWN64" s="2"/>
      <c r="RWU64" s="2"/>
      <c r="RXD64" s="2"/>
      <c r="RXK64" s="2"/>
      <c r="RXT64" s="2"/>
      <c r="RYA64" s="2"/>
      <c r="RYJ64" s="2"/>
      <c r="RYQ64" s="2"/>
      <c r="RYZ64" s="2"/>
      <c r="RZG64" s="2"/>
      <c r="RZP64" s="2"/>
      <c r="RZW64" s="2"/>
      <c r="SAF64" s="2"/>
      <c r="SAM64" s="2"/>
      <c r="SAV64" s="2"/>
      <c r="SBC64" s="2"/>
      <c r="SBL64" s="2"/>
      <c r="SBS64" s="2"/>
      <c r="SCB64" s="2"/>
      <c r="SCI64" s="2"/>
      <c r="SCR64" s="2"/>
      <c r="SCY64" s="2"/>
      <c r="SDH64" s="2"/>
      <c r="SDO64" s="2"/>
      <c r="SDX64" s="2"/>
      <c r="SEE64" s="2"/>
      <c r="SEN64" s="2"/>
      <c r="SEU64" s="2"/>
      <c r="SFD64" s="2"/>
      <c r="SFK64" s="2"/>
      <c r="SFT64" s="2"/>
      <c r="SGA64" s="2"/>
      <c r="SGJ64" s="2"/>
      <c r="SGQ64" s="2"/>
      <c r="SGZ64" s="2"/>
      <c r="SHG64" s="2"/>
      <c r="SHP64" s="2"/>
      <c r="SHW64" s="2"/>
      <c r="SIF64" s="2"/>
      <c r="SIM64" s="2"/>
      <c r="SIV64" s="2"/>
      <c r="SJC64" s="2"/>
      <c r="SJL64" s="2"/>
      <c r="SJS64" s="2"/>
      <c r="SKB64" s="2"/>
      <c r="SKI64" s="2"/>
      <c r="SKR64" s="2"/>
      <c r="SKY64" s="2"/>
      <c r="SLH64" s="2"/>
      <c r="SLO64" s="2"/>
      <c r="SLX64" s="2"/>
      <c r="SME64" s="2"/>
      <c r="SMN64" s="2"/>
      <c r="SMU64" s="2"/>
      <c r="SND64" s="2"/>
      <c r="SNK64" s="2"/>
      <c r="SNT64" s="2"/>
      <c r="SOA64" s="2"/>
      <c r="SOJ64" s="2"/>
      <c r="SOQ64" s="2"/>
      <c r="SOZ64" s="2"/>
      <c r="SPG64" s="2"/>
      <c r="SPP64" s="2"/>
      <c r="SPW64" s="2"/>
      <c r="SQF64" s="2"/>
      <c r="SQM64" s="2"/>
      <c r="SQV64" s="2"/>
      <c r="SRC64" s="2"/>
      <c r="SRL64" s="2"/>
      <c r="SRS64" s="2"/>
      <c r="SSB64" s="2"/>
      <c r="SSI64" s="2"/>
      <c r="SSR64" s="2"/>
      <c r="SSY64" s="2"/>
      <c r="STH64" s="2"/>
      <c r="STO64" s="2"/>
      <c r="STX64" s="2"/>
      <c r="SUE64" s="2"/>
      <c r="SUN64" s="2"/>
      <c r="SUU64" s="2"/>
      <c r="SVD64" s="2"/>
      <c r="SVK64" s="2"/>
      <c r="SVT64" s="2"/>
      <c r="SWA64" s="2"/>
      <c r="SWJ64" s="2"/>
      <c r="SWQ64" s="2"/>
      <c r="SWZ64" s="2"/>
      <c r="SXG64" s="2"/>
      <c r="SXP64" s="2"/>
      <c r="SXW64" s="2"/>
      <c r="SYF64" s="2"/>
      <c r="SYM64" s="2"/>
      <c r="SYV64" s="2"/>
      <c r="SZC64" s="2"/>
      <c r="SZL64" s="2"/>
      <c r="SZS64" s="2"/>
      <c r="TAB64" s="2"/>
      <c r="TAI64" s="2"/>
      <c r="TAR64" s="2"/>
      <c r="TAY64" s="2"/>
      <c r="TBH64" s="2"/>
      <c r="TBO64" s="2"/>
      <c r="TBX64" s="2"/>
      <c r="TCE64" s="2"/>
      <c r="TCN64" s="2"/>
      <c r="TCU64" s="2"/>
      <c r="TDD64" s="2"/>
      <c r="TDK64" s="2"/>
      <c r="TDT64" s="2"/>
      <c r="TEA64" s="2"/>
      <c r="TEJ64" s="2"/>
      <c r="TEQ64" s="2"/>
      <c r="TEZ64" s="2"/>
      <c r="TFG64" s="2"/>
      <c r="TFP64" s="2"/>
      <c r="TFW64" s="2"/>
      <c r="TGF64" s="2"/>
      <c r="TGM64" s="2"/>
      <c r="TGV64" s="2"/>
      <c r="THC64" s="2"/>
      <c r="THL64" s="2"/>
      <c r="THS64" s="2"/>
      <c r="TIB64" s="2"/>
      <c r="TII64" s="2"/>
      <c r="TIR64" s="2"/>
      <c r="TIY64" s="2"/>
      <c r="TJH64" s="2"/>
      <c r="TJO64" s="2"/>
      <c r="TJX64" s="2"/>
      <c r="TKE64" s="2"/>
      <c r="TKN64" s="2"/>
      <c r="TKU64" s="2"/>
      <c r="TLD64" s="2"/>
      <c r="TLK64" s="2"/>
      <c r="TLT64" s="2"/>
      <c r="TMA64" s="2"/>
      <c r="TMJ64" s="2"/>
      <c r="TMQ64" s="2"/>
      <c r="TMZ64" s="2"/>
      <c r="TNG64" s="2"/>
      <c r="TNP64" s="2"/>
      <c r="TNW64" s="2"/>
      <c r="TOF64" s="2"/>
      <c r="TOM64" s="2"/>
      <c r="TOV64" s="2"/>
      <c r="TPC64" s="2"/>
      <c r="TPL64" s="2"/>
      <c r="TPS64" s="2"/>
      <c r="TQB64" s="2"/>
      <c r="TQI64" s="2"/>
      <c r="TQR64" s="2"/>
      <c r="TQY64" s="2"/>
      <c r="TRH64" s="2"/>
      <c r="TRO64" s="2"/>
      <c r="TRX64" s="2"/>
      <c r="TSE64" s="2"/>
      <c r="TSN64" s="2"/>
      <c r="TSU64" s="2"/>
      <c r="TTD64" s="2"/>
      <c r="TTK64" s="2"/>
      <c r="TTT64" s="2"/>
      <c r="TUA64" s="2"/>
      <c r="TUJ64" s="2"/>
      <c r="TUQ64" s="2"/>
      <c r="TUZ64" s="2"/>
      <c r="TVG64" s="2"/>
      <c r="TVP64" s="2"/>
      <c r="TVW64" s="2"/>
      <c r="TWF64" s="2"/>
      <c r="TWM64" s="2"/>
      <c r="TWV64" s="2"/>
      <c r="TXC64" s="2"/>
      <c r="TXL64" s="2"/>
      <c r="TXS64" s="2"/>
      <c r="TYB64" s="2"/>
      <c r="TYI64" s="2"/>
      <c r="TYR64" s="2"/>
      <c r="TYY64" s="2"/>
      <c r="TZH64" s="2"/>
      <c r="TZO64" s="2"/>
      <c r="TZX64" s="2"/>
      <c r="UAE64" s="2"/>
      <c r="UAN64" s="2"/>
      <c r="UAU64" s="2"/>
      <c r="UBD64" s="2"/>
      <c r="UBK64" s="2"/>
      <c r="UBT64" s="2"/>
      <c r="UCA64" s="2"/>
      <c r="UCJ64" s="2"/>
      <c r="UCQ64" s="2"/>
      <c r="UCZ64" s="2"/>
      <c r="UDG64" s="2"/>
      <c r="UDP64" s="2"/>
      <c r="UDW64" s="2"/>
      <c r="UEF64" s="2"/>
      <c r="UEM64" s="2"/>
      <c r="UEV64" s="2"/>
      <c r="UFC64" s="2"/>
      <c r="UFL64" s="2"/>
      <c r="UFS64" s="2"/>
      <c r="UGB64" s="2"/>
      <c r="UGI64" s="2"/>
      <c r="UGR64" s="2"/>
      <c r="UGY64" s="2"/>
      <c r="UHH64" s="2"/>
      <c r="UHO64" s="2"/>
      <c r="UHX64" s="2"/>
      <c r="UIE64" s="2"/>
      <c r="UIN64" s="2"/>
      <c r="UIU64" s="2"/>
      <c r="UJD64" s="2"/>
      <c r="UJK64" s="2"/>
      <c r="UJT64" s="2"/>
      <c r="UKA64" s="2"/>
      <c r="UKJ64" s="2"/>
      <c r="UKQ64" s="2"/>
      <c r="UKZ64" s="2"/>
      <c r="ULG64" s="2"/>
      <c r="ULP64" s="2"/>
      <c r="ULW64" s="2"/>
      <c r="UMF64" s="2"/>
      <c r="UMM64" s="2"/>
      <c r="UMV64" s="2"/>
      <c r="UNC64" s="2"/>
      <c r="UNL64" s="2"/>
      <c r="UNS64" s="2"/>
      <c r="UOB64" s="2"/>
      <c r="UOI64" s="2"/>
      <c r="UOR64" s="2"/>
      <c r="UOY64" s="2"/>
      <c r="UPH64" s="2"/>
      <c r="UPO64" s="2"/>
      <c r="UPX64" s="2"/>
      <c r="UQE64" s="2"/>
      <c r="UQN64" s="2"/>
      <c r="UQU64" s="2"/>
      <c r="URD64" s="2"/>
      <c r="URK64" s="2"/>
      <c r="URT64" s="2"/>
      <c r="USA64" s="2"/>
      <c r="USJ64" s="2"/>
      <c r="USQ64" s="2"/>
      <c r="USZ64" s="2"/>
      <c r="UTG64" s="2"/>
      <c r="UTP64" s="2"/>
      <c r="UTW64" s="2"/>
      <c r="UUF64" s="2"/>
      <c r="UUM64" s="2"/>
      <c r="UUV64" s="2"/>
      <c r="UVC64" s="2"/>
      <c r="UVL64" s="2"/>
      <c r="UVS64" s="2"/>
      <c r="UWB64" s="2"/>
      <c r="UWI64" s="2"/>
      <c r="UWR64" s="2"/>
      <c r="UWY64" s="2"/>
      <c r="UXH64" s="2"/>
      <c r="UXO64" s="2"/>
      <c r="UXX64" s="2"/>
      <c r="UYE64" s="2"/>
      <c r="UYN64" s="2"/>
      <c r="UYU64" s="2"/>
      <c r="UZD64" s="2"/>
      <c r="UZK64" s="2"/>
      <c r="UZT64" s="2"/>
      <c r="VAA64" s="2"/>
      <c r="VAJ64" s="2"/>
      <c r="VAQ64" s="2"/>
      <c r="VAZ64" s="2"/>
      <c r="VBG64" s="2"/>
      <c r="VBP64" s="2"/>
      <c r="VBW64" s="2"/>
      <c r="VCF64" s="2"/>
      <c r="VCM64" s="2"/>
      <c r="VCV64" s="2"/>
      <c r="VDC64" s="2"/>
      <c r="VDL64" s="2"/>
      <c r="VDS64" s="2"/>
      <c r="VEB64" s="2"/>
      <c r="VEI64" s="2"/>
      <c r="VER64" s="2"/>
      <c r="VEY64" s="2"/>
      <c r="VFH64" s="2"/>
      <c r="VFO64" s="2"/>
      <c r="VFX64" s="2"/>
      <c r="VGE64" s="2"/>
      <c r="VGN64" s="2"/>
      <c r="VGU64" s="2"/>
      <c r="VHD64" s="2"/>
      <c r="VHK64" s="2"/>
      <c r="VHT64" s="2"/>
      <c r="VIA64" s="2"/>
      <c r="VIJ64" s="2"/>
      <c r="VIQ64" s="2"/>
      <c r="VIZ64" s="2"/>
      <c r="VJG64" s="2"/>
      <c r="VJP64" s="2"/>
      <c r="VJW64" s="2"/>
      <c r="VKF64" s="2"/>
      <c r="VKM64" s="2"/>
      <c r="VKV64" s="2"/>
      <c r="VLC64" s="2"/>
      <c r="VLL64" s="2"/>
      <c r="VLS64" s="2"/>
      <c r="VMB64" s="2"/>
      <c r="VMI64" s="2"/>
      <c r="VMR64" s="2"/>
      <c r="VMY64" s="2"/>
      <c r="VNH64" s="2"/>
      <c r="VNO64" s="2"/>
      <c r="VNX64" s="2"/>
      <c r="VOE64" s="2"/>
      <c r="VON64" s="2"/>
      <c r="VOU64" s="2"/>
      <c r="VPD64" s="2"/>
      <c r="VPK64" s="2"/>
      <c r="VPT64" s="2"/>
      <c r="VQA64" s="2"/>
      <c r="VQJ64" s="2"/>
      <c r="VQQ64" s="2"/>
      <c r="VQZ64" s="2"/>
      <c r="VRG64" s="2"/>
      <c r="VRP64" s="2"/>
      <c r="VRW64" s="2"/>
      <c r="VSF64" s="2"/>
      <c r="VSM64" s="2"/>
      <c r="VSV64" s="2"/>
      <c r="VTC64" s="2"/>
      <c r="VTL64" s="2"/>
      <c r="VTS64" s="2"/>
      <c r="VUB64" s="2"/>
      <c r="VUI64" s="2"/>
      <c r="VUR64" s="2"/>
      <c r="VUY64" s="2"/>
      <c r="VVH64" s="2"/>
      <c r="VVO64" s="2"/>
      <c r="VVX64" s="2"/>
      <c r="VWE64" s="2"/>
      <c r="VWN64" s="2"/>
      <c r="VWU64" s="2"/>
      <c r="VXD64" s="2"/>
      <c r="VXK64" s="2"/>
      <c r="VXT64" s="2"/>
      <c r="VYA64" s="2"/>
      <c r="VYJ64" s="2"/>
      <c r="VYQ64" s="2"/>
      <c r="VYZ64" s="2"/>
      <c r="VZG64" s="2"/>
      <c r="VZP64" s="2"/>
      <c r="VZW64" s="2"/>
      <c r="WAF64" s="2"/>
      <c r="WAM64" s="2"/>
      <c r="WAV64" s="2"/>
      <c r="WBC64" s="2"/>
      <c r="WBL64" s="2"/>
      <c r="WBS64" s="2"/>
      <c r="WCB64" s="2"/>
      <c r="WCI64" s="2"/>
      <c r="WCR64" s="2"/>
      <c r="WCY64" s="2"/>
      <c r="WDH64" s="2"/>
      <c r="WDO64" s="2"/>
      <c r="WDX64" s="2"/>
      <c r="WEE64" s="2"/>
      <c r="WEN64" s="2"/>
      <c r="WEU64" s="2"/>
      <c r="WFD64" s="2"/>
      <c r="WFK64" s="2"/>
      <c r="WFT64" s="2"/>
      <c r="WGA64" s="2"/>
      <c r="WGJ64" s="2"/>
      <c r="WGQ64" s="2"/>
      <c r="WGZ64" s="2"/>
      <c r="WHG64" s="2"/>
      <c r="WHP64" s="2"/>
      <c r="WHW64" s="2"/>
      <c r="WIF64" s="2"/>
      <c r="WIM64" s="2"/>
      <c r="WIV64" s="2"/>
      <c r="WJC64" s="2"/>
      <c r="WJL64" s="2"/>
      <c r="WJS64" s="2"/>
      <c r="WKB64" s="2"/>
      <c r="WKI64" s="2"/>
      <c r="WKR64" s="2"/>
      <c r="WKY64" s="2"/>
      <c r="WLH64" s="2"/>
      <c r="WLO64" s="2"/>
      <c r="WLX64" s="2"/>
      <c r="WME64" s="2"/>
      <c r="WMN64" s="2"/>
      <c r="WMU64" s="2"/>
      <c r="WND64" s="2"/>
      <c r="WNK64" s="2"/>
      <c r="WNT64" s="2"/>
      <c r="WOA64" s="2"/>
      <c r="WOJ64" s="2"/>
      <c r="WOQ64" s="2"/>
      <c r="WOZ64" s="2"/>
      <c r="WPG64" s="2"/>
      <c r="WPP64" s="2"/>
      <c r="WPW64" s="2"/>
      <c r="WQF64" s="2"/>
      <c r="WQM64" s="2"/>
      <c r="WQV64" s="2"/>
      <c r="WRC64" s="2"/>
      <c r="WRL64" s="2"/>
      <c r="WRS64" s="2"/>
      <c r="WSB64" s="2"/>
      <c r="WSI64" s="2"/>
      <c r="WSR64" s="2"/>
      <c r="WSY64" s="2"/>
      <c r="WTH64" s="2"/>
      <c r="WTO64" s="2"/>
      <c r="WTX64" s="2"/>
      <c r="WUE64" s="2"/>
      <c r="WUN64" s="2"/>
      <c r="WUU64" s="2"/>
      <c r="WVD64" s="2"/>
      <c r="WVK64" s="2"/>
      <c r="WVT64" s="2"/>
      <c r="WWA64" s="2"/>
      <c r="WWJ64" s="2"/>
      <c r="WWQ64" s="2"/>
      <c r="WWZ64" s="2"/>
      <c r="WXG64" s="2"/>
      <c r="WXP64" s="2"/>
      <c r="WXW64" s="2"/>
      <c r="WYF64" s="2"/>
      <c r="WYM64" s="2"/>
      <c r="WYV64" s="2"/>
      <c r="WZC64" s="2"/>
      <c r="WZL64" s="2"/>
      <c r="WZS64" s="2"/>
      <c r="XAB64" s="2"/>
      <c r="XAI64" s="2"/>
      <c r="XAR64" s="2"/>
      <c r="XAY64" s="2"/>
      <c r="XBH64" s="2"/>
      <c r="XBO64" s="2"/>
      <c r="XBX64" s="2"/>
      <c r="XCE64" s="2"/>
      <c r="XCN64" s="2"/>
      <c r="XCU64" s="2"/>
      <c r="XDD64" s="2"/>
      <c r="XDK64" s="2"/>
      <c r="XDT64" s="2"/>
      <c r="XEA64" s="2"/>
      <c r="XEJ64" s="2"/>
      <c r="XEQ64" s="2"/>
      <c r="XEZ64" s="2"/>
    </row>
    <row r="65" spans="1:1020 1027:2044 2051:3068 3075:4092 4099:5116 5123:6140 6147:7164 7171:8188 8195:9212 9219:10236 10243:11260 11267:12284 12291:13308 13315:14332 14339:15356 15363:16380" s="4" customFormat="1" x14ac:dyDescent="0.3">
      <c r="A65" s="4" t="s">
        <v>146</v>
      </c>
      <c r="B65" s="4" t="s">
        <v>145</v>
      </c>
      <c r="C65" s="2" t="s">
        <v>432</v>
      </c>
      <c r="D65" s="4" t="str">
        <f>VLOOKUP(C65,production!A:B,2,)</f>
        <v>P21</v>
      </c>
      <c r="E65" s="4" t="str">
        <f>VLOOKUP(D65,product!B:E,4)</f>
        <v>Dabigatran Etexilate</v>
      </c>
      <c r="F65" s="4" t="s">
        <v>338</v>
      </c>
      <c r="G65" s="4" t="str">
        <f>VLOOKUP(F65,production!A:B,2,)</f>
        <v>P4</v>
      </c>
      <c r="H65" s="4">
        <f>VLOOKUP(E65,api!A:E,2,)</f>
        <v>2.0000000000000002E-5</v>
      </c>
      <c r="I65" s="4">
        <f>VLOOKUP(E65,api!A:E,5,)</f>
        <v>40</v>
      </c>
      <c r="J65" s="4" t="str">
        <f>VLOOKUP(G65,product!B:C,2,)</f>
        <v>1000</v>
      </c>
      <c r="K65" s="4">
        <f>VLOOKUP(F65,production!A:C,3,)</f>
        <v>165000</v>
      </c>
      <c r="L65" s="2">
        <f>VLOOKUP(B65,equipment!A:C,3,)</f>
        <v>46.500093</v>
      </c>
      <c r="M65" s="4">
        <f t="shared" si="44"/>
        <v>70.967600000283866</v>
      </c>
      <c r="N65" s="4">
        <f t="shared" si="45"/>
        <v>141935.20000056774</v>
      </c>
      <c r="O65" s="4">
        <f t="shared" si="46"/>
        <v>35483.800000141935</v>
      </c>
      <c r="P65" s="4">
        <f t="shared" si="47"/>
        <v>70.967600000283866</v>
      </c>
      <c r="Q65" s="2">
        <f t="shared" si="51"/>
        <v>56.774080000227094</v>
      </c>
      <c r="R65" s="2">
        <f t="shared" si="52"/>
        <v>70967.60000028387</v>
      </c>
      <c r="S65" s="2">
        <f t="shared" si="53"/>
        <v>10</v>
      </c>
      <c r="T65" s="4">
        <f t="shared" si="6"/>
        <v>70.967600000283866</v>
      </c>
      <c r="AB65" s="2"/>
      <c r="AI65" s="2"/>
      <c r="AR65" s="2"/>
      <c r="AY65" s="2"/>
      <c r="BH65" s="2"/>
      <c r="BO65" s="2"/>
      <c r="BX65" s="2"/>
      <c r="CE65" s="2"/>
      <c r="CN65" s="2"/>
      <c r="CU65" s="2"/>
      <c r="DD65" s="2"/>
      <c r="DK65" s="2"/>
      <c r="DT65" s="2"/>
      <c r="EA65" s="2"/>
      <c r="EJ65" s="2"/>
      <c r="EQ65" s="2"/>
      <c r="EZ65" s="2"/>
      <c r="FG65" s="2"/>
      <c r="FP65" s="2"/>
      <c r="FW65" s="2"/>
      <c r="GF65" s="2"/>
      <c r="GM65" s="2"/>
      <c r="GV65" s="2"/>
      <c r="HC65" s="2"/>
      <c r="HL65" s="2"/>
      <c r="HS65" s="2"/>
      <c r="IB65" s="2"/>
      <c r="II65" s="2"/>
      <c r="IR65" s="2"/>
      <c r="IY65" s="2"/>
      <c r="JH65" s="2"/>
      <c r="JO65" s="2"/>
      <c r="JX65" s="2"/>
      <c r="KE65" s="2"/>
      <c r="KN65" s="2"/>
      <c r="KU65" s="2"/>
      <c r="LD65" s="2"/>
      <c r="LK65" s="2"/>
      <c r="LT65" s="2"/>
      <c r="MA65" s="2"/>
      <c r="MJ65" s="2"/>
      <c r="MQ65" s="2"/>
      <c r="MZ65" s="2"/>
      <c r="NG65" s="2"/>
      <c r="NP65" s="2"/>
      <c r="NW65" s="2"/>
      <c r="OF65" s="2"/>
      <c r="OM65" s="2"/>
      <c r="OV65" s="2"/>
      <c r="PC65" s="2"/>
      <c r="PL65" s="2"/>
      <c r="PS65" s="2"/>
      <c r="QB65" s="2"/>
      <c r="QI65" s="2"/>
      <c r="QR65" s="2"/>
      <c r="QY65" s="2"/>
      <c r="RH65" s="2"/>
      <c r="RO65" s="2"/>
      <c r="RX65" s="2"/>
      <c r="SE65" s="2"/>
      <c r="SN65" s="2"/>
      <c r="SU65" s="2"/>
      <c r="TD65" s="2"/>
      <c r="TK65" s="2"/>
      <c r="TT65" s="2"/>
      <c r="UA65" s="2"/>
      <c r="UJ65" s="2"/>
      <c r="UQ65" s="2"/>
      <c r="UZ65" s="2"/>
      <c r="VG65" s="2"/>
      <c r="VP65" s="2"/>
      <c r="VW65" s="2"/>
      <c r="WF65" s="2"/>
      <c r="WM65" s="2"/>
      <c r="WV65" s="2"/>
      <c r="XC65" s="2"/>
      <c r="XL65" s="2"/>
      <c r="XS65" s="2"/>
      <c r="YB65" s="2"/>
      <c r="YI65" s="2"/>
      <c r="YR65" s="2"/>
      <c r="YY65" s="2"/>
      <c r="ZH65" s="2"/>
      <c r="ZO65" s="2"/>
      <c r="ZX65" s="2"/>
      <c r="AAE65" s="2"/>
      <c r="AAN65" s="2"/>
      <c r="AAU65" s="2"/>
      <c r="ABD65" s="2"/>
      <c r="ABK65" s="2"/>
      <c r="ABT65" s="2"/>
      <c r="ACA65" s="2"/>
      <c r="ACJ65" s="2"/>
      <c r="ACQ65" s="2"/>
      <c r="ACZ65" s="2"/>
      <c r="ADG65" s="2"/>
      <c r="ADP65" s="2"/>
      <c r="ADW65" s="2"/>
      <c r="AEF65" s="2"/>
      <c r="AEM65" s="2"/>
      <c r="AEV65" s="2"/>
      <c r="AFC65" s="2"/>
      <c r="AFL65" s="2"/>
      <c r="AFS65" s="2"/>
      <c r="AGB65" s="2"/>
      <c r="AGI65" s="2"/>
      <c r="AGR65" s="2"/>
      <c r="AGY65" s="2"/>
      <c r="AHH65" s="2"/>
      <c r="AHO65" s="2"/>
      <c r="AHX65" s="2"/>
      <c r="AIE65" s="2"/>
      <c r="AIN65" s="2"/>
      <c r="AIU65" s="2"/>
      <c r="AJD65" s="2"/>
      <c r="AJK65" s="2"/>
      <c r="AJT65" s="2"/>
      <c r="AKA65" s="2"/>
      <c r="AKJ65" s="2"/>
      <c r="AKQ65" s="2"/>
      <c r="AKZ65" s="2"/>
      <c r="ALG65" s="2"/>
      <c r="ALP65" s="2"/>
      <c r="ALW65" s="2"/>
      <c r="AMF65" s="2"/>
      <c r="AMM65" s="2"/>
      <c r="AMV65" s="2"/>
      <c r="ANC65" s="2"/>
      <c r="ANL65" s="2"/>
      <c r="ANS65" s="2"/>
      <c r="AOB65" s="2"/>
      <c r="AOI65" s="2"/>
      <c r="AOR65" s="2"/>
      <c r="AOY65" s="2"/>
      <c r="APH65" s="2"/>
      <c r="APO65" s="2"/>
      <c r="APX65" s="2"/>
      <c r="AQE65" s="2"/>
      <c r="AQN65" s="2"/>
      <c r="AQU65" s="2"/>
      <c r="ARD65" s="2"/>
      <c r="ARK65" s="2"/>
      <c r="ART65" s="2"/>
      <c r="ASA65" s="2"/>
      <c r="ASJ65" s="2"/>
      <c r="ASQ65" s="2"/>
      <c r="ASZ65" s="2"/>
      <c r="ATG65" s="2"/>
      <c r="ATP65" s="2"/>
      <c r="ATW65" s="2"/>
      <c r="AUF65" s="2"/>
      <c r="AUM65" s="2"/>
      <c r="AUV65" s="2"/>
      <c r="AVC65" s="2"/>
      <c r="AVL65" s="2"/>
      <c r="AVS65" s="2"/>
      <c r="AWB65" s="2"/>
      <c r="AWI65" s="2"/>
      <c r="AWR65" s="2"/>
      <c r="AWY65" s="2"/>
      <c r="AXH65" s="2"/>
      <c r="AXO65" s="2"/>
      <c r="AXX65" s="2"/>
      <c r="AYE65" s="2"/>
      <c r="AYN65" s="2"/>
      <c r="AYU65" s="2"/>
      <c r="AZD65" s="2"/>
      <c r="AZK65" s="2"/>
      <c r="AZT65" s="2"/>
      <c r="BAA65" s="2"/>
      <c r="BAJ65" s="2"/>
      <c r="BAQ65" s="2"/>
      <c r="BAZ65" s="2"/>
      <c r="BBG65" s="2"/>
      <c r="BBP65" s="2"/>
      <c r="BBW65" s="2"/>
      <c r="BCF65" s="2"/>
      <c r="BCM65" s="2"/>
      <c r="BCV65" s="2"/>
      <c r="BDC65" s="2"/>
      <c r="BDL65" s="2"/>
      <c r="BDS65" s="2"/>
      <c r="BEB65" s="2"/>
      <c r="BEI65" s="2"/>
      <c r="BER65" s="2"/>
      <c r="BEY65" s="2"/>
      <c r="BFH65" s="2"/>
      <c r="BFO65" s="2"/>
      <c r="BFX65" s="2"/>
      <c r="BGE65" s="2"/>
      <c r="BGN65" s="2"/>
      <c r="BGU65" s="2"/>
      <c r="BHD65" s="2"/>
      <c r="BHK65" s="2"/>
      <c r="BHT65" s="2"/>
      <c r="BIA65" s="2"/>
      <c r="BIJ65" s="2"/>
      <c r="BIQ65" s="2"/>
      <c r="BIZ65" s="2"/>
      <c r="BJG65" s="2"/>
      <c r="BJP65" s="2"/>
      <c r="BJW65" s="2"/>
      <c r="BKF65" s="2"/>
      <c r="BKM65" s="2"/>
      <c r="BKV65" s="2"/>
      <c r="BLC65" s="2"/>
      <c r="BLL65" s="2"/>
      <c r="BLS65" s="2"/>
      <c r="BMB65" s="2"/>
      <c r="BMI65" s="2"/>
      <c r="BMR65" s="2"/>
      <c r="BMY65" s="2"/>
      <c r="BNH65" s="2"/>
      <c r="BNO65" s="2"/>
      <c r="BNX65" s="2"/>
      <c r="BOE65" s="2"/>
      <c r="BON65" s="2"/>
      <c r="BOU65" s="2"/>
      <c r="BPD65" s="2"/>
      <c r="BPK65" s="2"/>
      <c r="BPT65" s="2"/>
      <c r="BQA65" s="2"/>
      <c r="BQJ65" s="2"/>
      <c r="BQQ65" s="2"/>
      <c r="BQZ65" s="2"/>
      <c r="BRG65" s="2"/>
      <c r="BRP65" s="2"/>
      <c r="BRW65" s="2"/>
      <c r="BSF65" s="2"/>
      <c r="BSM65" s="2"/>
      <c r="BSV65" s="2"/>
      <c r="BTC65" s="2"/>
      <c r="BTL65" s="2"/>
      <c r="BTS65" s="2"/>
      <c r="BUB65" s="2"/>
      <c r="BUI65" s="2"/>
      <c r="BUR65" s="2"/>
      <c r="BUY65" s="2"/>
      <c r="BVH65" s="2"/>
      <c r="BVO65" s="2"/>
      <c r="BVX65" s="2"/>
      <c r="BWE65" s="2"/>
      <c r="BWN65" s="2"/>
      <c r="BWU65" s="2"/>
      <c r="BXD65" s="2"/>
      <c r="BXK65" s="2"/>
      <c r="BXT65" s="2"/>
      <c r="BYA65" s="2"/>
      <c r="BYJ65" s="2"/>
      <c r="BYQ65" s="2"/>
      <c r="BYZ65" s="2"/>
      <c r="BZG65" s="2"/>
      <c r="BZP65" s="2"/>
      <c r="BZW65" s="2"/>
      <c r="CAF65" s="2"/>
      <c r="CAM65" s="2"/>
      <c r="CAV65" s="2"/>
      <c r="CBC65" s="2"/>
      <c r="CBL65" s="2"/>
      <c r="CBS65" s="2"/>
      <c r="CCB65" s="2"/>
      <c r="CCI65" s="2"/>
      <c r="CCR65" s="2"/>
      <c r="CCY65" s="2"/>
      <c r="CDH65" s="2"/>
      <c r="CDO65" s="2"/>
      <c r="CDX65" s="2"/>
      <c r="CEE65" s="2"/>
      <c r="CEN65" s="2"/>
      <c r="CEU65" s="2"/>
      <c r="CFD65" s="2"/>
      <c r="CFK65" s="2"/>
      <c r="CFT65" s="2"/>
      <c r="CGA65" s="2"/>
      <c r="CGJ65" s="2"/>
      <c r="CGQ65" s="2"/>
      <c r="CGZ65" s="2"/>
      <c r="CHG65" s="2"/>
      <c r="CHP65" s="2"/>
      <c r="CHW65" s="2"/>
      <c r="CIF65" s="2"/>
      <c r="CIM65" s="2"/>
      <c r="CIV65" s="2"/>
      <c r="CJC65" s="2"/>
      <c r="CJL65" s="2"/>
      <c r="CJS65" s="2"/>
      <c r="CKB65" s="2"/>
      <c r="CKI65" s="2"/>
      <c r="CKR65" s="2"/>
      <c r="CKY65" s="2"/>
      <c r="CLH65" s="2"/>
      <c r="CLO65" s="2"/>
      <c r="CLX65" s="2"/>
      <c r="CME65" s="2"/>
      <c r="CMN65" s="2"/>
      <c r="CMU65" s="2"/>
      <c r="CND65" s="2"/>
      <c r="CNK65" s="2"/>
      <c r="CNT65" s="2"/>
      <c r="COA65" s="2"/>
      <c r="COJ65" s="2"/>
      <c r="COQ65" s="2"/>
      <c r="COZ65" s="2"/>
      <c r="CPG65" s="2"/>
      <c r="CPP65" s="2"/>
      <c r="CPW65" s="2"/>
      <c r="CQF65" s="2"/>
      <c r="CQM65" s="2"/>
      <c r="CQV65" s="2"/>
      <c r="CRC65" s="2"/>
      <c r="CRL65" s="2"/>
      <c r="CRS65" s="2"/>
      <c r="CSB65" s="2"/>
      <c r="CSI65" s="2"/>
      <c r="CSR65" s="2"/>
      <c r="CSY65" s="2"/>
      <c r="CTH65" s="2"/>
      <c r="CTO65" s="2"/>
      <c r="CTX65" s="2"/>
      <c r="CUE65" s="2"/>
      <c r="CUN65" s="2"/>
      <c r="CUU65" s="2"/>
      <c r="CVD65" s="2"/>
      <c r="CVK65" s="2"/>
      <c r="CVT65" s="2"/>
      <c r="CWA65" s="2"/>
      <c r="CWJ65" s="2"/>
      <c r="CWQ65" s="2"/>
      <c r="CWZ65" s="2"/>
      <c r="CXG65" s="2"/>
      <c r="CXP65" s="2"/>
      <c r="CXW65" s="2"/>
      <c r="CYF65" s="2"/>
      <c r="CYM65" s="2"/>
      <c r="CYV65" s="2"/>
      <c r="CZC65" s="2"/>
      <c r="CZL65" s="2"/>
      <c r="CZS65" s="2"/>
      <c r="DAB65" s="2"/>
      <c r="DAI65" s="2"/>
      <c r="DAR65" s="2"/>
      <c r="DAY65" s="2"/>
      <c r="DBH65" s="2"/>
      <c r="DBO65" s="2"/>
      <c r="DBX65" s="2"/>
      <c r="DCE65" s="2"/>
      <c r="DCN65" s="2"/>
      <c r="DCU65" s="2"/>
      <c r="DDD65" s="2"/>
      <c r="DDK65" s="2"/>
      <c r="DDT65" s="2"/>
      <c r="DEA65" s="2"/>
      <c r="DEJ65" s="2"/>
      <c r="DEQ65" s="2"/>
      <c r="DEZ65" s="2"/>
      <c r="DFG65" s="2"/>
      <c r="DFP65" s="2"/>
      <c r="DFW65" s="2"/>
      <c r="DGF65" s="2"/>
      <c r="DGM65" s="2"/>
      <c r="DGV65" s="2"/>
      <c r="DHC65" s="2"/>
      <c r="DHL65" s="2"/>
      <c r="DHS65" s="2"/>
      <c r="DIB65" s="2"/>
      <c r="DII65" s="2"/>
      <c r="DIR65" s="2"/>
      <c r="DIY65" s="2"/>
      <c r="DJH65" s="2"/>
      <c r="DJO65" s="2"/>
      <c r="DJX65" s="2"/>
      <c r="DKE65" s="2"/>
      <c r="DKN65" s="2"/>
      <c r="DKU65" s="2"/>
      <c r="DLD65" s="2"/>
      <c r="DLK65" s="2"/>
      <c r="DLT65" s="2"/>
      <c r="DMA65" s="2"/>
      <c r="DMJ65" s="2"/>
      <c r="DMQ65" s="2"/>
      <c r="DMZ65" s="2"/>
      <c r="DNG65" s="2"/>
      <c r="DNP65" s="2"/>
      <c r="DNW65" s="2"/>
      <c r="DOF65" s="2"/>
      <c r="DOM65" s="2"/>
      <c r="DOV65" s="2"/>
      <c r="DPC65" s="2"/>
      <c r="DPL65" s="2"/>
      <c r="DPS65" s="2"/>
      <c r="DQB65" s="2"/>
      <c r="DQI65" s="2"/>
      <c r="DQR65" s="2"/>
      <c r="DQY65" s="2"/>
      <c r="DRH65" s="2"/>
      <c r="DRO65" s="2"/>
      <c r="DRX65" s="2"/>
      <c r="DSE65" s="2"/>
      <c r="DSN65" s="2"/>
      <c r="DSU65" s="2"/>
      <c r="DTD65" s="2"/>
      <c r="DTK65" s="2"/>
      <c r="DTT65" s="2"/>
      <c r="DUA65" s="2"/>
      <c r="DUJ65" s="2"/>
      <c r="DUQ65" s="2"/>
      <c r="DUZ65" s="2"/>
      <c r="DVG65" s="2"/>
      <c r="DVP65" s="2"/>
      <c r="DVW65" s="2"/>
      <c r="DWF65" s="2"/>
      <c r="DWM65" s="2"/>
      <c r="DWV65" s="2"/>
      <c r="DXC65" s="2"/>
      <c r="DXL65" s="2"/>
      <c r="DXS65" s="2"/>
      <c r="DYB65" s="2"/>
      <c r="DYI65" s="2"/>
      <c r="DYR65" s="2"/>
      <c r="DYY65" s="2"/>
      <c r="DZH65" s="2"/>
      <c r="DZO65" s="2"/>
      <c r="DZX65" s="2"/>
      <c r="EAE65" s="2"/>
      <c r="EAN65" s="2"/>
      <c r="EAU65" s="2"/>
      <c r="EBD65" s="2"/>
      <c r="EBK65" s="2"/>
      <c r="EBT65" s="2"/>
      <c r="ECA65" s="2"/>
      <c r="ECJ65" s="2"/>
      <c r="ECQ65" s="2"/>
      <c r="ECZ65" s="2"/>
      <c r="EDG65" s="2"/>
      <c r="EDP65" s="2"/>
      <c r="EDW65" s="2"/>
      <c r="EEF65" s="2"/>
      <c r="EEM65" s="2"/>
      <c r="EEV65" s="2"/>
      <c r="EFC65" s="2"/>
      <c r="EFL65" s="2"/>
      <c r="EFS65" s="2"/>
      <c r="EGB65" s="2"/>
      <c r="EGI65" s="2"/>
      <c r="EGR65" s="2"/>
      <c r="EGY65" s="2"/>
      <c r="EHH65" s="2"/>
      <c r="EHO65" s="2"/>
      <c r="EHX65" s="2"/>
      <c r="EIE65" s="2"/>
      <c r="EIN65" s="2"/>
      <c r="EIU65" s="2"/>
      <c r="EJD65" s="2"/>
      <c r="EJK65" s="2"/>
      <c r="EJT65" s="2"/>
      <c r="EKA65" s="2"/>
      <c r="EKJ65" s="2"/>
      <c r="EKQ65" s="2"/>
      <c r="EKZ65" s="2"/>
      <c r="ELG65" s="2"/>
      <c r="ELP65" s="2"/>
      <c r="ELW65" s="2"/>
      <c r="EMF65" s="2"/>
      <c r="EMM65" s="2"/>
      <c r="EMV65" s="2"/>
      <c r="ENC65" s="2"/>
      <c r="ENL65" s="2"/>
      <c r="ENS65" s="2"/>
      <c r="EOB65" s="2"/>
      <c r="EOI65" s="2"/>
      <c r="EOR65" s="2"/>
      <c r="EOY65" s="2"/>
      <c r="EPH65" s="2"/>
      <c r="EPO65" s="2"/>
      <c r="EPX65" s="2"/>
      <c r="EQE65" s="2"/>
      <c r="EQN65" s="2"/>
      <c r="EQU65" s="2"/>
      <c r="ERD65" s="2"/>
      <c r="ERK65" s="2"/>
      <c r="ERT65" s="2"/>
      <c r="ESA65" s="2"/>
      <c r="ESJ65" s="2"/>
      <c r="ESQ65" s="2"/>
      <c r="ESZ65" s="2"/>
      <c r="ETG65" s="2"/>
      <c r="ETP65" s="2"/>
      <c r="ETW65" s="2"/>
      <c r="EUF65" s="2"/>
      <c r="EUM65" s="2"/>
      <c r="EUV65" s="2"/>
      <c r="EVC65" s="2"/>
      <c r="EVL65" s="2"/>
      <c r="EVS65" s="2"/>
      <c r="EWB65" s="2"/>
      <c r="EWI65" s="2"/>
      <c r="EWR65" s="2"/>
      <c r="EWY65" s="2"/>
      <c r="EXH65" s="2"/>
      <c r="EXO65" s="2"/>
      <c r="EXX65" s="2"/>
      <c r="EYE65" s="2"/>
      <c r="EYN65" s="2"/>
      <c r="EYU65" s="2"/>
      <c r="EZD65" s="2"/>
      <c r="EZK65" s="2"/>
      <c r="EZT65" s="2"/>
      <c r="FAA65" s="2"/>
      <c r="FAJ65" s="2"/>
      <c r="FAQ65" s="2"/>
      <c r="FAZ65" s="2"/>
      <c r="FBG65" s="2"/>
      <c r="FBP65" s="2"/>
      <c r="FBW65" s="2"/>
      <c r="FCF65" s="2"/>
      <c r="FCM65" s="2"/>
      <c r="FCV65" s="2"/>
      <c r="FDC65" s="2"/>
      <c r="FDL65" s="2"/>
      <c r="FDS65" s="2"/>
      <c r="FEB65" s="2"/>
      <c r="FEI65" s="2"/>
      <c r="FER65" s="2"/>
      <c r="FEY65" s="2"/>
      <c r="FFH65" s="2"/>
      <c r="FFO65" s="2"/>
      <c r="FFX65" s="2"/>
      <c r="FGE65" s="2"/>
      <c r="FGN65" s="2"/>
      <c r="FGU65" s="2"/>
      <c r="FHD65" s="2"/>
      <c r="FHK65" s="2"/>
      <c r="FHT65" s="2"/>
      <c r="FIA65" s="2"/>
      <c r="FIJ65" s="2"/>
      <c r="FIQ65" s="2"/>
      <c r="FIZ65" s="2"/>
      <c r="FJG65" s="2"/>
      <c r="FJP65" s="2"/>
      <c r="FJW65" s="2"/>
      <c r="FKF65" s="2"/>
      <c r="FKM65" s="2"/>
      <c r="FKV65" s="2"/>
      <c r="FLC65" s="2"/>
      <c r="FLL65" s="2"/>
      <c r="FLS65" s="2"/>
      <c r="FMB65" s="2"/>
      <c r="FMI65" s="2"/>
      <c r="FMR65" s="2"/>
      <c r="FMY65" s="2"/>
      <c r="FNH65" s="2"/>
      <c r="FNO65" s="2"/>
      <c r="FNX65" s="2"/>
      <c r="FOE65" s="2"/>
      <c r="FON65" s="2"/>
      <c r="FOU65" s="2"/>
      <c r="FPD65" s="2"/>
      <c r="FPK65" s="2"/>
      <c r="FPT65" s="2"/>
      <c r="FQA65" s="2"/>
      <c r="FQJ65" s="2"/>
      <c r="FQQ65" s="2"/>
      <c r="FQZ65" s="2"/>
      <c r="FRG65" s="2"/>
      <c r="FRP65" s="2"/>
      <c r="FRW65" s="2"/>
      <c r="FSF65" s="2"/>
      <c r="FSM65" s="2"/>
      <c r="FSV65" s="2"/>
      <c r="FTC65" s="2"/>
      <c r="FTL65" s="2"/>
      <c r="FTS65" s="2"/>
      <c r="FUB65" s="2"/>
      <c r="FUI65" s="2"/>
      <c r="FUR65" s="2"/>
      <c r="FUY65" s="2"/>
      <c r="FVH65" s="2"/>
      <c r="FVO65" s="2"/>
      <c r="FVX65" s="2"/>
      <c r="FWE65" s="2"/>
      <c r="FWN65" s="2"/>
      <c r="FWU65" s="2"/>
      <c r="FXD65" s="2"/>
      <c r="FXK65" s="2"/>
      <c r="FXT65" s="2"/>
      <c r="FYA65" s="2"/>
      <c r="FYJ65" s="2"/>
      <c r="FYQ65" s="2"/>
      <c r="FYZ65" s="2"/>
      <c r="FZG65" s="2"/>
      <c r="FZP65" s="2"/>
      <c r="FZW65" s="2"/>
      <c r="GAF65" s="2"/>
      <c r="GAM65" s="2"/>
      <c r="GAV65" s="2"/>
      <c r="GBC65" s="2"/>
      <c r="GBL65" s="2"/>
      <c r="GBS65" s="2"/>
      <c r="GCB65" s="2"/>
      <c r="GCI65" s="2"/>
      <c r="GCR65" s="2"/>
      <c r="GCY65" s="2"/>
      <c r="GDH65" s="2"/>
      <c r="GDO65" s="2"/>
      <c r="GDX65" s="2"/>
      <c r="GEE65" s="2"/>
      <c r="GEN65" s="2"/>
      <c r="GEU65" s="2"/>
      <c r="GFD65" s="2"/>
      <c r="GFK65" s="2"/>
      <c r="GFT65" s="2"/>
      <c r="GGA65" s="2"/>
      <c r="GGJ65" s="2"/>
      <c r="GGQ65" s="2"/>
      <c r="GGZ65" s="2"/>
      <c r="GHG65" s="2"/>
      <c r="GHP65" s="2"/>
      <c r="GHW65" s="2"/>
      <c r="GIF65" s="2"/>
      <c r="GIM65" s="2"/>
      <c r="GIV65" s="2"/>
      <c r="GJC65" s="2"/>
      <c r="GJL65" s="2"/>
      <c r="GJS65" s="2"/>
      <c r="GKB65" s="2"/>
      <c r="GKI65" s="2"/>
      <c r="GKR65" s="2"/>
      <c r="GKY65" s="2"/>
      <c r="GLH65" s="2"/>
      <c r="GLO65" s="2"/>
      <c r="GLX65" s="2"/>
      <c r="GME65" s="2"/>
      <c r="GMN65" s="2"/>
      <c r="GMU65" s="2"/>
      <c r="GND65" s="2"/>
      <c r="GNK65" s="2"/>
      <c r="GNT65" s="2"/>
      <c r="GOA65" s="2"/>
      <c r="GOJ65" s="2"/>
      <c r="GOQ65" s="2"/>
      <c r="GOZ65" s="2"/>
      <c r="GPG65" s="2"/>
      <c r="GPP65" s="2"/>
      <c r="GPW65" s="2"/>
      <c r="GQF65" s="2"/>
      <c r="GQM65" s="2"/>
      <c r="GQV65" s="2"/>
      <c r="GRC65" s="2"/>
      <c r="GRL65" s="2"/>
      <c r="GRS65" s="2"/>
      <c r="GSB65" s="2"/>
      <c r="GSI65" s="2"/>
      <c r="GSR65" s="2"/>
      <c r="GSY65" s="2"/>
      <c r="GTH65" s="2"/>
      <c r="GTO65" s="2"/>
      <c r="GTX65" s="2"/>
      <c r="GUE65" s="2"/>
      <c r="GUN65" s="2"/>
      <c r="GUU65" s="2"/>
      <c r="GVD65" s="2"/>
      <c r="GVK65" s="2"/>
      <c r="GVT65" s="2"/>
      <c r="GWA65" s="2"/>
      <c r="GWJ65" s="2"/>
      <c r="GWQ65" s="2"/>
      <c r="GWZ65" s="2"/>
      <c r="GXG65" s="2"/>
      <c r="GXP65" s="2"/>
      <c r="GXW65" s="2"/>
      <c r="GYF65" s="2"/>
      <c r="GYM65" s="2"/>
      <c r="GYV65" s="2"/>
      <c r="GZC65" s="2"/>
      <c r="GZL65" s="2"/>
      <c r="GZS65" s="2"/>
      <c r="HAB65" s="2"/>
      <c r="HAI65" s="2"/>
      <c r="HAR65" s="2"/>
      <c r="HAY65" s="2"/>
      <c r="HBH65" s="2"/>
      <c r="HBO65" s="2"/>
      <c r="HBX65" s="2"/>
      <c r="HCE65" s="2"/>
      <c r="HCN65" s="2"/>
      <c r="HCU65" s="2"/>
      <c r="HDD65" s="2"/>
      <c r="HDK65" s="2"/>
      <c r="HDT65" s="2"/>
      <c r="HEA65" s="2"/>
      <c r="HEJ65" s="2"/>
      <c r="HEQ65" s="2"/>
      <c r="HEZ65" s="2"/>
      <c r="HFG65" s="2"/>
      <c r="HFP65" s="2"/>
      <c r="HFW65" s="2"/>
      <c r="HGF65" s="2"/>
      <c r="HGM65" s="2"/>
      <c r="HGV65" s="2"/>
      <c r="HHC65" s="2"/>
      <c r="HHL65" s="2"/>
      <c r="HHS65" s="2"/>
      <c r="HIB65" s="2"/>
      <c r="HII65" s="2"/>
      <c r="HIR65" s="2"/>
      <c r="HIY65" s="2"/>
      <c r="HJH65" s="2"/>
      <c r="HJO65" s="2"/>
      <c r="HJX65" s="2"/>
      <c r="HKE65" s="2"/>
      <c r="HKN65" s="2"/>
      <c r="HKU65" s="2"/>
      <c r="HLD65" s="2"/>
      <c r="HLK65" s="2"/>
      <c r="HLT65" s="2"/>
      <c r="HMA65" s="2"/>
      <c r="HMJ65" s="2"/>
      <c r="HMQ65" s="2"/>
      <c r="HMZ65" s="2"/>
      <c r="HNG65" s="2"/>
      <c r="HNP65" s="2"/>
      <c r="HNW65" s="2"/>
      <c r="HOF65" s="2"/>
      <c r="HOM65" s="2"/>
      <c r="HOV65" s="2"/>
      <c r="HPC65" s="2"/>
      <c r="HPL65" s="2"/>
      <c r="HPS65" s="2"/>
      <c r="HQB65" s="2"/>
      <c r="HQI65" s="2"/>
      <c r="HQR65" s="2"/>
      <c r="HQY65" s="2"/>
      <c r="HRH65" s="2"/>
      <c r="HRO65" s="2"/>
      <c r="HRX65" s="2"/>
      <c r="HSE65" s="2"/>
      <c r="HSN65" s="2"/>
      <c r="HSU65" s="2"/>
      <c r="HTD65" s="2"/>
      <c r="HTK65" s="2"/>
      <c r="HTT65" s="2"/>
      <c r="HUA65" s="2"/>
      <c r="HUJ65" s="2"/>
      <c r="HUQ65" s="2"/>
      <c r="HUZ65" s="2"/>
      <c r="HVG65" s="2"/>
      <c r="HVP65" s="2"/>
      <c r="HVW65" s="2"/>
      <c r="HWF65" s="2"/>
      <c r="HWM65" s="2"/>
      <c r="HWV65" s="2"/>
      <c r="HXC65" s="2"/>
      <c r="HXL65" s="2"/>
      <c r="HXS65" s="2"/>
      <c r="HYB65" s="2"/>
      <c r="HYI65" s="2"/>
      <c r="HYR65" s="2"/>
      <c r="HYY65" s="2"/>
      <c r="HZH65" s="2"/>
      <c r="HZO65" s="2"/>
      <c r="HZX65" s="2"/>
      <c r="IAE65" s="2"/>
      <c r="IAN65" s="2"/>
      <c r="IAU65" s="2"/>
      <c r="IBD65" s="2"/>
      <c r="IBK65" s="2"/>
      <c r="IBT65" s="2"/>
      <c r="ICA65" s="2"/>
      <c r="ICJ65" s="2"/>
      <c r="ICQ65" s="2"/>
      <c r="ICZ65" s="2"/>
      <c r="IDG65" s="2"/>
      <c r="IDP65" s="2"/>
      <c r="IDW65" s="2"/>
      <c r="IEF65" s="2"/>
      <c r="IEM65" s="2"/>
      <c r="IEV65" s="2"/>
      <c r="IFC65" s="2"/>
      <c r="IFL65" s="2"/>
      <c r="IFS65" s="2"/>
      <c r="IGB65" s="2"/>
      <c r="IGI65" s="2"/>
      <c r="IGR65" s="2"/>
      <c r="IGY65" s="2"/>
      <c r="IHH65" s="2"/>
      <c r="IHO65" s="2"/>
      <c r="IHX65" s="2"/>
      <c r="IIE65" s="2"/>
      <c r="IIN65" s="2"/>
      <c r="IIU65" s="2"/>
      <c r="IJD65" s="2"/>
      <c r="IJK65" s="2"/>
      <c r="IJT65" s="2"/>
      <c r="IKA65" s="2"/>
      <c r="IKJ65" s="2"/>
      <c r="IKQ65" s="2"/>
      <c r="IKZ65" s="2"/>
      <c r="ILG65" s="2"/>
      <c r="ILP65" s="2"/>
      <c r="ILW65" s="2"/>
      <c r="IMF65" s="2"/>
      <c r="IMM65" s="2"/>
      <c r="IMV65" s="2"/>
      <c r="INC65" s="2"/>
      <c r="INL65" s="2"/>
      <c r="INS65" s="2"/>
      <c r="IOB65" s="2"/>
      <c r="IOI65" s="2"/>
      <c r="IOR65" s="2"/>
      <c r="IOY65" s="2"/>
      <c r="IPH65" s="2"/>
      <c r="IPO65" s="2"/>
      <c r="IPX65" s="2"/>
      <c r="IQE65" s="2"/>
      <c r="IQN65" s="2"/>
      <c r="IQU65" s="2"/>
      <c r="IRD65" s="2"/>
      <c r="IRK65" s="2"/>
      <c r="IRT65" s="2"/>
      <c r="ISA65" s="2"/>
      <c r="ISJ65" s="2"/>
      <c r="ISQ65" s="2"/>
      <c r="ISZ65" s="2"/>
      <c r="ITG65" s="2"/>
      <c r="ITP65" s="2"/>
      <c r="ITW65" s="2"/>
      <c r="IUF65" s="2"/>
      <c r="IUM65" s="2"/>
      <c r="IUV65" s="2"/>
      <c r="IVC65" s="2"/>
      <c r="IVL65" s="2"/>
      <c r="IVS65" s="2"/>
      <c r="IWB65" s="2"/>
      <c r="IWI65" s="2"/>
      <c r="IWR65" s="2"/>
      <c r="IWY65" s="2"/>
      <c r="IXH65" s="2"/>
      <c r="IXO65" s="2"/>
      <c r="IXX65" s="2"/>
      <c r="IYE65" s="2"/>
      <c r="IYN65" s="2"/>
      <c r="IYU65" s="2"/>
      <c r="IZD65" s="2"/>
      <c r="IZK65" s="2"/>
      <c r="IZT65" s="2"/>
      <c r="JAA65" s="2"/>
      <c r="JAJ65" s="2"/>
      <c r="JAQ65" s="2"/>
      <c r="JAZ65" s="2"/>
      <c r="JBG65" s="2"/>
      <c r="JBP65" s="2"/>
      <c r="JBW65" s="2"/>
      <c r="JCF65" s="2"/>
      <c r="JCM65" s="2"/>
      <c r="JCV65" s="2"/>
      <c r="JDC65" s="2"/>
      <c r="JDL65" s="2"/>
      <c r="JDS65" s="2"/>
      <c r="JEB65" s="2"/>
      <c r="JEI65" s="2"/>
      <c r="JER65" s="2"/>
      <c r="JEY65" s="2"/>
      <c r="JFH65" s="2"/>
      <c r="JFO65" s="2"/>
      <c r="JFX65" s="2"/>
      <c r="JGE65" s="2"/>
      <c r="JGN65" s="2"/>
      <c r="JGU65" s="2"/>
      <c r="JHD65" s="2"/>
      <c r="JHK65" s="2"/>
      <c r="JHT65" s="2"/>
      <c r="JIA65" s="2"/>
      <c r="JIJ65" s="2"/>
      <c r="JIQ65" s="2"/>
      <c r="JIZ65" s="2"/>
      <c r="JJG65" s="2"/>
      <c r="JJP65" s="2"/>
      <c r="JJW65" s="2"/>
      <c r="JKF65" s="2"/>
      <c r="JKM65" s="2"/>
      <c r="JKV65" s="2"/>
      <c r="JLC65" s="2"/>
      <c r="JLL65" s="2"/>
      <c r="JLS65" s="2"/>
      <c r="JMB65" s="2"/>
      <c r="JMI65" s="2"/>
      <c r="JMR65" s="2"/>
      <c r="JMY65" s="2"/>
      <c r="JNH65" s="2"/>
      <c r="JNO65" s="2"/>
      <c r="JNX65" s="2"/>
      <c r="JOE65" s="2"/>
      <c r="JON65" s="2"/>
      <c r="JOU65" s="2"/>
      <c r="JPD65" s="2"/>
      <c r="JPK65" s="2"/>
      <c r="JPT65" s="2"/>
      <c r="JQA65" s="2"/>
      <c r="JQJ65" s="2"/>
      <c r="JQQ65" s="2"/>
      <c r="JQZ65" s="2"/>
      <c r="JRG65" s="2"/>
      <c r="JRP65" s="2"/>
      <c r="JRW65" s="2"/>
      <c r="JSF65" s="2"/>
      <c r="JSM65" s="2"/>
      <c r="JSV65" s="2"/>
      <c r="JTC65" s="2"/>
      <c r="JTL65" s="2"/>
      <c r="JTS65" s="2"/>
      <c r="JUB65" s="2"/>
      <c r="JUI65" s="2"/>
      <c r="JUR65" s="2"/>
      <c r="JUY65" s="2"/>
      <c r="JVH65" s="2"/>
      <c r="JVO65" s="2"/>
      <c r="JVX65" s="2"/>
      <c r="JWE65" s="2"/>
      <c r="JWN65" s="2"/>
      <c r="JWU65" s="2"/>
      <c r="JXD65" s="2"/>
      <c r="JXK65" s="2"/>
      <c r="JXT65" s="2"/>
      <c r="JYA65" s="2"/>
      <c r="JYJ65" s="2"/>
      <c r="JYQ65" s="2"/>
      <c r="JYZ65" s="2"/>
      <c r="JZG65" s="2"/>
      <c r="JZP65" s="2"/>
      <c r="JZW65" s="2"/>
      <c r="KAF65" s="2"/>
      <c r="KAM65" s="2"/>
      <c r="KAV65" s="2"/>
      <c r="KBC65" s="2"/>
      <c r="KBL65" s="2"/>
      <c r="KBS65" s="2"/>
      <c r="KCB65" s="2"/>
      <c r="KCI65" s="2"/>
      <c r="KCR65" s="2"/>
      <c r="KCY65" s="2"/>
      <c r="KDH65" s="2"/>
      <c r="KDO65" s="2"/>
      <c r="KDX65" s="2"/>
      <c r="KEE65" s="2"/>
      <c r="KEN65" s="2"/>
      <c r="KEU65" s="2"/>
      <c r="KFD65" s="2"/>
      <c r="KFK65" s="2"/>
      <c r="KFT65" s="2"/>
      <c r="KGA65" s="2"/>
      <c r="KGJ65" s="2"/>
      <c r="KGQ65" s="2"/>
      <c r="KGZ65" s="2"/>
      <c r="KHG65" s="2"/>
      <c r="KHP65" s="2"/>
      <c r="KHW65" s="2"/>
      <c r="KIF65" s="2"/>
      <c r="KIM65" s="2"/>
      <c r="KIV65" s="2"/>
      <c r="KJC65" s="2"/>
      <c r="KJL65" s="2"/>
      <c r="KJS65" s="2"/>
      <c r="KKB65" s="2"/>
      <c r="KKI65" s="2"/>
      <c r="KKR65" s="2"/>
      <c r="KKY65" s="2"/>
      <c r="KLH65" s="2"/>
      <c r="KLO65" s="2"/>
      <c r="KLX65" s="2"/>
      <c r="KME65" s="2"/>
      <c r="KMN65" s="2"/>
      <c r="KMU65" s="2"/>
      <c r="KND65" s="2"/>
      <c r="KNK65" s="2"/>
      <c r="KNT65" s="2"/>
      <c r="KOA65" s="2"/>
      <c r="KOJ65" s="2"/>
      <c r="KOQ65" s="2"/>
      <c r="KOZ65" s="2"/>
      <c r="KPG65" s="2"/>
      <c r="KPP65" s="2"/>
      <c r="KPW65" s="2"/>
      <c r="KQF65" s="2"/>
      <c r="KQM65" s="2"/>
      <c r="KQV65" s="2"/>
      <c r="KRC65" s="2"/>
      <c r="KRL65" s="2"/>
      <c r="KRS65" s="2"/>
      <c r="KSB65" s="2"/>
      <c r="KSI65" s="2"/>
      <c r="KSR65" s="2"/>
      <c r="KSY65" s="2"/>
      <c r="KTH65" s="2"/>
      <c r="KTO65" s="2"/>
      <c r="KTX65" s="2"/>
      <c r="KUE65" s="2"/>
      <c r="KUN65" s="2"/>
      <c r="KUU65" s="2"/>
      <c r="KVD65" s="2"/>
      <c r="KVK65" s="2"/>
      <c r="KVT65" s="2"/>
      <c r="KWA65" s="2"/>
      <c r="KWJ65" s="2"/>
      <c r="KWQ65" s="2"/>
      <c r="KWZ65" s="2"/>
      <c r="KXG65" s="2"/>
      <c r="KXP65" s="2"/>
      <c r="KXW65" s="2"/>
      <c r="KYF65" s="2"/>
      <c r="KYM65" s="2"/>
      <c r="KYV65" s="2"/>
      <c r="KZC65" s="2"/>
      <c r="KZL65" s="2"/>
      <c r="KZS65" s="2"/>
      <c r="LAB65" s="2"/>
      <c r="LAI65" s="2"/>
      <c r="LAR65" s="2"/>
      <c r="LAY65" s="2"/>
      <c r="LBH65" s="2"/>
      <c r="LBO65" s="2"/>
      <c r="LBX65" s="2"/>
      <c r="LCE65" s="2"/>
      <c r="LCN65" s="2"/>
      <c r="LCU65" s="2"/>
      <c r="LDD65" s="2"/>
      <c r="LDK65" s="2"/>
      <c r="LDT65" s="2"/>
      <c r="LEA65" s="2"/>
      <c r="LEJ65" s="2"/>
      <c r="LEQ65" s="2"/>
      <c r="LEZ65" s="2"/>
      <c r="LFG65" s="2"/>
      <c r="LFP65" s="2"/>
      <c r="LFW65" s="2"/>
      <c r="LGF65" s="2"/>
      <c r="LGM65" s="2"/>
      <c r="LGV65" s="2"/>
      <c r="LHC65" s="2"/>
      <c r="LHL65" s="2"/>
      <c r="LHS65" s="2"/>
      <c r="LIB65" s="2"/>
      <c r="LII65" s="2"/>
      <c r="LIR65" s="2"/>
      <c r="LIY65" s="2"/>
      <c r="LJH65" s="2"/>
      <c r="LJO65" s="2"/>
      <c r="LJX65" s="2"/>
      <c r="LKE65" s="2"/>
      <c r="LKN65" s="2"/>
      <c r="LKU65" s="2"/>
      <c r="LLD65" s="2"/>
      <c r="LLK65" s="2"/>
      <c r="LLT65" s="2"/>
      <c r="LMA65" s="2"/>
      <c r="LMJ65" s="2"/>
      <c r="LMQ65" s="2"/>
      <c r="LMZ65" s="2"/>
      <c r="LNG65" s="2"/>
      <c r="LNP65" s="2"/>
      <c r="LNW65" s="2"/>
      <c r="LOF65" s="2"/>
      <c r="LOM65" s="2"/>
      <c r="LOV65" s="2"/>
      <c r="LPC65" s="2"/>
      <c r="LPL65" s="2"/>
      <c r="LPS65" s="2"/>
      <c r="LQB65" s="2"/>
      <c r="LQI65" s="2"/>
      <c r="LQR65" s="2"/>
      <c r="LQY65" s="2"/>
      <c r="LRH65" s="2"/>
      <c r="LRO65" s="2"/>
      <c r="LRX65" s="2"/>
      <c r="LSE65" s="2"/>
      <c r="LSN65" s="2"/>
      <c r="LSU65" s="2"/>
      <c r="LTD65" s="2"/>
      <c r="LTK65" s="2"/>
      <c r="LTT65" s="2"/>
      <c r="LUA65" s="2"/>
      <c r="LUJ65" s="2"/>
      <c r="LUQ65" s="2"/>
      <c r="LUZ65" s="2"/>
      <c r="LVG65" s="2"/>
      <c r="LVP65" s="2"/>
      <c r="LVW65" s="2"/>
      <c r="LWF65" s="2"/>
      <c r="LWM65" s="2"/>
      <c r="LWV65" s="2"/>
      <c r="LXC65" s="2"/>
      <c r="LXL65" s="2"/>
      <c r="LXS65" s="2"/>
      <c r="LYB65" s="2"/>
      <c r="LYI65" s="2"/>
      <c r="LYR65" s="2"/>
      <c r="LYY65" s="2"/>
      <c r="LZH65" s="2"/>
      <c r="LZO65" s="2"/>
      <c r="LZX65" s="2"/>
      <c r="MAE65" s="2"/>
      <c r="MAN65" s="2"/>
      <c r="MAU65" s="2"/>
      <c r="MBD65" s="2"/>
      <c r="MBK65" s="2"/>
      <c r="MBT65" s="2"/>
      <c r="MCA65" s="2"/>
      <c r="MCJ65" s="2"/>
      <c r="MCQ65" s="2"/>
      <c r="MCZ65" s="2"/>
      <c r="MDG65" s="2"/>
      <c r="MDP65" s="2"/>
      <c r="MDW65" s="2"/>
      <c r="MEF65" s="2"/>
      <c r="MEM65" s="2"/>
      <c r="MEV65" s="2"/>
      <c r="MFC65" s="2"/>
      <c r="MFL65" s="2"/>
      <c r="MFS65" s="2"/>
      <c r="MGB65" s="2"/>
      <c r="MGI65" s="2"/>
      <c r="MGR65" s="2"/>
      <c r="MGY65" s="2"/>
      <c r="MHH65" s="2"/>
      <c r="MHO65" s="2"/>
      <c r="MHX65" s="2"/>
      <c r="MIE65" s="2"/>
      <c r="MIN65" s="2"/>
      <c r="MIU65" s="2"/>
      <c r="MJD65" s="2"/>
      <c r="MJK65" s="2"/>
      <c r="MJT65" s="2"/>
      <c r="MKA65" s="2"/>
      <c r="MKJ65" s="2"/>
      <c r="MKQ65" s="2"/>
      <c r="MKZ65" s="2"/>
      <c r="MLG65" s="2"/>
      <c r="MLP65" s="2"/>
      <c r="MLW65" s="2"/>
      <c r="MMF65" s="2"/>
      <c r="MMM65" s="2"/>
      <c r="MMV65" s="2"/>
      <c r="MNC65" s="2"/>
      <c r="MNL65" s="2"/>
      <c r="MNS65" s="2"/>
      <c r="MOB65" s="2"/>
      <c r="MOI65" s="2"/>
      <c r="MOR65" s="2"/>
      <c r="MOY65" s="2"/>
      <c r="MPH65" s="2"/>
      <c r="MPO65" s="2"/>
      <c r="MPX65" s="2"/>
      <c r="MQE65" s="2"/>
      <c r="MQN65" s="2"/>
      <c r="MQU65" s="2"/>
      <c r="MRD65" s="2"/>
      <c r="MRK65" s="2"/>
      <c r="MRT65" s="2"/>
      <c r="MSA65" s="2"/>
      <c r="MSJ65" s="2"/>
      <c r="MSQ65" s="2"/>
      <c r="MSZ65" s="2"/>
      <c r="MTG65" s="2"/>
      <c r="MTP65" s="2"/>
      <c r="MTW65" s="2"/>
      <c r="MUF65" s="2"/>
      <c r="MUM65" s="2"/>
      <c r="MUV65" s="2"/>
      <c r="MVC65" s="2"/>
      <c r="MVL65" s="2"/>
      <c r="MVS65" s="2"/>
      <c r="MWB65" s="2"/>
      <c r="MWI65" s="2"/>
      <c r="MWR65" s="2"/>
      <c r="MWY65" s="2"/>
      <c r="MXH65" s="2"/>
      <c r="MXO65" s="2"/>
      <c r="MXX65" s="2"/>
      <c r="MYE65" s="2"/>
      <c r="MYN65" s="2"/>
      <c r="MYU65" s="2"/>
      <c r="MZD65" s="2"/>
      <c r="MZK65" s="2"/>
      <c r="MZT65" s="2"/>
      <c r="NAA65" s="2"/>
      <c r="NAJ65" s="2"/>
      <c r="NAQ65" s="2"/>
      <c r="NAZ65" s="2"/>
      <c r="NBG65" s="2"/>
      <c r="NBP65" s="2"/>
      <c r="NBW65" s="2"/>
      <c r="NCF65" s="2"/>
      <c r="NCM65" s="2"/>
      <c r="NCV65" s="2"/>
      <c r="NDC65" s="2"/>
      <c r="NDL65" s="2"/>
      <c r="NDS65" s="2"/>
      <c r="NEB65" s="2"/>
      <c r="NEI65" s="2"/>
      <c r="NER65" s="2"/>
      <c r="NEY65" s="2"/>
      <c r="NFH65" s="2"/>
      <c r="NFO65" s="2"/>
      <c r="NFX65" s="2"/>
      <c r="NGE65" s="2"/>
      <c r="NGN65" s="2"/>
      <c r="NGU65" s="2"/>
      <c r="NHD65" s="2"/>
      <c r="NHK65" s="2"/>
      <c r="NHT65" s="2"/>
      <c r="NIA65" s="2"/>
      <c r="NIJ65" s="2"/>
      <c r="NIQ65" s="2"/>
      <c r="NIZ65" s="2"/>
      <c r="NJG65" s="2"/>
      <c r="NJP65" s="2"/>
      <c r="NJW65" s="2"/>
      <c r="NKF65" s="2"/>
      <c r="NKM65" s="2"/>
      <c r="NKV65" s="2"/>
      <c r="NLC65" s="2"/>
      <c r="NLL65" s="2"/>
      <c r="NLS65" s="2"/>
      <c r="NMB65" s="2"/>
      <c r="NMI65" s="2"/>
      <c r="NMR65" s="2"/>
      <c r="NMY65" s="2"/>
      <c r="NNH65" s="2"/>
      <c r="NNO65" s="2"/>
      <c r="NNX65" s="2"/>
      <c r="NOE65" s="2"/>
      <c r="NON65" s="2"/>
      <c r="NOU65" s="2"/>
      <c r="NPD65" s="2"/>
      <c r="NPK65" s="2"/>
      <c r="NPT65" s="2"/>
      <c r="NQA65" s="2"/>
      <c r="NQJ65" s="2"/>
      <c r="NQQ65" s="2"/>
      <c r="NQZ65" s="2"/>
      <c r="NRG65" s="2"/>
      <c r="NRP65" s="2"/>
      <c r="NRW65" s="2"/>
      <c r="NSF65" s="2"/>
      <c r="NSM65" s="2"/>
      <c r="NSV65" s="2"/>
      <c r="NTC65" s="2"/>
      <c r="NTL65" s="2"/>
      <c r="NTS65" s="2"/>
      <c r="NUB65" s="2"/>
      <c r="NUI65" s="2"/>
      <c r="NUR65" s="2"/>
      <c r="NUY65" s="2"/>
      <c r="NVH65" s="2"/>
      <c r="NVO65" s="2"/>
      <c r="NVX65" s="2"/>
      <c r="NWE65" s="2"/>
      <c r="NWN65" s="2"/>
      <c r="NWU65" s="2"/>
      <c r="NXD65" s="2"/>
      <c r="NXK65" s="2"/>
      <c r="NXT65" s="2"/>
      <c r="NYA65" s="2"/>
      <c r="NYJ65" s="2"/>
      <c r="NYQ65" s="2"/>
      <c r="NYZ65" s="2"/>
      <c r="NZG65" s="2"/>
      <c r="NZP65" s="2"/>
      <c r="NZW65" s="2"/>
      <c r="OAF65" s="2"/>
      <c r="OAM65" s="2"/>
      <c r="OAV65" s="2"/>
      <c r="OBC65" s="2"/>
      <c r="OBL65" s="2"/>
      <c r="OBS65" s="2"/>
      <c r="OCB65" s="2"/>
      <c r="OCI65" s="2"/>
      <c r="OCR65" s="2"/>
      <c r="OCY65" s="2"/>
      <c r="ODH65" s="2"/>
      <c r="ODO65" s="2"/>
      <c r="ODX65" s="2"/>
      <c r="OEE65" s="2"/>
      <c r="OEN65" s="2"/>
      <c r="OEU65" s="2"/>
      <c r="OFD65" s="2"/>
      <c r="OFK65" s="2"/>
      <c r="OFT65" s="2"/>
      <c r="OGA65" s="2"/>
      <c r="OGJ65" s="2"/>
      <c r="OGQ65" s="2"/>
      <c r="OGZ65" s="2"/>
      <c r="OHG65" s="2"/>
      <c r="OHP65" s="2"/>
      <c r="OHW65" s="2"/>
      <c r="OIF65" s="2"/>
      <c r="OIM65" s="2"/>
      <c r="OIV65" s="2"/>
      <c r="OJC65" s="2"/>
      <c r="OJL65" s="2"/>
      <c r="OJS65" s="2"/>
      <c r="OKB65" s="2"/>
      <c r="OKI65" s="2"/>
      <c r="OKR65" s="2"/>
      <c r="OKY65" s="2"/>
      <c r="OLH65" s="2"/>
      <c r="OLO65" s="2"/>
      <c r="OLX65" s="2"/>
      <c r="OME65" s="2"/>
      <c r="OMN65" s="2"/>
      <c r="OMU65" s="2"/>
      <c r="OND65" s="2"/>
      <c r="ONK65" s="2"/>
      <c r="ONT65" s="2"/>
      <c r="OOA65" s="2"/>
      <c r="OOJ65" s="2"/>
      <c r="OOQ65" s="2"/>
      <c r="OOZ65" s="2"/>
      <c r="OPG65" s="2"/>
      <c r="OPP65" s="2"/>
      <c r="OPW65" s="2"/>
      <c r="OQF65" s="2"/>
      <c r="OQM65" s="2"/>
      <c r="OQV65" s="2"/>
      <c r="ORC65" s="2"/>
      <c r="ORL65" s="2"/>
      <c r="ORS65" s="2"/>
      <c r="OSB65" s="2"/>
      <c r="OSI65" s="2"/>
      <c r="OSR65" s="2"/>
      <c r="OSY65" s="2"/>
      <c r="OTH65" s="2"/>
      <c r="OTO65" s="2"/>
      <c r="OTX65" s="2"/>
      <c r="OUE65" s="2"/>
      <c r="OUN65" s="2"/>
      <c r="OUU65" s="2"/>
      <c r="OVD65" s="2"/>
      <c r="OVK65" s="2"/>
      <c r="OVT65" s="2"/>
      <c r="OWA65" s="2"/>
      <c r="OWJ65" s="2"/>
      <c r="OWQ65" s="2"/>
      <c r="OWZ65" s="2"/>
      <c r="OXG65" s="2"/>
      <c r="OXP65" s="2"/>
      <c r="OXW65" s="2"/>
      <c r="OYF65" s="2"/>
      <c r="OYM65" s="2"/>
      <c r="OYV65" s="2"/>
      <c r="OZC65" s="2"/>
      <c r="OZL65" s="2"/>
      <c r="OZS65" s="2"/>
      <c r="PAB65" s="2"/>
      <c r="PAI65" s="2"/>
      <c r="PAR65" s="2"/>
      <c r="PAY65" s="2"/>
      <c r="PBH65" s="2"/>
      <c r="PBO65" s="2"/>
      <c r="PBX65" s="2"/>
      <c r="PCE65" s="2"/>
      <c r="PCN65" s="2"/>
      <c r="PCU65" s="2"/>
      <c r="PDD65" s="2"/>
      <c r="PDK65" s="2"/>
      <c r="PDT65" s="2"/>
      <c r="PEA65" s="2"/>
      <c r="PEJ65" s="2"/>
      <c r="PEQ65" s="2"/>
      <c r="PEZ65" s="2"/>
      <c r="PFG65" s="2"/>
      <c r="PFP65" s="2"/>
      <c r="PFW65" s="2"/>
      <c r="PGF65" s="2"/>
      <c r="PGM65" s="2"/>
      <c r="PGV65" s="2"/>
      <c r="PHC65" s="2"/>
      <c r="PHL65" s="2"/>
      <c r="PHS65" s="2"/>
      <c r="PIB65" s="2"/>
      <c r="PII65" s="2"/>
      <c r="PIR65" s="2"/>
      <c r="PIY65" s="2"/>
      <c r="PJH65" s="2"/>
      <c r="PJO65" s="2"/>
      <c r="PJX65" s="2"/>
      <c r="PKE65" s="2"/>
      <c r="PKN65" s="2"/>
      <c r="PKU65" s="2"/>
      <c r="PLD65" s="2"/>
      <c r="PLK65" s="2"/>
      <c r="PLT65" s="2"/>
      <c r="PMA65" s="2"/>
      <c r="PMJ65" s="2"/>
      <c r="PMQ65" s="2"/>
      <c r="PMZ65" s="2"/>
      <c r="PNG65" s="2"/>
      <c r="PNP65" s="2"/>
      <c r="PNW65" s="2"/>
      <c r="POF65" s="2"/>
      <c r="POM65" s="2"/>
      <c r="POV65" s="2"/>
      <c r="PPC65" s="2"/>
      <c r="PPL65" s="2"/>
      <c r="PPS65" s="2"/>
      <c r="PQB65" s="2"/>
      <c r="PQI65" s="2"/>
      <c r="PQR65" s="2"/>
      <c r="PQY65" s="2"/>
      <c r="PRH65" s="2"/>
      <c r="PRO65" s="2"/>
      <c r="PRX65" s="2"/>
      <c r="PSE65" s="2"/>
      <c r="PSN65" s="2"/>
      <c r="PSU65" s="2"/>
      <c r="PTD65" s="2"/>
      <c r="PTK65" s="2"/>
      <c r="PTT65" s="2"/>
      <c r="PUA65" s="2"/>
      <c r="PUJ65" s="2"/>
      <c r="PUQ65" s="2"/>
      <c r="PUZ65" s="2"/>
      <c r="PVG65" s="2"/>
      <c r="PVP65" s="2"/>
      <c r="PVW65" s="2"/>
      <c r="PWF65" s="2"/>
      <c r="PWM65" s="2"/>
      <c r="PWV65" s="2"/>
      <c r="PXC65" s="2"/>
      <c r="PXL65" s="2"/>
      <c r="PXS65" s="2"/>
      <c r="PYB65" s="2"/>
      <c r="PYI65" s="2"/>
      <c r="PYR65" s="2"/>
      <c r="PYY65" s="2"/>
      <c r="PZH65" s="2"/>
      <c r="PZO65" s="2"/>
      <c r="PZX65" s="2"/>
      <c r="QAE65" s="2"/>
      <c r="QAN65" s="2"/>
      <c r="QAU65" s="2"/>
      <c r="QBD65" s="2"/>
      <c r="QBK65" s="2"/>
      <c r="QBT65" s="2"/>
      <c r="QCA65" s="2"/>
      <c r="QCJ65" s="2"/>
      <c r="QCQ65" s="2"/>
      <c r="QCZ65" s="2"/>
      <c r="QDG65" s="2"/>
      <c r="QDP65" s="2"/>
      <c r="QDW65" s="2"/>
      <c r="QEF65" s="2"/>
      <c r="QEM65" s="2"/>
      <c r="QEV65" s="2"/>
      <c r="QFC65" s="2"/>
      <c r="QFL65" s="2"/>
      <c r="QFS65" s="2"/>
      <c r="QGB65" s="2"/>
      <c r="QGI65" s="2"/>
      <c r="QGR65" s="2"/>
      <c r="QGY65" s="2"/>
      <c r="QHH65" s="2"/>
      <c r="QHO65" s="2"/>
      <c r="QHX65" s="2"/>
      <c r="QIE65" s="2"/>
      <c r="QIN65" s="2"/>
      <c r="QIU65" s="2"/>
      <c r="QJD65" s="2"/>
      <c r="QJK65" s="2"/>
      <c r="QJT65" s="2"/>
      <c r="QKA65" s="2"/>
      <c r="QKJ65" s="2"/>
      <c r="QKQ65" s="2"/>
      <c r="QKZ65" s="2"/>
      <c r="QLG65" s="2"/>
      <c r="QLP65" s="2"/>
      <c r="QLW65" s="2"/>
      <c r="QMF65" s="2"/>
      <c r="QMM65" s="2"/>
      <c r="QMV65" s="2"/>
      <c r="QNC65" s="2"/>
      <c r="QNL65" s="2"/>
      <c r="QNS65" s="2"/>
      <c r="QOB65" s="2"/>
      <c r="QOI65" s="2"/>
      <c r="QOR65" s="2"/>
      <c r="QOY65" s="2"/>
      <c r="QPH65" s="2"/>
      <c r="QPO65" s="2"/>
      <c r="QPX65" s="2"/>
      <c r="QQE65" s="2"/>
      <c r="QQN65" s="2"/>
      <c r="QQU65" s="2"/>
      <c r="QRD65" s="2"/>
      <c r="QRK65" s="2"/>
      <c r="QRT65" s="2"/>
      <c r="QSA65" s="2"/>
      <c r="QSJ65" s="2"/>
      <c r="QSQ65" s="2"/>
      <c r="QSZ65" s="2"/>
      <c r="QTG65" s="2"/>
      <c r="QTP65" s="2"/>
      <c r="QTW65" s="2"/>
      <c r="QUF65" s="2"/>
      <c r="QUM65" s="2"/>
      <c r="QUV65" s="2"/>
      <c r="QVC65" s="2"/>
      <c r="QVL65" s="2"/>
      <c r="QVS65" s="2"/>
      <c r="QWB65" s="2"/>
      <c r="QWI65" s="2"/>
      <c r="QWR65" s="2"/>
      <c r="QWY65" s="2"/>
      <c r="QXH65" s="2"/>
      <c r="QXO65" s="2"/>
      <c r="QXX65" s="2"/>
      <c r="QYE65" s="2"/>
      <c r="QYN65" s="2"/>
      <c r="QYU65" s="2"/>
      <c r="QZD65" s="2"/>
      <c r="QZK65" s="2"/>
      <c r="QZT65" s="2"/>
      <c r="RAA65" s="2"/>
      <c r="RAJ65" s="2"/>
      <c r="RAQ65" s="2"/>
      <c r="RAZ65" s="2"/>
      <c r="RBG65" s="2"/>
      <c r="RBP65" s="2"/>
      <c r="RBW65" s="2"/>
      <c r="RCF65" s="2"/>
      <c r="RCM65" s="2"/>
      <c r="RCV65" s="2"/>
      <c r="RDC65" s="2"/>
      <c r="RDL65" s="2"/>
      <c r="RDS65" s="2"/>
      <c r="REB65" s="2"/>
      <c r="REI65" s="2"/>
      <c r="RER65" s="2"/>
      <c r="REY65" s="2"/>
      <c r="RFH65" s="2"/>
      <c r="RFO65" s="2"/>
      <c r="RFX65" s="2"/>
      <c r="RGE65" s="2"/>
      <c r="RGN65" s="2"/>
      <c r="RGU65" s="2"/>
      <c r="RHD65" s="2"/>
      <c r="RHK65" s="2"/>
      <c r="RHT65" s="2"/>
      <c r="RIA65" s="2"/>
      <c r="RIJ65" s="2"/>
      <c r="RIQ65" s="2"/>
      <c r="RIZ65" s="2"/>
      <c r="RJG65" s="2"/>
      <c r="RJP65" s="2"/>
      <c r="RJW65" s="2"/>
      <c r="RKF65" s="2"/>
      <c r="RKM65" s="2"/>
      <c r="RKV65" s="2"/>
      <c r="RLC65" s="2"/>
      <c r="RLL65" s="2"/>
      <c r="RLS65" s="2"/>
      <c r="RMB65" s="2"/>
      <c r="RMI65" s="2"/>
      <c r="RMR65" s="2"/>
      <c r="RMY65" s="2"/>
      <c r="RNH65" s="2"/>
      <c r="RNO65" s="2"/>
      <c r="RNX65" s="2"/>
      <c r="ROE65" s="2"/>
      <c r="RON65" s="2"/>
      <c r="ROU65" s="2"/>
      <c r="RPD65" s="2"/>
      <c r="RPK65" s="2"/>
      <c r="RPT65" s="2"/>
      <c r="RQA65" s="2"/>
      <c r="RQJ65" s="2"/>
      <c r="RQQ65" s="2"/>
      <c r="RQZ65" s="2"/>
      <c r="RRG65" s="2"/>
      <c r="RRP65" s="2"/>
      <c r="RRW65" s="2"/>
      <c r="RSF65" s="2"/>
      <c r="RSM65" s="2"/>
      <c r="RSV65" s="2"/>
      <c r="RTC65" s="2"/>
      <c r="RTL65" s="2"/>
      <c r="RTS65" s="2"/>
      <c r="RUB65" s="2"/>
      <c r="RUI65" s="2"/>
      <c r="RUR65" s="2"/>
      <c r="RUY65" s="2"/>
      <c r="RVH65" s="2"/>
      <c r="RVO65" s="2"/>
      <c r="RVX65" s="2"/>
      <c r="RWE65" s="2"/>
      <c r="RWN65" s="2"/>
      <c r="RWU65" s="2"/>
      <c r="RXD65" s="2"/>
      <c r="RXK65" s="2"/>
      <c r="RXT65" s="2"/>
      <c r="RYA65" s="2"/>
      <c r="RYJ65" s="2"/>
      <c r="RYQ65" s="2"/>
      <c r="RYZ65" s="2"/>
      <c r="RZG65" s="2"/>
      <c r="RZP65" s="2"/>
      <c r="RZW65" s="2"/>
      <c r="SAF65" s="2"/>
      <c r="SAM65" s="2"/>
      <c r="SAV65" s="2"/>
      <c r="SBC65" s="2"/>
      <c r="SBL65" s="2"/>
      <c r="SBS65" s="2"/>
      <c r="SCB65" s="2"/>
      <c r="SCI65" s="2"/>
      <c r="SCR65" s="2"/>
      <c r="SCY65" s="2"/>
      <c r="SDH65" s="2"/>
      <c r="SDO65" s="2"/>
      <c r="SDX65" s="2"/>
      <c r="SEE65" s="2"/>
      <c r="SEN65" s="2"/>
      <c r="SEU65" s="2"/>
      <c r="SFD65" s="2"/>
      <c r="SFK65" s="2"/>
      <c r="SFT65" s="2"/>
      <c r="SGA65" s="2"/>
      <c r="SGJ65" s="2"/>
      <c r="SGQ65" s="2"/>
      <c r="SGZ65" s="2"/>
      <c r="SHG65" s="2"/>
      <c r="SHP65" s="2"/>
      <c r="SHW65" s="2"/>
      <c r="SIF65" s="2"/>
      <c r="SIM65" s="2"/>
      <c r="SIV65" s="2"/>
      <c r="SJC65" s="2"/>
      <c r="SJL65" s="2"/>
      <c r="SJS65" s="2"/>
      <c r="SKB65" s="2"/>
      <c r="SKI65" s="2"/>
      <c r="SKR65" s="2"/>
      <c r="SKY65" s="2"/>
      <c r="SLH65" s="2"/>
      <c r="SLO65" s="2"/>
      <c r="SLX65" s="2"/>
      <c r="SME65" s="2"/>
      <c r="SMN65" s="2"/>
      <c r="SMU65" s="2"/>
      <c r="SND65" s="2"/>
      <c r="SNK65" s="2"/>
      <c r="SNT65" s="2"/>
      <c r="SOA65" s="2"/>
      <c r="SOJ65" s="2"/>
      <c r="SOQ65" s="2"/>
      <c r="SOZ65" s="2"/>
      <c r="SPG65" s="2"/>
      <c r="SPP65" s="2"/>
      <c r="SPW65" s="2"/>
      <c r="SQF65" s="2"/>
      <c r="SQM65" s="2"/>
      <c r="SQV65" s="2"/>
      <c r="SRC65" s="2"/>
      <c r="SRL65" s="2"/>
      <c r="SRS65" s="2"/>
      <c r="SSB65" s="2"/>
      <c r="SSI65" s="2"/>
      <c r="SSR65" s="2"/>
      <c r="SSY65" s="2"/>
      <c r="STH65" s="2"/>
      <c r="STO65" s="2"/>
      <c r="STX65" s="2"/>
      <c r="SUE65" s="2"/>
      <c r="SUN65" s="2"/>
      <c r="SUU65" s="2"/>
      <c r="SVD65" s="2"/>
      <c r="SVK65" s="2"/>
      <c r="SVT65" s="2"/>
      <c r="SWA65" s="2"/>
      <c r="SWJ65" s="2"/>
      <c r="SWQ65" s="2"/>
      <c r="SWZ65" s="2"/>
      <c r="SXG65" s="2"/>
      <c r="SXP65" s="2"/>
      <c r="SXW65" s="2"/>
      <c r="SYF65" s="2"/>
      <c r="SYM65" s="2"/>
      <c r="SYV65" s="2"/>
      <c r="SZC65" s="2"/>
      <c r="SZL65" s="2"/>
      <c r="SZS65" s="2"/>
      <c r="TAB65" s="2"/>
      <c r="TAI65" s="2"/>
      <c r="TAR65" s="2"/>
      <c r="TAY65" s="2"/>
      <c r="TBH65" s="2"/>
      <c r="TBO65" s="2"/>
      <c r="TBX65" s="2"/>
      <c r="TCE65" s="2"/>
      <c r="TCN65" s="2"/>
      <c r="TCU65" s="2"/>
      <c r="TDD65" s="2"/>
      <c r="TDK65" s="2"/>
      <c r="TDT65" s="2"/>
      <c r="TEA65" s="2"/>
      <c r="TEJ65" s="2"/>
      <c r="TEQ65" s="2"/>
      <c r="TEZ65" s="2"/>
      <c r="TFG65" s="2"/>
      <c r="TFP65" s="2"/>
      <c r="TFW65" s="2"/>
      <c r="TGF65" s="2"/>
      <c r="TGM65" s="2"/>
      <c r="TGV65" s="2"/>
      <c r="THC65" s="2"/>
      <c r="THL65" s="2"/>
      <c r="THS65" s="2"/>
      <c r="TIB65" s="2"/>
      <c r="TII65" s="2"/>
      <c r="TIR65" s="2"/>
      <c r="TIY65" s="2"/>
      <c r="TJH65" s="2"/>
      <c r="TJO65" s="2"/>
      <c r="TJX65" s="2"/>
      <c r="TKE65" s="2"/>
      <c r="TKN65" s="2"/>
      <c r="TKU65" s="2"/>
      <c r="TLD65" s="2"/>
      <c r="TLK65" s="2"/>
      <c r="TLT65" s="2"/>
      <c r="TMA65" s="2"/>
      <c r="TMJ65" s="2"/>
      <c r="TMQ65" s="2"/>
      <c r="TMZ65" s="2"/>
      <c r="TNG65" s="2"/>
      <c r="TNP65" s="2"/>
      <c r="TNW65" s="2"/>
      <c r="TOF65" s="2"/>
      <c r="TOM65" s="2"/>
      <c r="TOV65" s="2"/>
      <c r="TPC65" s="2"/>
      <c r="TPL65" s="2"/>
      <c r="TPS65" s="2"/>
      <c r="TQB65" s="2"/>
      <c r="TQI65" s="2"/>
      <c r="TQR65" s="2"/>
      <c r="TQY65" s="2"/>
      <c r="TRH65" s="2"/>
      <c r="TRO65" s="2"/>
      <c r="TRX65" s="2"/>
      <c r="TSE65" s="2"/>
      <c r="TSN65" s="2"/>
      <c r="TSU65" s="2"/>
      <c r="TTD65" s="2"/>
      <c r="TTK65" s="2"/>
      <c r="TTT65" s="2"/>
      <c r="TUA65" s="2"/>
      <c r="TUJ65" s="2"/>
      <c r="TUQ65" s="2"/>
      <c r="TUZ65" s="2"/>
      <c r="TVG65" s="2"/>
      <c r="TVP65" s="2"/>
      <c r="TVW65" s="2"/>
      <c r="TWF65" s="2"/>
      <c r="TWM65" s="2"/>
      <c r="TWV65" s="2"/>
      <c r="TXC65" s="2"/>
      <c r="TXL65" s="2"/>
      <c r="TXS65" s="2"/>
      <c r="TYB65" s="2"/>
      <c r="TYI65" s="2"/>
      <c r="TYR65" s="2"/>
      <c r="TYY65" s="2"/>
      <c r="TZH65" s="2"/>
      <c r="TZO65" s="2"/>
      <c r="TZX65" s="2"/>
      <c r="UAE65" s="2"/>
      <c r="UAN65" s="2"/>
      <c r="UAU65" s="2"/>
      <c r="UBD65" s="2"/>
      <c r="UBK65" s="2"/>
      <c r="UBT65" s="2"/>
      <c r="UCA65" s="2"/>
      <c r="UCJ65" s="2"/>
      <c r="UCQ65" s="2"/>
      <c r="UCZ65" s="2"/>
      <c r="UDG65" s="2"/>
      <c r="UDP65" s="2"/>
      <c r="UDW65" s="2"/>
      <c r="UEF65" s="2"/>
      <c r="UEM65" s="2"/>
      <c r="UEV65" s="2"/>
      <c r="UFC65" s="2"/>
      <c r="UFL65" s="2"/>
      <c r="UFS65" s="2"/>
      <c r="UGB65" s="2"/>
      <c r="UGI65" s="2"/>
      <c r="UGR65" s="2"/>
      <c r="UGY65" s="2"/>
      <c r="UHH65" s="2"/>
      <c r="UHO65" s="2"/>
      <c r="UHX65" s="2"/>
      <c r="UIE65" s="2"/>
      <c r="UIN65" s="2"/>
      <c r="UIU65" s="2"/>
      <c r="UJD65" s="2"/>
      <c r="UJK65" s="2"/>
      <c r="UJT65" s="2"/>
      <c r="UKA65" s="2"/>
      <c r="UKJ65" s="2"/>
      <c r="UKQ65" s="2"/>
      <c r="UKZ65" s="2"/>
      <c r="ULG65" s="2"/>
      <c r="ULP65" s="2"/>
      <c r="ULW65" s="2"/>
      <c r="UMF65" s="2"/>
      <c r="UMM65" s="2"/>
      <c r="UMV65" s="2"/>
      <c r="UNC65" s="2"/>
      <c r="UNL65" s="2"/>
      <c r="UNS65" s="2"/>
      <c r="UOB65" s="2"/>
      <c r="UOI65" s="2"/>
      <c r="UOR65" s="2"/>
      <c r="UOY65" s="2"/>
      <c r="UPH65" s="2"/>
      <c r="UPO65" s="2"/>
      <c r="UPX65" s="2"/>
      <c r="UQE65" s="2"/>
      <c r="UQN65" s="2"/>
      <c r="UQU65" s="2"/>
      <c r="URD65" s="2"/>
      <c r="URK65" s="2"/>
      <c r="URT65" s="2"/>
      <c r="USA65" s="2"/>
      <c r="USJ65" s="2"/>
      <c r="USQ65" s="2"/>
      <c r="USZ65" s="2"/>
      <c r="UTG65" s="2"/>
      <c r="UTP65" s="2"/>
      <c r="UTW65" s="2"/>
      <c r="UUF65" s="2"/>
      <c r="UUM65" s="2"/>
      <c r="UUV65" s="2"/>
      <c r="UVC65" s="2"/>
      <c r="UVL65" s="2"/>
      <c r="UVS65" s="2"/>
      <c r="UWB65" s="2"/>
      <c r="UWI65" s="2"/>
      <c r="UWR65" s="2"/>
      <c r="UWY65" s="2"/>
      <c r="UXH65" s="2"/>
      <c r="UXO65" s="2"/>
      <c r="UXX65" s="2"/>
      <c r="UYE65" s="2"/>
      <c r="UYN65" s="2"/>
      <c r="UYU65" s="2"/>
      <c r="UZD65" s="2"/>
      <c r="UZK65" s="2"/>
      <c r="UZT65" s="2"/>
      <c r="VAA65" s="2"/>
      <c r="VAJ65" s="2"/>
      <c r="VAQ65" s="2"/>
      <c r="VAZ65" s="2"/>
      <c r="VBG65" s="2"/>
      <c r="VBP65" s="2"/>
      <c r="VBW65" s="2"/>
      <c r="VCF65" s="2"/>
      <c r="VCM65" s="2"/>
      <c r="VCV65" s="2"/>
      <c r="VDC65" s="2"/>
      <c r="VDL65" s="2"/>
      <c r="VDS65" s="2"/>
      <c r="VEB65" s="2"/>
      <c r="VEI65" s="2"/>
      <c r="VER65" s="2"/>
      <c r="VEY65" s="2"/>
      <c r="VFH65" s="2"/>
      <c r="VFO65" s="2"/>
      <c r="VFX65" s="2"/>
      <c r="VGE65" s="2"/>
      <c r="VGN65" s="2"/>
      <c r="VGU65" s="2"/>
      <c r="VHD65" s="2"/>
      <c r="VHK65" s="2"/>
      <c r="VHT65" s="2"/>
      <c r="VIA65" s="2"/>
      <c r="VIJ65" s="2"/>
      <c r="VIQ65" s="2"/>
      <c r="VIZ65" s="2"/>
      <c r="VJG65" s="2"/>
      <c r="VJP65" s="2"/>
      <c r="VJW65" s="2"/>
      <c r="VKF65" s="2"/>
      <c r="VKM65" s="2"/>
      <c r="VKV65" s="2"/>
      <c r="VLC65" s="2"/>
      <c r="VLL65" s="2"/>
      <c r="VLS65" s="2"/>
      <c r="VMB65" s="2"/>
      <c r="VMI65" s="2"/>
      <c r="VMR65" s="2"/>
      <c r="VMY65" s="2"/>
      <c r="VNH65" s="2"/>
      <c r="VNO65" s="2"/>
      <c r="VNX65" s="2"/>
      <c r="VOE65" s="2"/>
      <c r="VON65" s="2"/>
      <c r="VOU65" s="2"/>
      <c r="VPD65" s="2"/>
      <c r="VPK65" s="2"/>
      <c r="VPT65" s="2"/>
      <c r="VQA65" s="2"/>
      <c r="VQJ65" s="2"/>
      <c r="VQQ65" s="2"/>
      <c r="VQZ65" s="2"/>
      <c r="VRG65" s="2"/>
      <c r="VRP65" s="2"/>
      <c r="VRW65" s="2"/>
      <c r="VSF65" s="2"/>
      <c r="VSM65" s="2"/>
      <c r="VSV65" s="2"/>
      <c r="VTC65" s="2"/>
      <c r="VTL65" s="2"/>
      <c r="VTS65" s="2"/>
      <c r="VUB65" s="2"/>
      <c r="VUI65" s="2"/>
      <c r="VUR65" s="2"/>
      <c r="VUY65" s="2"/>
      <c r="VVH65" s="2"/>
      <c r="VVO65" s="2"/>
      <c r="VVX65" s="2"/>
      <c r="VWE65" s="2"/>
      <c r="VWN65" s="2"/>
      <c r="VWU65" s="2"/>
      <c r="VXD65" s="2"/>
      <c r="VXK65" s="2"/>
      <c r="VXT65" s="2"/>
      <c r="VYA65" s="2"/>
      <c r="VYJ65" s="2"/>
      <c r="VYQ65" s="2"/>
      <c r="VYZ65" s="2"/>
      <c r="VZG65" s="2"/>
      <c r="VZP65" s="2"/>
      <c r="VZW65" s="2"/>
      <c r="WAF65" s="2"/>
      <c r="WAM65" s="2"/>
      <c r="WAV65" s="2"/>
      <c r="WBC65" s="2"/>
      <c r="WBL65" s="2"/>
      <c r="WBS65" s="2"/>
      <c r="WCB65" s="2"/>
      <c r="WCI65" s="2"/>
      <c r="WCR65" s="2"/>
      <c r="WCY65" s="2"/>
      <c r="WDH65" s="2"/>
      <c r="WDO65" s="2"/>
      <c r="WDX65" s="2"/>
      <c r="WEE65" s="2"/>
      <c r="WEN65" s="2"/>
      <c r="WEU65" s="2"/>
      <c r="WFD65" s="2"/>
      <c r="WFK65" s="2"/>
      <c r="WFT65" s="2"/>
      <c r="WGA65" s="2"/>
      <c r="WGJ65" s="2"/>
      <c r="WGQ65" s="2"/>
      <c r="WGZ65" s="2"/>
      <c r="WHG65" s="2"/>
      <c r="WHP65" s="2"/>
      <c r="WHW65" s="2"/>
      <c r="WIF65" s="2"/>
      <c r="WIM65" s="2"/>
      <c r="WIV65" s="2"/>
      <c r="WJC65" s="2"/>
      <c r="WJL65" s="2"/>
      <c r="WJS65" s="2"/>
      <c r="WKB65" s="2"/>
      <c r="WKI65" s="2"/>
      <c r="WKR65" s="2"/>
      <c r="WKY65" s="2"/>
      <c r="WLH65" s="2"/>
      <c r="WLO65" s="2"/>
      <c r="WLX65" s="2"/>
      <c r="WME65" s="2"/>
      <c r="WMN65" s="2"/>
      <c r="WMU65" s="2"/>
      <c r="WND65" s="2"/>
      <c r="WNK65" s="2"/>
      <c r="WNT65" s="2"/>
      <c r="WOA65" s="2"/>
      <c r="WOJ65" s="2"/>
      <c r="WOQ65" s="2"/>
      <c r="WOZ65" s="2"/>
      <c r="WPG65" s="2"/>
      <c r="WPP65" s="2"/>
      <c r="WPW65" s="2"/>
      <c r="WQF65" s="2"/>
      <c r="WQM65" s="2"/>
      <c r="WQV65" s="2"/>
      <c r="WRC65" s="2"/>
      <c r="WRL65" s="2"/>
      <c r="WRS65" s="2"/>
      <c r="WSB65" s="2"/>
      <c r="WSI65" s="2"/>
      <c r="WSR65" s="2"/>
      <c r="WSY65" s="2"/>
      <c r="WTH65" s="2"/>
      <c r="WTO65" s="2"/>
      <c r="WTX65" s="2"/>
      <c r="WUE65" s="2"/>
      <c r="WUN65" s="2"/>
      <c r="WUU65" s="2"/>
      <c r="WVD65" s="2"/>
      <c r="WVK65" s="2"/>
      <c r="WVT65" s="2"/>
      <c r="WWA65" s="2"/>
      <c r="WWJ65" s="2"/>
      <c r="WWQ65" s="2"/>
      <c r="WWZ65" s="2"/>
      <c r="WXG65" s="2"/>
      <c r="WXP65" s="2"/>
      <c r="WXW65" s="2"/>
      <c r="WYF65" s="2"/>
      <c r="WYM65" s="2"/>
      <c r="WYV65" s="2"/>
      <c r="WZC65" s="2"/>
      <c r="WZL65" s="2"/>
      <c r="WZS65" s="2"/>
      <c r="XAB65" s="2"/>
      <c r="XAI65" s="2"/>
      <c r="XAR65" s="2"/>
      <c r="XAY65" s="2"/>
      <c r="XBH65" s="2"/>
      <c r="XBO65" s="2"/>
      <c r="XBX65" s="2"/>
      <c r="XCE65" s="2"/>
      <c r="XCN65" s="2"/>
      <c r="XCU65" s="2"/>
      <c r="XDD65" s="2"/>
      <c r="XDK65" s="2"/>
      <c r="XDT65" s="2"/>
      <c r="XEA65" s="2"/>
      <c r="XEJ65" s="2"/>
      <c r="XEQ65" s="2"/>
      <c r="XEZ65" s="2"/>
    </row>
    <row r="66" spans="1:1020 1027:2044 2051:3068 3075:4092 4099:5116 5123:6140 6147:7164 7171:8188 8195:9212 9219:10236 10243:11260 11267:12284 12291:13308 13315:14332 14339:15356 15363:16380" s="4" customFormat="1" x14ac:dyDescent="0.3">
      <c r="A66" s="4" t="s">
        <v>146</v>
      </c>
      <c r="B66" s="4" t="s">
        <v>145</v>
      </c>
      <c r="C66" s="2" t="s">
        <v>432</v>
      </c>
      <c r="D66" s="4" t="str">
        <f>VLOOKUP(C66,production!A:B,2,)</f>
        <v>P21</v>
      </c>
      <c r="E66" s="4" t="str">
        <f>VLOOKUP(D66,product!B:E,4)</f>
        <v>Dabigatran Etexilate</v>
      </c>
      <c r="F66" s="4" t="s">
        <v>340</v>
      </c>
      <c r="G66" s="4" t="str">
        <f>VLOOKUP(F66,production!A:B,2,)</f>
        <v>P6</v>
      </c>
      <c r="H66" s="4">
        <f>VLOOKUP(E66,api!A:E,2,)</f>
        <v>2.0000000000000002E-5</v>
      </c>
      <c r="I66" s="4">
        <f>VLOOKUP(E66,api!A:E,5,)</f>
        <v>40</v>
      </c>
      <c r="J66" s="4" t="str">
        <f>VLOOKUP(G66,product!B:C,2,)</f>
        <v>1500</v>
      </c>
      <c r="K66" s="4">
        <f>VLOOKUP(F66,production!A:C,3,)</f>
        <v>325</v>
      </c>
      <c r="L66" s="2">
        <f>VLOOKUP(B66,equipment!A:C,3,)</f>
        <v>46.500093</v>
      </c>
      <c r="M66" s="4">
        <f t="shared" si="44"/>
        <v>9.3189777778150532E-2</v>
      </c>
      <c r="N66" s="4">
        <f t="shared" si="45"/>
        <v>186.37955555630111</v>
      </c>
      <c r="O66" s="4">
        <f t="shared" si="46"/>
        <v>69.892333333612896</v>
      </c>
      <c r="P66" s="4">
        <f t="shared" si="47"/>
        <v>9.3189777778150532E-2</v>
      </c>
      <c r="Q66" s="2">
        <f t="shared" si="51"/>
        <v>7.4551822222520422E-2</v>
      </c>
      <c r="R66" s="2">
        <f t="shared" si="52"/>
        <v>93.189777778150528</v>
      </c>
      <c r="S66" s="2">
        <f t="shared" si="53"/>
        <v>9.3189777778150532E-2</v>
      </c>
      <c r="T66" s="4">
        <f t="shared" si="6"/>
        <v>9.3189777778150532E-2</v>
      </c>
      <c r="AB66" s="2"/>
      <c r="AI66" s="2"/>
      <c r="AR66" s="2"/>
      <c r="AY66" s="2"/>
      <c r="BH66" s="2"/>
      <c r="BO66" s="2"/>
      <c r="BX66" s="2"/>
      <c r="CE66" s="2"/>
      <c r="CN66" s="2"/>
      <c r="CU66" s="2"/>
      <c r="DD66" s="2"/>
      <c r="DK66" s="2"/>
      <c r="DT66" s="2"/>
      <c r="EA66" s="2"/>
      <c r="EJ66" s="2"/>
      <c r="EQ66" s="2"/>
      <c r="EZ66" s="2"/>
      <c r="FG66" s="2"/>
      <c r="FP66" s="2"/>
      <c r="FW66" s="2"/>
      <c r="GF66" s="2"/>
      <c r="GM66" s="2"/>
      <c r="GV66" s="2"/>
      <c r="HC66" s="2"/>
      <c r="HL66" s="2"/>
      <c r="HS66" s="2"/>
      <c r="IB66" s="2"/>
      <c r="II66" s="2"/>
      <c r="IR66" s="2"/>
      <c r="IY66" s="2"/>
      <c r="JH66" s="2"/>
      <c r="JO66" s="2"/>
      <c r="JX66" s="2"/>
      <c r="KE66" s="2"/>
      <c r="KN66" s="2"/>
      <c r="KU66" s="2"/>
      <c r="LD66" s="2"/>
      <c r="LK66" s="2"/>
      <c r="LT66" s="2"/>
      <c r="MA66" s="2"/>
      <c r="MJ66" s="2"/>
      <c r="MQ66" s="2"/>
      <c r="MZ66" s="2"/>
      <c r="NG66" s="2"/>
      <c r="NP66" s="2"/>
      <c r="NW66" s="2"/>
      <c r="OF66" s="2"/>
      <c r="OM66" s="2"/>
      <c r="OV66" s="2"/>
      <c r="PC66" s="2"/>
      <c r="PL66" s="2"/>
      <c r="PS66" s="2"/>
      <c r="QB66" s="2"/>
      <c r="QI66" s="2"/>
      <c r="QR66" s="2"/>
      <c r="QY66" s="2"/>
      <c r="RH66" s="2"/>
      <c r="RO66" s="2"/>
      <c r="RX66" s="2"/>
      <c r="SE66" s="2"/>
      <c r="SN66" s="2"/>
      <c r="SU66" s="2"/>
      <c r="TD66" s="2"/>
      <c r="TK66" s="2"/>
      <c r="TT66" s="2"/>
      <c r="UA66" s="2"/>
      <c r="UJ66" s="2"/>
      <c r="UQ66" s="2"/>
      <c r="UZ66" s="2"/>
      <c r="VG66" s="2"/>
      <c r="VP66" s="2"/>
      <c r="VW66" s="2"/>
      <c r="WF66" s="2"/>
      <c r="WM66" s="2"/>
      <c r="WV66" s="2"/>
      <c r="XC66" s="2"/>
      <c r="XL66" s="2"/>
      <c r="XS66" s="2"/>
      <c r="YB66" s="2"/>
      <c r="YI66" s="2"/>
      <c r="YR66" s="2"/>
      <c r="YY66" s="2"/>
      <c r="ZH66" s="2"/>
      <c r="ZO66" s="2"/>
      <c r="ZX66" s="2"/>
      <c r="AAE66" s="2"/>
      <c r="AAN66" s="2"/>
      <c r="AAU66" s="2"/>
      <c r="ABD66" s="2"/>
      <c r="ABK66" s="2"/>
      <c r="ABT66" s="2"/>
      <c r="ACA66" s="2"/>
      <c r="ACJ66" s="2"/>
      <c r="ACQ66" s="2"/>
      <c r="ACZ66" s="2"/>
      <c r="ADG66" s="2"/>
      <c r="ADP66" s="2"/>
      <c r="ADW66" s="2"/>
      <c r="AEF66" s="2"/>
      <c r="AEM66" s="2"/>
      <c r="AEV66" s="2"/>
      <c r="AFC66" s="2"/>
      <c r="AFL66" s="2"/>
      <c r="AFS66" s="2"/>
      <c r="AGB66" s="2"/>
      <c r="AGI66" s="2"/>
      <c r="AGR66" s="2"/>
      <c r="AGY66" s="2"/>
      <c r="AHH66" s="2"/>
      <c r="AHO66" s="2"/>
      <c r="AHX66" s="2"/>
      <c r="AIE66" s="2"/>
      <c r="AIN66" s="2"/>
      <c r="AIU66" s="2"/>
      <c r="AJD66" s="2"/>
      <c r="AJK66" s="2"/>
      <c r="AJT66" s="2"/>
      <c r="AKA66" s="2"/>
      <c r="AKJ66" s="2"/>
      <c r="AKQ66" s="2"/>
      <c r="AKZ66" s="2"/>
      <c r="ALG66" s="2"/>
      <c r="ALP66" s="2"/>
      <c r="ALW66" s="2"/>
      <c r="AMF66" s="2"/>
      <c r="AMM66" s="2"/>
      <c r="AMV66" s="2"/>
      <c r="ANC66" s="2"/>
      <c r="ANL66" s="2"/>
      <c r="ANS66" s="2"/>
      <c r="AOB66" s="2"/>
      <c r="AOI66" s="2"/>
      <c r="AOR66" s="2"/>
      <c r="AOY66" s="2"/>
      <c r="APH66" s="2"/>
      <c r="APO66" s="2"/>
      <c r="APX66" s="2"/>
      <c r="AQE66" s="2"/>
      <c r="AQN66" s="2"/>
      <c r="AQU66" s="2"/>
      <c r="ARD66" s="2"/>
      <c r="ARK66" s="2"/>
      <c r="ART66" s="2"/>
      <c r="ASA66" s="2"/>
      <c r="ASJ66" s="2"/>
      <c r="ASQ66" s="2"/>
      <c r="ASZ66" s="2"/>
      <c r="ATG66" s="2"/>
      <c r="ATP66" s="2"/>
      <c r="ATW66" s="2"/>
      <c r="AUF66" s="2"/>
      <c r="AUM66" s="2"/>
      <c r="AUV66" s="2"/>
      <c r="AVC66" s="2"/>
      <c r="AVL66" s="2"/>
      <c r="AVS66" s="2"/>
      <c r="AWB66" s="2"/>
      <c r="AWI66" s="2"/>
      <c r="AWR66" s="2"/>
      <c r="AWY66" s="2"/>
      <c r="AXH66" s="2"/>
      <c r="AXO66" s="2"/>
      <c r="AXX66" s="2"/>
      <c r="AYE66" s="2"/>
      <c r="AYN66" s="2"/>
      <c r="AYU66" s="2"/>
      <c r="AZD66" s="2"/>
      <c r="AZK66" s="2"/>
      <c r="AZT66" s="2"/>
      <c r="BAA66" s="2"/>
      <c r="BAJ66" s="2"/>
      <c r="BAQ66" s="2"/>
      <c r="BAZ66" s="2"/>
      <c r="BBG66" s="2"/>
      <c r="BBP66" s="2"/>
      <c r="BBW66" s="2"/>
      <c r="BCF66" s="2"/>
      <c r="BCM66" s="2"/>
      <c r="BCV66" s="2"/>
      <c r="BDC66" s="2"/>
      <c r="BDL66" s="2"/>
      <c r="BDS66" s="2"/>
      <c r="BEB66" s="2"/>
      <c r="BEI66" s="2"/>
      <c r="BER66" s="2"/>
      <c r="BEY66" s="2"/>
      <c r="BFH66" s="2"/>
      <c r="BFO66" s="2"/>
      <c r="BFX66" s="2"/>
      <c r="BGE66" s="2"/>
      <c r="BGN66" s="2"/>
      <c r="BGU66" s="2"/>
      <c r="BHD66" s="2"/>
      <c r="BHK66" s="2"/>
      <c r="BHT66" s="2"/>
      <c r="BIA66" s="2"/>
      <c r="BIJ66" s="2"/>
      <c r="BIQ66" s="2"/>
      <c r="BIZ66" s="2"/>
      <c r="BJG66" s="2"/>
      <c r="BJP66" s="2"/>
      <c r="BJW66" s="2"/>
      <c r="BKF66" s="2"/>
      <c r="BKM66" s="2"/>
      <c r="BKV66" s="2"/>
      <c r="BLC66" s="2"/>
      <c r="BLL66" s="2"/>
      <c r="BLS66" s="2"/>
      <c r="BMB66" s="2"/>
      <c r="BMI66" s="2"/>
      <c r="BMR66" s="2"/>
      <c r="BMY66" s="2"/>
      <c r="BNH66" s="2"/>
      <c r="BNO66" s="2"/>
      <c r="BNX66" s="2"/>
      <c r="BOE66" s="2"/>
      <c r="BON66" s="2"/>
      <c r="BOU66" s="2"/>
      <c r="BPD66" s="2"/>
      <c r="BPK66" s="2"/>
      <c r="BPT66" s="2"/>
      <c r="BQA66" s="2"/>
      <c r="BQJ66" s="2"/>
      <c r="BQQ66" s="2"/>
      <c r="BQZ66" s="2"/>
      <c r="BRG66" s="2"/>
      <c r="BRP66" s="2"/>
      <c r="BRW66" s="2"/>
      <c r="BSF66" s="2"/>
      <c r="BSM66" s="2"/>
      <c r="BSV66" s="2"/>
      <c r="BTC66" s="2"/>
      <c r="BTL66" s="2"/>
      <c r="BTS66" s="2"/>
      <c r="BUB66" s="2"/>
      <c r="BUI66" s="2"/>
      <c r="BUR66" s="2"/>
      <c r="BUY66" s="2"/>
      <c r="BVH66" s="2"/>
      <c r="BVO66" s="2"/>
      <c r="BVX66" s="2"/>
      <c r="BWE66" s="2"/>
      <c r="BWN66" s="2"/>
      <c r="BWU66" s="2"/>
      <c r="BXD66" s="2"/>
      <c r="BXK66" s="2"/>
      <c r="BXT66" s="2"/>
      <c r="BYA66" s="2"/>
      <c r="BYJ66" s="2"/>
      <c r="BYQ66" s="2"/>
      <c r="BYZ66" s="2"/>
      <c r="BZG66" s="2"/>
      <c r="BZP66" s="2"/>
      <c r="BZW66" s="2"/>
      <c r="CAF66" s="2"/>
      <c r="CAM66" s="2"/>
      <c r="CAV66" s="2"/>
      <c r="CBC66" s="2"/>
      <c r="CBL66" s="2"/>
      <c r="CBS66" s="2"/>
      <c r="CCB66" s="2"/>
      <c r="CCI66" s="2"/>
      <c r="CCR66" s="2"/>
      <c r="CCY66" s="2"/>
      <c r="CDH66" s="2"/>
      <c r="CDO66" s="2"/>
      <c r="CDX66" s="2"/>
      <c r="CEE66" s="2"/>
      <c r="CEN66" s="2"/>
      <c r="CEU66" s="2"/>
      <c r="CFD66" s="2"/>
      <c r="CFK66" s="2"/>
      <c r="CFT66" s="2"/>
      <c r="CGA66" s="2"/>
      <c r="CGJ66" s="2"/>
      <c r="CGQ66" s="2"/>
      <c r="CGZ66" s="2"/>
      <c r="CHG66" s="2"/>
      <c r="CHP66" s="2"/>
      <c r="CHW66" s="2"/>
      <c r="CIF66" s="2"/>
      <c r="CIM66" s="2"/>
      <c r="CIV66" s="2"/>
      <c r="CJC66" s="2"/>
      <c r="CJL66" s="2"/>
      <c r="CJS66" s="2"/>
      <c r="CKB66" s="2"/>
      <c r="CKI66" s="2"/>
      <c r="CKR66" s="2"/>
      <c r="CKY66" s="2"/>
      <c r="CLH66" s="2"/>
      <c r="CLO66" s="2"/>
      <c r="CLX66" s="2"/>
      <c r="CME66" s="2"/>
      <c r="CMN66" s="2"/>
      <c r="CMU66" s="2"/>
      <c r="CND66" s="2"/>
      <c r="CNK66" s="2"/>
      <c r="CNT66" s="2"/>
      <c r="COA66" s="2"/>
      <c r="COJ66" s="2"/>
      <c r="COQ66" s="2"/>
      <c r="COZ66" s="2"/>
      <c r="CPG66" s="2"/>
      <c r="CPP66" s="2"/>
      <c r="CPW66" s="2"/>
      <c r="CQF66" s="2"/>
      <c r="CQM66" s="2"/>
      <c r="CQV66" s="2"/>
      <c r="CRC66" s="2"/>
      <c r="CRL66" s="2"/>
      <c r="CRS66" s="2"/>
      <c r="CSB66" s="2"/>
      <c r="CSI66" s="2"/>
      <c r="CSR66" s="2"/>
      <c r="CSY66" s="2"/>
      <c r="CTH66" s="2"/>
      <c r="CTO66" s="2"/>
      <c r="CTX66" s="2"/>
      <c r="CUE66" s="2"/>
      <c r="CUN66" s="2"/>
      <c r="CUU66" s="2"/>
      <c r="CVD66" s="2"/>
      <c r="CVK66" s="2"/>
      <c r="CVT66" s="2"/>
      <c r="CWA66" s="2"/>
      <c r="CWJ66" s="2"/>
      <c r="CWQ66" s="2"/>
      <c r="CWZ66" s="2"/>
      <c r="CXG66" s="2"/>
      <c r="CXP66" s="2"/>
      <c r="CXW66" s="2"/>
      <c r="CYF66" s="2"/>
      <c r="CYM66" s="2"/>
      <c r="CYV66" s="2"/>
      <c r="CZC66" s="2"/>
      <c r="CZL66" s="2"/>
      <c r="CZS66" s="2"/>
      <c r="DAB66" s="2"/>
      <c r="DAI66" s="2"/>
      <c r="DAR66" s="2"/>
      <c r="DAY66" s="2"/>
      <c r="DBH66" s="2"/>
      <c r="DBO66" s="2"/>
      <c r="DBX66" s="2"/>
      <c r="DCE66" s="2"/>
      <c r="DCN66" s="2"/>
      <c r="DCU66" s="2"/>
      <c r="DDD66" s="2"/>
      <c r="DDK66" s="2"/>
      <c r="DDT66" s="2"/>
      <c r="DEA66" s="2"/>
      <c r="DEJ66" s="2"/>
      <c r="DEQ66" s="2"/>
      <c r="DEZ66" s="2"/>
      <c r="DFG66" s="2"/>
      <c r="DFP66" s="2"/>
      <c r="DFW66" s="2"/>
      <c r="DGF66" s="2"/>
      <c r="DGM66" s="2"/>
      <c r="DGV66" s="2"/>
      <c r="DHC66" s="2"/>
      <c r="DHL66" s="2"/>
      <c r="DHS66" s="2"/>
      <c r="DIB66" s="2"/>
      <c r="DII66" s="2"/>
      <c r="DIR66" s="2"/>
      <c r="DIY66" s="2"/>
      <c r="DJH66" s="2"/>
      <c r="DJO66" s="2"/>
      <c r="DJX66" s="2"/>
      <c r="DKE66" s="2"/>
      <c r="DKN66" s="2"/>
      <c r="DKU66" s="2"/>
      <c r="DLD66" s="2"/>
      <c r="DLK66" s="2"/>
      <c r="DLT66" s="2"/>
      <c r="DMA66" s="2"/>
      <c r="DMJ66" s="2"/>
      <c r="DMQ66" s="2"/>
      <c r="DMZ66" s="2"/>
      <c r="DNG66" s="2"/>
      <c r="DNP66" s="2"/>
      <c r="DNW66" s="2"/>
      <c r="DOF66" s="2"/>
      <c r="DOM66" s="2"/>
      <c r="DOV66" s="2"/>
      <c r="DPC66" s="2"/>
      <c r="DPL66" s="2"/>
      <c r="DPS66" s="2"/>
      <c r="DQB66" s="2"/>
      <c r="DQI66" s="2"/>
      <c r="DQR66" s="2"/>
      <c r="DQY66" s="2"/>
      <c r="DRH66" s="2"/>
      <c r="DRO66" s="2"/>
      <c r="DRX66" s="2"/>
      <c r="DSE66" s="2"/>
      <c r="DSN66" s="2"/>
      <c r="DSU66" s="2"/>
      <c r="DTD66" s="2"/>
      <c r="DTK66" s="2"/>
      <c r="DTT66" s="2"/>
      <c r="DUA66" s="2"/>
      <c r="DUJ66" s="2"/>
      <c r="DUQ66" s="2"/>
      <c r="DUZ66" s="2"/>
      <c r="DVG66" s="2"/>
      <c r="DVP66" s="2"/>
      <c r="DVW66" s="2"/>
      <c r="DWF66" s="2"/>
      <c r="DWM66" s="2"/>
      <c r="DWV66" s="2"/>
      <c r="DXC66" s="2"/>
      <c r="DXL66" s="2"/>
      <c r="DXS66" s="2"/>
      <c r="DYB66" s="2"/>
      <c r="DYI66" s="2"/>
      <c r="DYR66" s="2"/>
      <c r="DYY66" s="2"/>
      <c r="DZH66" s="2"/>
      <c r="DZO66" s="2"/>
      <c r="DZX66" s="2"/>
      <c r="EAE66" s="2"/>
      <c r="EAN66" s="2"/>
      <c r="EAU66" s="2"/>
      <c r="EBD66" s="2"/>
      <c r="EBK66" s="2"/>
      <c r="EBT66" s="2"/>
      <c r="ECA66" s="2"/>
      <c r="ECJ66" s="2"/>
      <c r="ECQ66" s="2"/>
      <c r="ECZ66" s="2"/>
      <c r="EDG66" s="2"/>
      <c r="EDP66" s="2"/>
      <c r="EDW66" s="2"/>
      <c r="EEF66" s="2"/>
      <c r="EEM66" s="2"/>
      <c r="EEV66" s="2"/>
      <c r="EFC66" s="2"/>
      <c r="EFL66" s="2"/>
      <c r="EFS66" s="2"/>
      <c r="EGB66" s="2"/>
      <c r="EGI66" s="2"/>
      <c r="EGR66" s="2"/>
      <c r="EGY66" s="2"/>
      <c r="EHH66" s="2"/>
      <c r="EHO66" s="2"/>
      <c r="EHX66" s="2"/>
      <c r="EIE66" s="2"/>
      <c r="EIN66" s="2"/>
      <c r="EIU66" s="2"/>
      <c r="EJD66" s="2"/>
      <c r="EJK66" s="2"/>
      <c r="EJT66" s="2"/>
      <c r="EKA66" s="2"/>
      <c r="EKJ66" s="2"/>
      <c r="EKQ66" s="2"/>
      <c r="EKZ66" s="2"/>
      <c r="ELG66" s="2"/>
      <c r="ELP66" s="2"/>
      <c r="ELW66" s="2"/>
      <c r="EMF66" s="2"/>
      <c r="EMM66" s="2"/>
      <c r="EMV66" s="2"/>
      <c r="ENC66" s="2"/>
      <c r="ENL66" s="2"/>
      <c r="ENS66" s="2"/>
      <c r="EOB66" s="2"/>
      <c r="EOI66" s="2"/>
      <c r="EOR66" s="2"/>
      <c r="EOY66" s="2"/>
      <c r="EPH66" s="2"/>
      <c r="EPO66" s="2"/>
      <c r="EPX66" s="2"/>
      <c r="EQE66" s="2"/>
      <c r="EQN66" s="2"/>
      <c r="EQU66" s="2"/>
      <c r="ERD66" s="2"/>
      <c r="ERK66" s="2"/>
      <c r="ERT66" s="2"/>
      <c r="ESA66" s="2"/>
      <c r="ESJ66" s="2"/>
      <c r="ESQ66" s="2"/>
      <c r="ESZ66" s="2"/>
      <c r="ETG66" s="2"/>
      <c r="ETP66" s="2"/>
      <c r="ETW66" s="2"/>
      <c r="EUF66" s="2"/>
      <c r="EUM66" s="2"/>
      <c r="EUV66" s="2"/>
      <c r="EVC66" s="2"/>
      <c r="EVL66" s="2"/>
      <c r="EVS66" s="2"/>
      <c r="EWB66" s="2"/>
      <c r="EWI66" s="2"/>
      <c r="EWR66" s="2"/>
      <c r="EWY66" s="2"/>
      <c r="EXH66" s="2"/>
      <c r="EXO66" s="2"/>
      <c r="EXX66" s="2"/>
      <c r="EYE66" s="2"/>
      <c r="EYN66" s="2"/>
      <c r="EYU66" s="2"/>
      <c r="EZD66" s="2"/>
      <c r="EZK66" s="2"/>
      <c r="EZT66" s="2"/>
      <c r="FAA66" s="2"/>
      <c r="FAJ66" s="2"/>
      <c r="FAQ66" s="2"/>
      <c r="FAZ66" s="2"/>
      <c r="FBG66" s="2"/>
      <c r="FBP66" s="2"/>
      <c r="FBW66" s="2"/>
      <c r="FCF66" s="2"/>
      <c r="FCM66" s="2"/>
      <c r="FCV66" s="2"/>
      <c r="FDC66" s="2"/>
      <c r="FDL66" s="2"/>
      <c r="FDS66" s="2"/>
      <c r="FEB66" s="2"/>
      <c r="FEI66" s="2"/>
      <c r="FER66" s="2"/>
      <c r="FEY66" s="2"/>
      <c r="FFH66" s="2"/>
      <c r="FFO66" s="2"/>
      <c r="FFX66" s="2"/>
      <c r="FGE66" s="2"/>
      <c r="FGN66" s="2"/>
      <c r="FGU66" s="2"/>
      <c r="FHD66" s="2"/>
      <c r="FHK66" s="2"/>
      <c r="FHT66" s="2"/>
      <c r="FIA66" s="2"/>
      <c r="FIJ66" s="2"/>
      <c r="FIQ66" s="2"/>
      <c r="FIZ66" s="2"/>
      <c r="FJG66" s="2"/>
      <c r="FJP66" s="2"/>
      <c r="FJW66" s="2"/>
      <c r="FKF66" s="2"/>
      <c r="FKM66" s="2"/>
      <c r="FKV66" s="2"/>
      <c r="FLC66" s="2"/>
      <c r="FLL66" s="2"/>
      <c r="FLS66" s="2"/>
      <c r="FMB66" s="2"/>
      <c r="FMI66" s="2"/>
      <c r="FMR66" s="2"/>
      <c r="FMY66" s="2"/>
      <c r="FNH66" s="2"/>
      <c r="FNO66" s="2"/>
      <c r="FNX66" s="2"/>
      <c r="FOE66" s="2"/>
      <c r="FON66" s="2"/>
      <c r="FOU66" s="2"/>
      <c r="FPD66" s="2"/>
      <c r="FPK66" s="2"/>
      <c r="FPT66" s="2"/>
      <c r="FQA66" s="2"/>
      <c r="FQJ66" s="2"/>
      <c r="FQQ66" s="2"/>
      <c r="FQZ66" s="2"/>
      <c r="FRG66" s="2"/>
      <c r="FRP66" s="2"/>
      <c r="FRW66" s="2"/>
      <c r="FSF66" s="2"/>
      <c r="FSM66" s="2"/>
      <c r="FSV66" s="2"/>
      <c r="FTC66" s="2"/>
      <c r="FTL66" s="2"/>
      <c r="FTS66" s="2"/>
      <c r="FUB66" s="2"/>
      <c r="FUI66" s="2"/>
      <c r="FUR66" s="2"/>
      <c r="FUY66" s="2"/>
      <c r="FVH66" s="2"/>
      <c r="FVO66" s="2"/>
      <c r="FVX66" s="2"/>
      <c r="FWE66" s="2"/>
      <c r="FWN66" s="2"/>
      <c r="FWU66" s="2"/>
      <c r="FXD66" s="2"/>
      <c r="FXK66" s="2"/>
      <c r="FXT66" s="2"/>
      <c r="FYA66" s="2"/>
      <c r="FYJ66" s="2"/>
      <c r="FYQ66" s="2"/>
      <c r="FYZ66" s="2"/>
      <c r="FZG66" s="2"/>
      <c r="FZP66" s="2"/>
      <c r="FZW66" s="2"/>
      <c r="GAF66" s="2"/>
      <c r="GAM66" s="2"/>
      <c r="GAV66" s="2"/>
      <c r="GBC66" s="2"/>
      <c r="GBL66" s="2"/>
      <c r="GBS66" s="2"/>
      <c r="GCB66" s="2"/>
      <c r="GCI66" s="2"/>
      <c r="GCR66" s="2"/>
      <c r="GCY66" s="2"/>
      <c r="GDH66" s="2"/>
      <c r="GDO66" s="2"/>
      <c r="GDX66" s="2"/>
      <c r="GEE66" s="2"/>
      <c r="GEN66" s="2"/>
      <c r="GEU66" s="2"/>
      <c r="GFD66" s="2"/>
      <c r="GFK66" s="2"/>
      <c r="GFT66" s="2"/>
      <c r="GGA66" s="2"/>
      <c r="GGJ66" s="2"/>
      <c r="GGQ66" s="2"/>
      <c r="GGZ66" s="2"/>
      <c r="GHG66" s="2"/>
      <c r="GHP66" s="2"/>
      <c r="GHW66" s="2"/>
      <c r="GIF66" s="2"/>
      <c r="GIM66" s="2"/>
      <c r="GIV66" s="2"/>
      <c r="GJC66" s="2"/>
      <c r="GJL66" s="2"/>
      <c r="GJS66" s="2"/>
      <c r="GKB66" s="2"/>
      <c r="GKI66" s="2"/>
      <c r="GKR66" s="2"/>
      <c r="GKY66" s="2"/>
      <c r="GLH66" s="2"/>
      <c r="GLO66" s="2"/>
      <c r="GLX66" s="2"/>
      <c r="GME66" s="2"/>
      <c r="GMN66" s="2"/>
      <c r="GMU66" s="2"/>
      <c r="GND66" s="2"/>
      <c r="GNK66" s="2"/>
      <c r="GNT66" s="2"/>
      <c r="GOA66" s="2"/>
      <c r="GOJ66" s="2"/>
      <c r="GOQ66" s="2"/>
      <c r="GOZ66" s="2"/>
      <c r="GPG66" s="2"/>
      <c r="GPP66" s="2"/>
      <c r="GPW66" s="2"/>
      <c r="GQF66" s="2"/>
      <c r="GQM66" s="2"/>
      <c r="GQV66" s="2"/>
      <c r="GRC66" s="2"/>
      <c r="GRL66" s="2"/>
      <c r="GRS66" s="2"/>
      <c r="GSB66" s="2"/>
      <c r="GSI66" s="2"/>
      <c r="GSR66" s="2"/>
      <c r="GSY66" s="2"/>
      <c r="GTH66" s="2"/>
      <c r="GTO66" s="2"/>
      <c r="GTX66" s="2"/>
      <c r="GUE66" s="2"/>
      <c r="GUN66" s="2"/>
      <c r="GUU66" s="2"/>
      <c r="GVD66" s="2"/>
      <c r="GVK66" s="2"/>
      <c r="GVT66" s="2"/>
      <c r="GWA66" s="2"/>
      <c r="GWJ66" s="2"/>
      <c r="GWQ66" s="2"/>
      <c r="GWZ66" s="2"/>
      <c r="GXG66" s="2"/>
      <c r="GXP66" s="2"/>
      <c r="GXW66" s="2"/>
      <c r="GYF66" s="2"/>
      <c r="GYM66" s="2"/>
      <c r="GYV66" s="2"/>
      <c r="GZC66" s="2"/>
      <c r="GZL66" s="2"/>
      <c r="GZS66" s="2"/>
      <c r="HAB66" s="2"/>
      <c r="HAI66" s="2"/>
      <c r="HAR66" s="2"/>
      <c r="HAY66" s="2"/>
      <c r="HBH66" s="2"/>
      <c r="HBO66" s="2"/>
      <c r="HBX66" s="2"/>
      <c r="HCE66" s="2"/>
      <c r="HCN66" s="2"/>
      <c r="HCU66" s="2"/>
      <c r="HDD66" s="2"/>
      <c r="HDK66" s="2"/>
      <c r="HDT66" s="2"/>
      <c r="HEA66" s="2"/>
      <c r="HEJ66" s="2"/>
      <c r="HEQ66" s="2"/>
      <c r="HEZ66" s="2"/>
      <c r="HFG66" s="2"/>
      <c r="HFP66" s="2"/>
      <c r="HFW66" s="2"/>
      <c r="HGF66" s="2"/>
      <c r="HGM66" s="2"/>
      <c r="HGV66" s="2"/>
      <c r="HHC66" s="2"/>
      <c r="HHL66" s="2"/>
      <c r="HHS66" s="2"/>
      <c r="HIB66" s="2"/>
      <c r="HII66" s="2"/>
      <c r="HIR66" s="2"/>
      <c r="HIY66" s="2"/>
      <c r="HJH66" s="2"/>
      <c r="HJO66" s="2"/>
      <c r="HJX66" s="2"/>
      <c r="HKE66" s="2"/>
      <c r="HKN66" s="2"/>
      <c r="HKU66" s="2"/>
      <c r="HLD66" s="2"/>
      <c r="HLK66" s="2"/>
      <c r="HLT66" s="2"/>
      <c r="HMA66" s="2"/>
      <c r="HMJ66" s="2"/>
      <c r="HMQ66" s="2"/>
      <c r="HMZ66" s="2"/>
      <c r="HNG66" s="2"/>
      <c r="HNP66" s="2"/>
      <c r="HNW66" s="2"/>
      <c r="HOF66" s="2"/>
      <c r="HOM66" s="2"/>
      <c r="HOV66" s="2"/>
      <c r="HPC66" s="2"/>
      <c r="HPL66" s="2"/>
      <c r="HPS66" s="2"/>
      <c r="HQB66" s="2"/>
      <c r="HQI66" s="2"/>
      <c r="HQR66" s="2"/>
      <c r="HQY66" s="2"/>
      <c r="HRH66" s="2"/>
      <c r="HRO66" s="2"/>
      <c r="HRX66" s="2"/>
      <c r="HSE66" s="2"/>
      <c r="HSN66" s="2"/>
      <c r="HSU66" s="2"/>
      <c r="HTD66" s="2"/>
      <c r="HTK66" s="2"/>
      <c r="HTT66" s="2"/>
      <c r="HUA66" s="2"/>
      <c r="HUJ66" s="2"/>
      <c r="HUQ66" s="2"/>
      <c r="HUZ66" s="2"/>
      <c r="HVG66" s="2"/>
      <c r="HVP66" s="2"/>
      <c r="HVW66" s="2"/>
      <c r="HWF66" s="2"/>
      <c r="HWM66" s="2"/>
      <c r="HWV66" s="2"/>
      <c r="HXC66" s="2"/>
      <c r="HXL66" s="2"/>
      <c r="HXS66" s="2"/>
      <c r="HYB66" s="2"/>
      <c r="HYI66" s="2"/>
      <c r="HYR66" s="2"/>
      <c r="HYY66" s="2"/>
      <c r="HZH66" s="2"/>
      <c r="HZO66" s="2"/>
      <c r="HZX66" s="2"/>
      <c r="IAE66" s="2"/>
      <c r="IAN66" s="2"/>
      <c r="IAU66" s="2"/>
      <c r="IBD66" s="2"/>
      <c r="IBK66" s="2"/>
      <c r="IBT66" s="2"/>
      <c r="ICA66" s="2"/>
      <c r="ICJ66" s="2"/>
      <c r="ICQ66" s="2"/>
      <c r="ICZ66" s="2"/>
      <c r="IDG66" s="2"/>
      <c r="IDP66" s="2"/>
      <c r="IDW66" s="2"/>
      <c r="IEF66" s="2"/>
      <c r="IEM66" s="2"/>
      <c r="IEV66" s="2"/>
      <c r="IFC66" s="2"/>
      <c r="IFL66" s="2"/>
      <c r="IFS66" s="2"/>
      <c r="IGB66" s="2"/>
      <c r="IGI66" s="2"/>
      <c r="IGR66" s="2"/>
      <c r="IGY66" s="2"/>
      <c r="IHH66" s="2"/>
      <c r="IHO66" s="2"/>
      <c r="IHX66" s="2"/>
      <c r="IIE66" s="2"/>
      <c r="IIN66" s="2"/>
      <c r="IIU66" s="2"/>
      <c r="IJD66" s="2"/>
      <c r="IJK66" s="2"/>
      <c r="IJT66" s="2"/>
      <c r="IKA66" s="2"/>
      <c r="IKJ66" s="2"/>
      <c r="IKQ66" s="2"/>
      <c r="IKZ66" s="2"/>
      <c r="ILG66" s="2"/>
      <c r="ILP66" s="2"/>
      <c r="ILW66" s="2"/>
      <c r="IMF66" s="2"/>
      <c r="IMM66" s="2"/>
      <c r="IMV66" s="2"/>
      <c r="INC66" s="2"/>
      <c r="INL66" s="2"/>
      <c r="INS66" s="2"/>
      <c r="IOB66" s="2"/>
      <c r="IOI66" s="2"/>
      <c r="IOR66" s="2"/>
      <c r="IOY66" s="2"/>
      <c r="IPH66" s="2"/>
      <c r="IPO66" s="2"/>
      <c r="IPX66" s="2"/>
      <c r="IQE66" s="2"/>
      <c r="IQN66" s="2"/>
      <c r="IQU66" s="2"/>
      <c r="IRD66" s="2"/>
      <c r="IRK66" s="2"/>
      <c r="IRT66" s="2"/>
      <c r="ISA66" s="2"/>
      <c r="ISJ66" s="2"/>
      <c r="ISQ66" s="2"/>
      <c r="ISZ66" s="2"/>
      <c r="ITG66" s="2"/>
      <c r="ITP66" s="2"/>
      <c r="ITW66" s="2"/>
      <c r="IUF66" s="2"/>
      <c r="IUM66" s="2"/>
      <c r="IUV66" s="2"/>
      <c r="IVC66" s="2"/>
      <c r="IVL66" s="2"/>
      <c r="IVS66" s="2"/>
      <c r="IWB66" s="2"/>
      <c r="IWI66" s="2"/>
      <c r="IWR66" s="2"/>
      <c r="IWY66" s="2"/>
      <c r="IXH66" s="2"/>
      <c r="IXO66" s="2"/>
      <c r="IXX66" s="2"/>
      <c r="IYE66" s="2"/>
      <c r="IYN66" s="2"/>
      <c r="IYU66" s="2"/>
      <c r="IZD66" s="2"/>
      <c r="IZK66" s="2"/>
      <c r="IZT66" s="2"/>
      <c r="JAA66" s="2"/>
      <c r="JAJ66" s="2"/>
      <c r="JAQ66" s="2"/>
      <c r="JAZ66" s="2"/>
      <c r="JBG66" s="2"/>
      <c r="JBP66" s="2"/>
      <c r="JBW66" s="2"/>
      <c r="JCF66" s="2"/>
      <c r="JCM66" s="2"/>
      <c r="JCV66" s="2"/>
      <c r="JDC66" s="2"/>
      <c r="JDL66" s="2"/>
      <c r="JDS66" s="2"/>
      <c r="JEB66" s="2"/>
      <c r="JEI66" s="2"/>
      <c r="JER66" s="2"/>
      <c r="JEY66" s="2"/>
      <c r="JFH66" s="2"/>
      <c r="JFO66" s="2"/>
      <c r="JFX66" s="2"/>
      <c r="JGE66" s="2"/>
      <c r="JGN66" s="2"/>
      <c r="JGU66" s="2"/>
      <c r="JHD66" s="2"/>
      <c r="JHK66" s="2"/>
      <c r="JHT66" s="2"/>
      <c r="JIA66" s="2"/>
      <c r="JIJ66" s="2"/>
      <c r="JIQ66" s="2"/>
      <c r="JIZ66" s="2"/>
      <c r="JJG66" s="2"/>
      <c r="JJP66" s="2"/>
      <c r="JJW66" s="2"/>
      <c r="JKF66" s="2"/>
      <c r="JKM66" s="2"/>
      <c r="JKV66" s="2"/>
      <c r="JLC66" s="2"/>
      <c r="JLL66" s="2"/>
      <c r="JLS66" s="2"/>
      <c r="JMB66" s="2"/>
      <c r="JMI66" s="2"/>
      <c r="JMR66" s="2"/>
      <c r="JMY66" s="2"/>
      <c r="JNH66" s="2"/>
      <c r="JNO66" s="2"/>
      <c r="JNX66" s="2"/>
      <c r="JOE66" s="2"/>
      <c r="JON66" s="2"/>
      <c r="JOU66" s="2"/>
      <c r="JPD66" s="2"/>
      <c r="JPK66" s="2"/>
      <c r="JPT66" s="2"/>
      <c r="JQA66" s="2"/>
      <c r="JQJ66" s="2"/>
      <c r="JQQ66" s="2"/>
      <c r="JQZ66" s="2"/>
      <c r="JRG66" s="2"/>
      <c r="JRP66" s="2"/>
      <c r="JRW66" s="2"/>
      <c r="JSF66" s="2"/>
      <c r="JSM66" s="2"/>
      <c r="JSV66" s="2"/>
      <c r="JTC66" s="2"/>
      <c r="JTL66" s="2"/>
      <c r="JTS66" s="2"/>
      <c r="JUB66" s="2"/>
      <c r="JUI66" s="2"/>
      <c r="JUR66" s="2"/>
      <c r="JUY66" s="2"/>
      <c r="JVH66" s="2"/>
      <c r="JVO66" s="2"/>
      <c r="JVX66" s="2"/>
      <c r="JWE66" s="2"/>
      <c r="JWN66" s="2"/>
      <c r="JWU66" s="2"/>
      <c r="JXD66" s="2"/>
      <c r="JXK66" s="2"/>
      <c r="JXT66" s="2"/>
      <c r="JYA66" s="2"/>
      <c r="JYJ66" s="2"/>
      <c r="JYQ66" s="2"/>
      <c r="JYZ66" s="2"/>
      <c r="JZG66" s="2"/>
      <c r="JZP66" s="2"/>
      <c r="JZW66" s="2"/>
      <c r="KAF66" s="2"/>
      <c r="KAM66" s="2"/>
      <c r="KAV66" s="2"/>
      <c r="KBC66" s="2"/>
      <c r="KBL66" s="2"/>
      <c r="KBS66" s="2"/>
      <c r="KCB66" s="2"/>
      <c r="KCI66" s="2"/>
      <c r="KCR66" s="2"/>
      <c r="KCY66" s="2"/>
      <c r="KDH66" s="2"/>
      <c r="KDO66" s="2"/>
      <c r="KDX66" s="2"/>
      <c r="KEE66" s="2"/>
      <c r="KEN66" s="2"/>
      <c r="KEU66" s="2"/>
      <c r="KFD66" s="2"/>
      <c r="KFK66" s="2"/>
      <c r="KFT66" s="2"/>
      <c r="KGA66" s="2"/>
      <c r="KGJ66" s="2"/>
      <c r="KGQ66" s="2"/>
      <c r="KGZ66" s="2"/>
      <c r="KHG66" s="2"/>
      <c r="KHP66" s="2"/>
      <c r="KHW66" s="2"/>
      <c r="KIF66" s="2"/>
      <c r="KIM66" s="2"/>
      <c r="KIV66" s="2"/>
      <c r="KJC66" s="2"/>
      <c r="KJL66" s="2"/>
      <c r="KJS66" s="2"/>
      <c r="KKB66" s="2"/>
      <c r="KKI66" s="2"/>
      <c r="KKR66" s="2"/>
      <c r="KKY66" s="2"/>
      <c r="KLH66" s="2"/>
      <c r="KLO66" s="2"/>
      <c r="KLX66" s="2"/>
      <c r="KME66" s="2"/>
      <c r="KMN66" s="2"/>
      <c r="KMU66" s="2"/>
      <c r="KND66" s="2"/>
      <c r="KNK66" s="2"/>
      <c r="KNT66" s="2"/>
      <c r="KOA66" s="2"/>
      <c r="KOJ66" s="2"/>
      <c r="KOQ66" s="2"/>
      <c r="KOZ66" s="2"/>
      <c r="KPG66" s="2"/>
      <c r="KPP66" s="2"/>
      <c r="KPW66" s="2"/>
      <c r="KQF66" s="2"/>
      <c r="KQM66" s="2"/>
      <c r="KQV66" s="2"/>
      <c r="KRC66" s="2"/>
      <c r="KRL66" s="2"/>
      <c r="KRS66" s="2"/>
      <c r="KSB66" s="2"/>
      <c r="KSI66" s="2"/>
      <c r="KSR66" s="2"/>
      <c r="KSY66" s="2"/>
      <c r="KTH66" s="2"/>
      <c r="KTO66" s="2"/>
      <c r="KTX66" s="2"/>
      <c r="KUE66" s="2"/>
      <c r="KUN66" s="2"/>
      <c r="KUU66" s="2"/>
      <c r="KVD66" s="2"/>
      <c r="KVK66" s="2"/>
      <c r="KVT66" s="2"/>
      <c r="KWA66" s="2"/>
      <c r="KWJ66" s="2"/>
      <c r="KWQ66" s="2"/>
      <c r="KWZ66" s="2"/>
      <c r="KXG66" s="2"/>
      <c r="KXP66" s="2"/>
      <c r="KXW66" s="2"/>
      <c r="KYF66" s="2"/>
      <c r="KYM66" s="2"/>
      <c r="KYV66" s="2"/>
      <c r="KZC66" s="2"/>
      <c r="KZL66" s="2"/>
      <c r="KZS66" s="2"/>
      <c r="LAB66" s="2"/>
      <c r="LAI66" s="2"/>
      <c r="LAR66" s="2"/>
      <c r="LAY66" s="2"/>
      <c r="LBH66" s="2"/>
      <c r="LBO66" s="2"/>
      <c r="LBX66" s="2"/>
      <c r="LCE66" s="2"/>
      <c r="LCN66" s="2"/>
      <c r="LCU66" s="2"/>
      <c r="LDD66" s="2"/>
      <c r="LDK66" s="2"/>
      <c r="LDT66" s="2"/>
      <c r="LEA66" s="2"/>
      <c r="LEJ66" s="2"/>
      <c r="LEQ66" s="2"/>
      <c r="LEZ66" s="2"/>
      <c r="LFG66" s="2"/>
      <c r="LFP66" s="2"/>
      <c r="LFW66" s="2"/>
      <c r="LGF66" s="2"/>
      <c r="LGM66" s="2"/>
      <c r="LGV66" s="2"/>
      <c r="LHC66" s="2"/>
      <c r="LHL66" s="2"/>
      <c r="LHS66" s="2"/>
      <c r="LIB66" s="2"/>
      <c r="LII66" s="2"/>
      <c r="LIR66" s="2"/>
      <c r="LIY66" s="2"/>
      <c r="LJH66" s="2"/>
      <c r="LJO66" s="2"/>
      <c r="LJX66" s="2"/>
      <c r="LKE66" s="2"/>
      <c r="LKN66" s="2"/>
      <c r="LKU66" s="2"/>
      <c r="LLD66" s="2"/>
      <c r="LLK66" s="2"/>
      <c r="LLT66" s="2"/>
      <c r="LMA66" s="2"/>
      <c r="LMJ66" s="2"/>
      <c r="LMQ66" s="2"/>
      <c r="LMZ66" s="2"/>
      <c r="LNG66" s="2"/>
      <c r="LNP66" s="2"/>
      <c r="LNW66" s="2"/>
      <c r="LOF66" s="2"/>
      <c r="LOM66" s="2"/>
      <c r="LOV66" s="2"/>
      <c r="LPC66" s="2"/>
      <c r="LPL66" s="2"/>
      <c r="LPS66" s="2"/>
      <c r="LQB66" s="2"/>
      <c r="LQI66" s="2"/>
      <c r="LQR66" s="2"/>
      <c r="LQY66" s="2"/>
      <c r="LRH66" s="2"/>
      <c r="LRO66" s="2"/>
      <c r="LRX66" s="2"/>
      <c r="LSE66" s="2"/>
      <c r="LSN66" s="2"/>
      <c r="LSU66" s="2"/>
      <c r="LTD66" s="2"/>
      <c r="LTK66" s="2"/>
      <c r="LTT66" s="2"/>
      <c r="LUA66" s="2"/>
      <c r="LUJ66" s="2"/>
      <c r="LUQ66" s="2"/>
      <c r="LUZ66" s="2"/>
      <c r="LVG66" s="2"/>
      <c r="LVP66" s="2"/>
      <c r="LVW66" s="2"/>
      <c r="LWF66" s="2"/>
      <c r="LWM66" s="2"/>
      <c r="LWV66" s="2"/>
      <c r="LXC66" s="2"/>
      <c r="LXL66" s="2"/>
      <c r="LXS66" s="2"/>
      <c r="LYB66" s="2"/>
      <c r="LYI66" s="2"/>
      <c r="LYR66" s="2"/>
      <c r="LYY66" s="2"/>
      <c r="LZH66" s="2"/>
      <c r="LZO66" s="2"/>
      <c r="LZX66" s="2"/>
      <c r="MAE66" s="2"/>
      <c r="MAN66" s="2"/>
      <c r="MAU66" s="2"/>
      <c r="MBD66" s="2"/>
      <c r="MBK66" s="2"/>
      <c r="MBT66" s="2"/>
      <c r="MCA66" s="2"/>
      <c r="MCJ66" s="2"/>
      <c r="MCQ66" s="2"/>
      <c r="MCZ66" s="2"/>
      <c r="MDG66" s="2"/>
      <c r="MDP66" s="2"/>
      <c r="MDW66" s="2"/>
      <c r="MEF66" s="2"/>
      <c r="MEM66" s="2"/>
      <c r="MEV66" s="2"/>
      <c r="MFC66" s="2"/>
      <c r="MFL66" s="2"/>
      <c r="MFS66" s="2"/>
      <c r="MGB66" s="2"/>
      <c r="MGI66" s="2"/>
      <c r="MGR66" s="2"/>
      <c r="MGY66" s="2"/>
      <c r="MHH66" s="2"/>
      <c r="MHO66" s="2"/>
      <c r="MHX66" s="2"/>
      <c r="MIE66" s="2"/>
      <c r="MIN66" s="2"/>
      <c r="MIU66" s="2"/>
      <c r="MJD66" s="2"/>
      <c r="MJK66" s="2"/>
      <c r="MJT66" s="2"/>
      <c r="MKA66" s="2"/>
      <c r="MKJ66" s="2"/>
      <c r="MKQ66" s="2"/>
      <c r="MKZ66" s="2"/>
      <c r="MLG66" s="2"/>
      <c r="MLP66" s="2"/>
      <c r="MLW66" s="2"/>
      <c r="MMF66" s="2"/>
      <c r="MMM66" s="2"/>
      <c r="MMV66" s="2"/>
      <c r="MNC66" s="2"/>
      <c r="MNL66" s="2"/>
      <c r="MNS66" s="2"/>
      <c r="MOB66" s="2"/>
      <c r="MOI66" s="2"/>
      <c r="MOR66" s="2"/>
      <c r="MOY66" s="2"/>
      <c r="MPH66" s="2"/>
      <c r="MPO66" s="2"/>
      <c r="MPX66" s="2"/>
      <c r="MQE66" s="2"/>
      <c r="MQN66" s="2"/>
      <c r="MQU66" s="2"/>
      <c r="MRD66" s="2"/>
      <c r="MRK66" s="2"/>
      <c r="MRT66" s="2"/>
      <c r="MSA66" s="2"/>
      <c r="MSJ66" s="2"/>
      <c r="MSQ66" s="2"/>
      <c r="MSZ66" s="2"/>
      <c r="MTG66" s="2"/>
      <c r="MTP66" s="2"/>
      <c r="MTW66" s="2"/>
      <c r="MUF66" s="2"/>
      <c r="MUM66" s="2"/>
      <c r="MUV66" s="2"/>
      <c r="MVC66" s="2"/>
      <c r="MVL66" s="2"/>
      <c r="MVS66" s="2"/>
      <c r="MWB66" s="2"/>
      <c r="MWI66" s="2"/>
      <c r="MWR66" s="2"/>
      <c r="MWY66" s="2"/>
      <c r="MXH66" s="2"/>
      <c r="MXO66" s="2"/>
      <c r="MXX66" s="2"/>
      <c r="MYE66" s="2"/>
      <c r="MYN66" s="2"/>
      <c r="MYU66" s="2"/>
      <c r="MZD66" s="2"/>
      <c r="MZK66" s="2"/>
      <c r="MZT66" s="2"/>
      <c r="NAA66" s="2"/>
      <c r="NAJ66" s="2"/>
      <c r="NAQ66" s="2"/>
      <c r="NAZ66" s="2"/>
      <c r="NBG66" s="2"/>
      <c r="NBP66" s="2"/>
      <c r="NBW66" s="2"/>
      <c r="NCF66" s="2"/>
      <c r="NCM66" s="2"/>
      <c r="NCV66" s="2"/>
      <c r="NDC66" s="2"/>
      <c r="NDL66" s="2"/>
      <c r="NDS66" s="2"/>
      <c r="NEB66" s="2"/>
      <c r="NEI66" s="2"/>
      <c r="NER66" s="2"/>
      <c r="NEY66" s="2"/>
      <c r="NFH66" s="2"/>
      <c r="NFO66" s="2"/>
      <c r="NFX66" s="2"/>
      <c r="NGE66" s="2"/>
      <c r="NGN66" s="2"/>
      <c r="NGU66" s="2"/>
      <c r="NHD66" s="2"/>
      <c r="NHK66" s="2"/>
      <c r="NHT66" s="2"/>
      <c r="NIA66" s="2"/>
      <c r="NIJ66" s="2"/>
      <c r="NIQ66" s="2"/>
      <c r="NIZ66" s="2"/>
      <c r="NJG66" s="2"/>
      <c r="NJP66" s="2"/>
      <c r="NJW66" s="2"/>
      <c r="NKF66" s="2"/>
      <c r="NKM66" s="2"/>
      <c r="NKV66" s="2"/>
      <c r="NLC66" s="2"/>
      <c r="NLL66" s="2"/>
      <c r="NLS66" s="2"/>
      <c r="NMB66" s="2"/>
      <c r="NMI66" s="2"/>
      <c r="NMR66" s="2"/>
      <c r="NMY66" s="2"/>
      <c r="NNH66" s="2"/>
      <c r="NNO66" s="2"/>
      <c r="NNX66" s="2"/>
      <c r="NOE66" s="2"/>
      <c r="NON66" s="2"/>
      <c r="NOU66" s="2"/>
      <c r="NPD66" s="2"/>
      <c r="NPK66" s="2"/>
      <c r="NPT66" s="2"/>
      <c r="NQA66" s="2"/>
      <c r="NQJ66" s="2"/>
      <c r="NQQ66" s="2"/>
      <c r="NQZ66" s="2"/>
      <c r="NRG66" s="2"/>
      <c r="NRP66" s="2"/>
      <c r="NRW66" s="2"/>
      <c r="NSF66" s="2"/>
      <c r="NSM66" s="2"/>
      <c r="NSV66" s="2"/>
      <c r="NTC66" s="2"/>
      <c r="NTL66" s="2"/>
      <c r="NTS66" s="2"/>
      <c r="NUB66" s="2"/>
      <c r="NUI66" s="2"/>
      <c r="NUR66" s="2"/>
      <c r="NUY66" s="2"/>
      <c r="NVH66" s="2"/>
      <c r="NVO66" s="2"/>
      <c r="NVX66" s="2"/>
      <c r="NWE66" s="2"/>
      <c r="NWN66" s="2"/>
      <c r="NWU66" s="2"/>
      <c r="NXD66" s="2"/>
      <c r="NXK66" s="2"/>
      <c r="NXT66" s="2"/>
      <c r="NYA66" s="2"/>
      <c r="NYJ66" s="2"/>
      <c r="NYQ66" s="2"/>
      <c r="NYZ66" s="2"/>
      <c r="NZG66" s="2"/>
      <c r="NZP66" s="2"/>
      <c r="NZW66" s="2"/>
      <c r="OAF66" s="2"/>
      <c r="OAM66" s="2"/>
      <c r="OAV66" s="2"/>
      <c r="OBC66" s="2"/>
      <c r="OBL66" s="2"/>
      <c r="OBS66" s="2"/>
      <c r="OCB66" s="2"/>
      <c r="OCI66" s="2"/>
      <c r="OCR66" s="2"/>
      <c r="OCY66" s="2"/>
      <c r="ODH66" s="2"/>
      <c r="ODO66" s="2"/>
      <c r="ODX66" s="2"/>
      <c r="OEE66" s="2"/>
      <c r="OEN66" s="2"/>
      <c r="OEU66" s="2"/>
      <c r="OFD66" s="2"/>
      <c r="OFK66" s="2"/>
      <c r="OFT66" s="2"/>
      <c r="OGA66" s="2"/>
      <c r="OGJ66" s="2"/>
      <c r="OGQ66" s="2"/>
      <c r="OGZ66" s="2"/>
      <c r="OHG66" s="2"/>
      <c r="OHP66" s="2"/>
      <c r="OHW66" s="2"/>
      <c r="OIF66" s="2"/>
      <c r="OIM66" s="2"/>
      <c r="OIV66" s="2"/>
      <c r="OJC66" s="2"/>
      <c r="OJL66" s="2"/>
      <c r="OJS66" s="2"/>
      <c r="OKB66" s="2"/>
      <c r="OKI66" s="2"/>
      <c r="OKR66" s="2"/>
      <c r="OKY66" s="2"/>
      <c r="OLH66" s="2"/>
      <c r="OLO66" s="2"/>
      <c r="OLX66" s="2"/>
      <c r="OME66" s="2"/>
      <c r="OMN66" s="2"/>
      <c r="OMU66" s="2"/>
      <c r="OND66" s="2"/>
      <c r="ONK66" s="2"/>
      <c r="ONT66" s="2"/>
      <c r="OOA66" s="2"/>
      <c r="OOJ66" s="2"/>
      <c r="OOQ66" s="2"/>
      <c r="OOZ66" s="2"/>
      <c r="OPG66" s="2"/>
      <c r="OPP66" s="2"/>
      <c r="OPW66" s="2"/>
      <c r="OQF66" s="2"/>
      <c r="OQM66" s="2"/>
      <c r="OQV66" s="2"/>
      <c r="ORC66" s="2"/>
      <c r="ORL66" s="2"/>
      <c r="ORS66" s="2"/>
      <c r="OSB66" s="2"/>
      <c r="OSI66" s="2"/>
      <c r="OSR66" s="2"/>
      <c r="OSY66" s="2"/>
      <c r="OTH66" s="2"/>
      <c r="OTO66" s="2"/>
      <c r="OTX66" s="2"/>
      <c r="OUE66" s="2"/>
      <c r="OUN66" s="2"/>
      <c r="OUU66" s="2"/>
      <c r="OVD66" s="2"/>
      <c r="OVK66" s="2"/>
      <c r="OVT66" s="2"/>
      <c r="OWA66" s="2"/>
      <c r="OWJ66" s="2"/>
      <c r="OWQ66" s="2"/>
      <c r="OWZ66" s="2"/>
      <c r="OXG66" s="2"/>
      <c r="OXP66" s="2"/>
      <c r="OXW66" s="2"/>
      <c r="OYF66" s="2"/>
      <c r="OYM66" s="2"/>
      <c r="OYV66" s="2"/>
      <c r="OZC66" s="2"/>
      <c r="OZL66" s="2"/>
      <c r="OZS66" s="2"/>
      <c r="PAB66" s="2"/>
      <c r="PAI66" s="2"/>
      <c r="PAR66" s="2"/>
      <c r="PAY66" s="2"/>
      <c r="PBH66" s="2"/>
      <c r="PBO66" s="2"/>
      <c r="PBX66" s="2"/>
      <c r="PCE66" s="2"/>
      <c r="PCN66" s="2"/>
      <c r="PCU66" s="2"/>
      <c r="PDD66" s="2"/>
      <c r="PDK66" s="2"/>
      <c r="PDT66" s="2"/>
      <c r="PEA66" s="2"/>
      <c r="PEJ66" s="2"/>
      <c r="PEQ66" s="2"/>
      <c r="PEZ66" s="2"/>
      <c r="PFG66" s="2"/>
      <c r="PFP66" s="2"/>
      <c r="PFW66" s="2"/>
      <c r="PGF66" s="2"/>
      <c r="PGM66" s="2"/>
      <c r="PGV66" s="2"/>
      <c r="PHC66" s="2"/>
      <c r="PHL66" s="2"/>
      <c r="PHS66" s="2"/>
      <c r="PIB66" s="2"/>
      <c r="PII66" s="2"/>
      <c r="PIR66" s="2"/>
      <c r="PIY66" s="2"/>
      <c r="PJH66" s="2"/>
      <c r="PJO66" s="2"/>
      <c r="PJX66" s="2"/>
      <c r="PKE66" s="2"/>
      <c r="PKN66" s="2"/>
      <c r="PKU66" s="2"/>
      <c r="PLD66" s="2"/>
      <c r="PLK66" s="2"/>
      <c r="PLT66" s="2"/>
      <c r="PMA66" s="2"/>
      <c r="PMJ66" s="2"/>
      <c r="PMQ66" s="2"/>
      <c r="PMZ66" s="2"/>
      <c r="PNG66" s="2"/>
      <c r="PNP66" s="2"/>
      <c r="PNW66" s="2"/>
      <c r="POF66" s="2"/>
      <c r="POM66" s="2"/>
      <c r="POV66" s="2"/>
      <c r="PPC66" s="2"/>
      <c r="PPL66" s="2"/>
      <c r="PPS66" s="2"/>
      <c r="PQB66" s="2"/>
      <c r="PQI66" s="2"/>
      <c r="PQR66" s="2"/>
      <c r="PQY66" s="2"/>
      <c r="PRH66" s="2"/>
      <c r="PRO66" s="2"/>
      <c r="PRX66" s="2"/>
      <c r="PSE66" s="2"/>
      <c r="PSN66" s="2"/>
      <c r="PSU66" s="2"/>
      <c r="PTD66" s="2"/>
      <c r="PTK66" s="2"/>
      <c r="PTT66" s="2"/>
      <c r="PUA66" s="2"/>
      <c r="PUJ66" s="2"/>
      <c r="PUQ66" s="2"/>
      <c r="PUZ66" s="2"/>
      <c r="PVG66" s="2"/>
      <c r="PVP66" s="2"/>
      <c r="PVW66" s="2"/>
      <c r="PWF66" s="2"/>
      <c r="PWM66" s="2"/>
      <c r="PWV66" s="2"/>
      <c r="PXC66" s="2"/>
      <c r="PXL66" s="2"/>
      <c r="PXS66" s="2"/>
      <c r="PYB66" s="2"/>
      <c r="PYI66" s="2"/>
      <c r="PYR66" s="2"/>
      <c r="PYY66" s="2"/>
      <c r="PZH66" s="2"/>
      <c r="PZO66" s="2"/>
      <c r="PZX66" s="2"/>
      <c r="QAE66" s="2"/>
      <c r="QAN66" s="2"/>
      <c r="QAU66" s="2"/>
      <c r="QBD66" s="2"/>
      <c r="QBK66" s="2"/>
      <c r="QBT66" s="2"/>
      <c r="QCA66" s="2"/>
      <c r="QCJ66" s="2"/>
      <c r="QCQ66" s="2"/>
      <c r="QCZ66" s="2"/>
      <c r="QDG66" s="2"/>
      <c r="QDP66" s="2"/>
      <c r="QDW66" s="2"/>
      <c r="QEF66" s="2"/>
      <c r="QEM66" s="2"/>
      <c r="QEV66" s="2"/>
      <c r="QFC66" s="2"/>
      <c r="QFL66" s="2"/>
      <c r="QFS66" s="2"/>
      <c r="QGB66" s="2"/>
      <c r="QGI66" s="2"/>
      <c r="QGR66" s="2"/>
      <c r="QGY66" s="2"/>
      <c r="QHH66" s="2"/>
      <c r="QHO66" s="2"/>
      <c r="QHX66" s="2"/>
      <c r="QIE66" s="2"/>
      <c r="QIN66" s="2"/>
      <c r="QIU66" s="2"/>
      <c r="QJD66" s="2"/>
      <c r="QJK66" s="2"/>
      <c r="QJT66" s="2"/>
      <c r="QKA66" s="2"/>
      <c r="QKJ66" s="2"/>
      <c r="QKQ66" s="2"/>
      <c r="QKZ66" s="2"/>
      <c r="QLG66" s="2"/>
      <c r="QLP66" s="2"/>
      <c r="QLW66" s="2"/>
      <c r="QMF66" s="2"/>
      <c r="QMM66" s="2"/>
      <c r="QMV66" s="2"/>
      <c r="QNC66" s="2"/>
      <c r="QNL66" s="2"/>
      <c r="QNS66" s="2"/>
      <c r="QOB66" s="2"/>
      <c r="QOI66" s="2"/>
      <c r="QOR66" s="2"/>
      <c r="QOY66" s="2"/>
      <c r="QPH66" s="2"/>
      <c r="QPO66" s="2"/>
      <c r="QPX66" s="2"/>
      <c r="QQE66" s="2"/>
      <c r="QQN66" s="2"/>
      <c r="QQU66" s="2"/>
      <c r="QRD66" s="2"/>
      <c r="QRK66" s="2"/>
      <c r="QRT66" s="2"/>
      <c r="QSA66" s="2"/>
      <c r="QSJ66" s="2"/>
      <c r="QSQ66" s="2"/>
      <c r="QSZ66" s="2"/>
      <c r="QTG66" s="2"/>
      <c r="QTP66" s="2"/>
      <c r="QTW66" s="2"/>
      <c r="QUF66" s="2"/>
      <c r="QUM66" s="2"/>
      <c r="QUV66" s="2"/>
      <c r="QVC66" s="2"/>
      <c r="QVL66" s="2"/>
      <c r="QVS66" s="2"/>
      <c r="QWB66" s="2"/>
      <c r="QWI66" s="2"/>
      <c r="QWR66" s="2"/>
      <c r="QWY66" s="2"/>
      <c r="QXH66" s="2"/>
      <c r="QXO66" s="2"/>
      <c r="QXX66" s="2"/>
      <c r="QYE66" s="2"/>
      <c r="QYN66" s="2"/>
      <c r="QYU66" s="2"/>
      <c r="QZD66" s="2"/>
      <c r="QZK66" s="2"/>
      <c r="QZT66" s="2"/>
      <c r="RAA66" s="2"/>
      <c r="RAJ66" s="2"/>
      <c r="RAQ66" s="2"/>
      <c r="RAZ66" s="2"/>
      <c r="RBG66" s="2"/>
      <c r="RBP66" s="2"/>
      <c r="RBW66" s="2"/>
      <c r="RCF66" s="2"/>
      <c r="RCM66" s="2"/>
      <c r="RCV66" s="2"/>
      <c r="RDC66" s="2"/>
      <c r="RDL66" s="2"/>
      <c r="RDS66" s="2"/>
      <c r="REB66" s="2"/>
      <c r="REI66" s="2"/>
      <c r="RER66" s="2"/>
      <c r="REY66" s="2"/>
      <c r="RFH66" s="2"/>
      <c r="RFO66" s="2"/>
      <c r="RFX66" s="2"/>
      <c r="RGE66" s="2"/>
      <c r="RGN66" s="2"/>
      <c r="RGU66" s="2"/>
      <c r="RHD66" s="2"/>
      <c r="RHK66" s="2"/>
      <c r="RHT66" s="2"/>
      <c r="RIA66" s="2"/>
      <c r="RIJ66" s="2"/>
      <c r="RIQ66" s="2"/>
      <c r="RIZ66" s="2"/>
      <c r="RJG66" s="2"/>
      <c r="RJP66" s="2"/>
      <c r="RJW66" s="2"/>
      <c r="RKF66" s="2"/>
      <c r="RKM66" s="2"/>
      <c r="RKV66" s="2"/>
      <c r="RLC66" s="2"/>
      <c r="RLL66" s="2"/>
      <c r="RLS66" s="2"/>
      <c r="RMB66" s="2"/>
      <c r="RMI66" s="2"/>
      <c r="RMR66" s="2"/>
      <c r="RMY66" s="2"/>
      <c r="RNH66" s="2"/>
      <c r="RNO66" s="2"/>
      <c r="RNX66" s="2"/>
      <c r="ROE66" s="2"/>
      <c r="RON66" s="2"/>
      <c r="ROU66" s="2"/>
      <c r="RPD66" s="2"/>
      <c r="RPK66" s="2"/>
      <c r="RPT66" s="2"/>
      <c r="RQA66" s="2"/>
      <c r="RQJ66" s="2"/>
      <c r="RQQ66" s="2"/>
      <c r="RQZ66" s="2"/>
      <c r="RRG66" s="2"/>
      <c r="RRP66" s="2"/>
      <c r="RRW66" s="2"/>
      <c r="RSF66" s="2"/>
      <c r="RSM66" s="2"/>
      <c r="RSV66" s="2"/>
      <c r="RTC66" s="2"/>
      <c r="RTL66" s="2"/>
      <c r="RTS66" s="2"/>
      <c r="RUB66" s="2"/>
      <c r="RUI66" s="2"/>
      <c r="RUR66" s="2"/>
      <c r="RUY66" s="2"/>
      <c r="RVH66" s="2"/>
      <c r="RVO66" s="2"/>
      <c r="RVX66" s="2"/>
      <c r="RWE66" s="2"/>
      <c r="RWN66" s="2"/>
      <c r="RWU66" s="2"/>
      <c r="RXD66" s="2"/>
      <c r="RXK66" s="2"/>
      <c r="RXT66" s="2"/>
      <c r="RYA66" s="2"/>
      <c r="RYJ66" s="2"/>
      <c r="RYQ66" s="2"/>
      <c r="RYZ66" s="2"/>
      <c r="RZG66" s="2"/>
      <c r="RZP66" s="2"/>
      <c r="RZW66" s="2"/>
      <c r="SAF66" s="2"/>
      <c r="SAM66" s="2"/>
      <c r="SAV66" s="2"/>
      <c r="SBC66" s="2"/>
      <c r="SBL66" s="2"/>
      <c r="SBS66" s="2"/>
      <c r="SCB66" s="2"/>
      <c r="SCI66" s="2"/>
      <c r="SCR66" s="2"/>
      <c r="SCY66" s="2"/>
      <c r="SDH66" s="2"/>
      <c r="SDO66" s="2"/>
      <c r="SDX66" s="2"/>
      <c r="SEE66" s="2"/>
      <c r="SEN66" s="2"/>
      <c r="SEU66" s="2"/>
      <c r="SFD66" s="2"/>
      <c r="SFK66" s="2"/>
      <c r="SFT66" s="2"/>
      <c r="SGA66" s="2"/>
      <c r="SGJ66" s="2"/>
      <c r="SGQ66" s="2"/>
      <c r="SGZ66" s="2"/>
      <c r="SHG66" s="2"/>
      <c r="SHP66" s="2"/>
      <c r="SHW66" s="2"/>
      <c r="SIF66" s="2"/>
      <c r="SIM66" s="2"/>
      <c r="SIV66" s="2"/>
      <c r="SJC66" s="2"/>
      <c r="SJL66" s="2"/>
      <c r="SJS66" s="2"/>
      <c r="SKB66" s="2"/>
      <c r="SKI66" s="2"/>
      <c r="SKR66" s="2"/>
      <c r="SKY66" s="2"/>
      <c r="SLH66" s="2"/>
      <c r="SLO66" s="2"/>
      <c r="SLX66" s="2"/>
      <c r="SME66" s="2"/>
      <c r="SMN66" s="2"/>
      <c r="SMU66" s="2"/>
      <c r="SND66" s="2"/>
      <c r="SNK66" s="2"/>
      <c r="SNT66" s="2"/>
      <c r="SOA66" s="2"/>
      <c r="SOJ66" s="2"/>
      <c r="SOQ66" s="2"/>
      <c r="SOZ66" s="2"/>
      <c r="SPG66" s="2"/>
      <c r="SPP66" s="2"/>
      <c r="SPW66" s="2"/>
      <c r="SQF66" s="2"/>
      <c r="SQM66" s="2"/>
      <c r="SQV66" s="2"/>
      <c r="SRC66" s="2"/>
      <c r="SRL66" s="2"/>
      <c r="SRS66" s="2"/>
      <c r="SSB66" s="2"/>
      <c r="SSI66" s="2"/>
      <c r="SSR66" s="2"/>
      <c r="SSY66" s="2"/>
      <c r="STH66" s="2"/>
      <c r="STO66" s="2"/>
      <c r="STX66" s="2"/>
      <c r="SUE66" s="2"/>
      <c r="SUN66" s="2"/>
      <c r="SUU66" s="2"/>
      <c r="SVD66" s="2"/>
      <c r="SVK66" s="2"/>
      <c r="SVT66" s="2"/>
      <c r="SWA66" s="2"/>
      <c r="SWJ66" s="2"/>
      <c r="SWQ66" s="2"/>
      <c r="SWZ66" s="2"/>
      <c r="SXG66" s="2"/>
      <c r="SXP66" s="2"/>
      <c r="SXW66" s="2"/>
      <c r="SYF66" s="2"/>
      <c r="SYM66" s="2"/>
      <c r="SYV66" s="2"/>
      <c r="SZC66" s="2"/>
      <c r="SZL66" s="2"/>
      <c r="SZS66" s="2"/>
      <c r="TAB66" s="2"/>
      <c r="TAI66" s="2"/>
      <c r="TAR66" s="2"/>
      <c r="TAY66" s="2"/>
      <c r="TBH66" s="2"/>
      <c r="TBO66" s="2"/>
      <c r="TBX66" s="2"/>
      <c r="TCE66" s="2"/>
      <c r="TCN66" s="2"/>
      <c r="TCU66" s="2"/>
      <c r="TDD66" s="2"/>
      <c r="TDK66" s="2"/>
      <c r="TDT66" s="2"/>
      <c r="TEA66" s="2"/>
      <c r="TEJ66" s="2"/>
      <c r="TEQ66" s="2"/>
      <c r="TEZ66" s="2"/>
      <c r="TFG66" s="2"/>
      <c r="TFP66" s="2"/>
      <c r="TFW66" s="2"/>
      <c r="TGF66" s="2"/>
      <c r="TGM66" s="2"/>
      <c r="TGV66" s="2"/>
      <c r="THC66" s="2"/>
      <c r="THL66" s="2"/>
      <c r="THS66" s="2"/>
      <c r="TIB66" s="2"/>
      <c r="TII66" s="2"/>
      <c r="TIR66" s="2"/>
      <c r="TIY66" s="2"/>
      <c r="TJH66" s="2"/>
      <c r="TJO66" s="2"/>
      <c r="TJX66" s="2"/>
      <c r="TKE66" s="2"/>
      <c r="TKN66" s="2"/>
      <c r="TKU66" s="2"/>
      <c r="TLD66" s="2"/>
      <c r="TLK66" s="2"/>
      <c r="TLT66" s="2"/>
      <c r="TMA66" s="2"/>
      <c r="TMJ66" s="2"/>
      <c r="TMQ66" s="2"/>
      <c r="TMZ66" s="2"/>
      <c r="TNG66" s="2"/>
      <c r="TNP66" s="2"/>
      <c r="TNW66" s="2"/>
      <c r="TOF66" s="2"/>
      <c r="TOM66" s="2"/>
      <c r="TOV66" s="2"/>
      <c r="TPC66" s="2"/>
      <c r="TPL66" s="2"/>
      <c r="TPS66" s="2"/>
      <c r="TQB66" s="2"/>
      <c r="TQI66" s="2"/>
      <c r="TQR66" s="2"/>
      <c r="TQY66" s="2"/>
      <c r="TRH66" s="2"/>
      <c r="TRO66" s="2"/>
      <c r="TRX66" s="2"/>
      <c r="TSE66" s="2"/>
      <c r="TSN66" s="2"/>
      <c r="TSU66" s="2"/>
      <c r="TTD66" s="2"/>
      <c r="TTK66" s="2"/>
      <c r="TTT66" s="2"/>
      <c r="TUA66" s="2"/>
      <c r="TUJ66" s="2"/>
      <c r="TUQ66" s="2"/>
      <c r="TUZ66" s="2"/>
      <c r="TVG66" s="2"/>
      <c r="TVP66" s="2"/>
      <c r="TVW66" s="2"/>
      <c r="TWF66" s="2"/>
      <c r="TWM66" s="2"/>
      <c r="TWV66" s="2"/>
      <c r="TXC66" s="2"/>
      <c r="TXL66" s="2"/>
      <c r="TXS66" s="2"/>
      <c r="TYB66" s="2"/>
      <c r="TYI66" s="2"/>
      <c r="TYR66" s="2"/>
      <c r="TYY66" s="2"/>
      <c r="TZH66" s="2"/>
      <c r="TZO66" s="2"/>
      <c r="TZX66" s="2"/>
      <c r="UAE66" s="2"/>
      <c r="UAN66" s="2"/>
      <c r="UAU66" s="2"/>
      <c r="UBD66" s="2"/>
      <c r="UBK66" s="2"/>
      <c r="UBT66" s="2"/>
      <c r="UCA66" s="2"/>
      <c r="UCJ66" s="2"/>
      <c r="UCQ66" s="2"/>
      <c r="UCZ66" s="2"/>
      <c r="UDG66" s="2"/>
      <c r="UDP66" s="2"/>
      <c r="UDW66" s="2"/>
      <c r="UEF66" s="2"/>
      <c r="UEM66" s="2"/>
      <c r="UEV66" s="2"/>
      <c r="UFC66" s="2"/>
      <c r="UFL66" s="2"/>
      <c r="UFS66" s="2"/>
      <c r="UGB66" s="2"/>
      <c r="UGI66" s="2"/>
      <c r="UGR66" s="2"/>
      <c r="UGY66" s="2"/>
      <c r="UHH66" s="2"/>
      <c r="UHO66" s="2"/>
      <c r="UHX66" s="2"/>
      <c r="UIE66" s="2"/>
      <c r="UIN66" s="2"/>
      <c r="UIU66" s="2"/>
      <c r="UJD66" s="2"/>
      <c r="UJK66" s="2"/>
      <c r="UJT66" s="2"/>
      <c r="UKA66" s="2"/>
      <c r="UKJ66" s="2"/>
      <c r="UKQ66" s="2"/>
      <c r="UKZ66" s="2"/>
      <c r="ULG66" s="2"/>
      <c r="ULP66" s="2"/>
      <c r="ULW66" s="2"/>
      <c r="UMF66" s="2"/>
      <c r="UMM66" s="2"/>
      <c r="UMV66" s="2"/>
      <c r="UNC66" s="2"/>
      <c r="UNL66" s="2"/>
      <c r="UNS66" s="2"/>
      <c r="UOB66" s="2"/>
      <c r="UOI66" s="2"/>
      <c r="UOR66" s="2"/>
      <c r="UOY66" s="2"/>
      <c r="UPH66" s="2"/>
      <c r="UPO66" s="2"/>
      <c r="UPX66" s="2"/>
      <c r="UQE66" s="2"/>
      <c r="UQN66" s="2"/>
      <c r="UQU66" s="2"/>
      <c r="URD66" s="2"/>
      <c r="URK66" s="2"/>
      <c r="URT66" s="2"/>
      <c r="USA66" s="2"/>
      <c r="USJ66" s="2"/>
      <c r="USQ66" s="2"/>
      <c r="USZ66" s="2"/>
      <c r="UTG66" s="2"/>
      <c r="UTP66" s="2"/>
      <c r="UTW66" s="2"/>
      <c r="UUF66" s="2"/>
      <c r="UUM66" s="2"/>
      <c r="UUV66" s="2"/>
      <c r="UVC66" s="2"/>
      <c r="UVL66" s="2"/>
      <c r="UVS66" s="2"/>
      <c r="UWB66" s="2"/>
      <c r="UWI66" s="2"/>
      <c r="UWR66" s="2"/>
      <c r="UWY66" s="2"/>
      <c r="UXH66" s="2"/>
      <c r="UXO66" s="2"/>
      <c r="UXX66" s="2"/>
      <c r="UYE66" s="2"/>
      <c r="UYN66" s="2"/>
      <c r="UYU66" s="2"/>
      <c r="UZD66" s="2"/>
      <c r="UZK66" s="2"/>
      <c r="UZT66" s="2"/>
      <c r="VAA66" s="2"/>
      <c r="VAJ66" s="2"/>
      <c r="VAQ66" s="2"/>
      <c r="VAZ66" s="2"/>
      <c r="VBG66" s="2"/>
      <c r="VBP66" s="2"/>
      <c r="VBW66" s="2"/>
      <c r="VCF66" s="2"/>
      <c r="VCM66" s="2"/>
      <c r="VCV66" s="2"/>
      <c r="VDC66" s="2"/>
      <c r="VDL66" s="2"/>
      <c r="VDS66" s="2"/>
      <c r="VEB66" s="2"/>
      <c r="VEI66" s="2"/>
      <c r="VER66" s="2"/>
      <c r="VEY66" s="2"/>
      <c r="VFH66" s="2"/>
      <c r="VFO66" s="2"/>
      <c r="VFX66" s="2"/>
      <c r="VGE66" s="2"/>
      <c r="VGN66" s="2"/>
      <c r="VGU66" s="2"/>
      <c r="VHD66" s="2"/>
      <c r="VHK66" s="2"/>
      <c r="VHT66" s="2"/>
      <c r="VIA66" s="2"/>
      <c r="VIJ66" s="2"/>
      <c r="VIQ66" s="2"/>
      <c r="VIZ66" s="2"/>
      <c r="VJG66" s="2"/>
      <c r="VJP66" s="2"/>
      <c r="VJW66" s="2"/>
      <c r="VKF66" s="2"/>
      <c r="VKM66" s="2"/>
      <c r="VKV66" s="2"/>
      <c r="VLC66" s="2"/>
      <c r="VLL66" s="2"/>
      <c r="VLS66" s="2"/>
      <c r="VMB66" s="2"/>
      <c r="VMI66" s="2"/>
      <c r="VMR66" s="2"/>
      <c r="VMY66" s="2"/>
      <c r="VNH66" s="2"/>
      <c r="VNO66" s="2"/>
      <c r="VNX66" s="2"/>
      <c r="VOE66" s="2"/>
      <c r="VON66" s="2"/>
      <c r="VOU66" s="2"/>
      <c r="VPD66" s="2"/>
      <c r="VPK66" s="2"/>
      <c r="VPT66" s="2"/>
      <c r="VQA66" s="2"/>
      <c r="VQJ66" s="2"/>
      <c r="VQQ66" s="2"/>
      <c r="VQZ66" s="2"/>
      <c r="VRG66" s="2"/>
      <c r="VRP66" s="2"/>
      <c r="VRW66" s="2"/>
      <c r="VSF66" s="2"/>
      <c r="VSM66" s="2"/>
      <c r="VSV66" s="2"/>
      <c r="VTC66" s="2"/>
      <c r="VTL66" s="2"/>
      <c r="VTS66" s="2"/>
      <c r="VUB66" s="2"/>
      <c r="VUI66" s="2"/>
      <c r="VUR66" s="2"/>
      <c r="VUY66" s="2"/>
      <c r="VVH66" s="2"/>
      <c r="VVO66" s="2"/>
      <c r="VVX66" s="2"/>
      <c r="VWE66" s="2"/>
      <c r="VWN66" s="2"/>
      <c r="VWU66" s="2"/>
      <c r="VXD66" s="2"/>
      <c r="VXK66" s="2"/>
      <c r="VXT66" s="2"/>
      <c r="VYA66" s="2"/>
      <c r="VYJ66" s="2"/>
      <c r="VYQ66" s="2"/>
      <c r="VYZ66" s="2"/>
      <c r="VZG66" s="2"/>
      <c r="VZP66" s="2"/>
      <c r="VZW66" s="2"/>
      <c r="WAF66" s="2"/>
      <c r="WAM66" s="2"/>
      <c r="WAV66" s="2"/>
      <c r="WBC66" s="2"/>
      <c r="WBL66" s="2"/>
      <c r="WBS66" s="2"/>
      <c r="WCB66" s="2"/>
      <c r="WCI66" s="2"/>
      <c r="WCR66" s="2"/>
      <c r="WCY66" s="2"/>
      <c r="WDH66" s="2"/>
      <c r="WDO66" s="2"/>
      <c r="WDX66" s="2"/>
      <c r="WEE66" s="2"/>
      <c r="WEN66" s="2"/>
      <c r="WEU66" s="2"/>
      <c r="WFD66" s="2"/>
      <c r="WFK66" s="2"/>
      <c r="WFT66" s="2"/>
      <c r="WGA66" s="2"/>
      <c r="WGJ66" s="2"/>
      <c r="WGQ66" s="2"/>
      <c r="WGZ66" s="2"/>
      <c r="WHG66" s="2"/>
      <c r="WHP66" s="2"/>
      <c r="WHW66" s="2"/>
      <c r="WIF66" s="2"/>
      <c r="WIM66" s="2"/>
      <c r="WIV66" s="2"/>
      <c r="WJC66" s="2"/>
      <c r="WJL66" s="2"/>
      <c r="WJS66" s="2"/>
      <c r="WKB66" s="2"/>
      <c r="WKI66" s="2"/>
      <c r="WKR66" s="2"/>
      <c r="WKY66" s="2"/>
      <c r="WLH66" s="2"/>
      <c r="WLO66" s="2"/>
      <c r="WLX66" s="2"/>
      <c r="WME66" s="2"/>
      <c r="WMN66" s="2"/>
      <c r="WMU66" s="2"/>
      <c r="WND66" s="2"/>
      <c r="WNK66" s="2"/>
      <c r="WNT66" s="2"/>
      <c r="WOA66" s="2"/>
      <c r="WOJ66" s="2"/>
      <c r="WOQ66" s="2"/>
      <c r="WOZ66" s="2"/>
      <c r="WPG66" s="2"/>
      <c r="WPP66" s="2"/>
      <c r="WPW66" s="2"/>
      <c r="WQF66" s="2"/>
      <c r="WQM66" s="2"/>
      <c r="WQV66" s="2"/>
      <c r="WRC66" s="2"/>
      <c r="WRL66" s="2"/>
      <c r="WRS66" s="2"/>
      <c r="WSB66" s="2"/>
      <c r="WSI66" s="2"/>
      <c r="WSR66" s="2"/>
      <c r="WSY66" s="2"/>
      <c r="WTH66" s="2"/>
      <c r="WTO66" s="2"/>
      <c r="WTX66" s="2"/>
      <c r="WUE66" s="2"/>
      <c r="WUN66" s="2"/>
      <c r="WUU66" s="2"/>
      <c r="WVD66" s="2"/>
      <c r="WVK66" s="2"/>
      <c r="WVT66" s="2"/>
      <c r="WWA66" s="2"/>
      <c r="WWJ66" s="2"/>
      <c r="WWQ66" s="2"/>
      <c r="WWZ66" s="2"/>
      <c r="WXG66" s="2"/>
      <c r="WXP66" s="2"/>
      <c r="WXW66" s="2"/>
      <c r="WYF66" s="2"/>
      <c r="WYM66" s="2"/>
      <c r="WYV66" s="2"/>
      <c r="WZC66" s="2"/>
      <c r="WZL66" s="2"/>
      <c r="WZS66" s="2"/>
      <c r="XAB66" s="2"/>
      <c r="XAI66" s="2"/>
      <c r="XAR66" s="2"/>
      <c r="XAY66" s="2"/>
      <c r="XBH66" s="2"/>
      <c r="XBO66" s="2"/>
      <c r="XBX66" s="2"/>
      <c r="XCE66" s="2"/>
      <c r="XCN66" s="2"/>
      <c r="XCU66" s="2"/>
      <c r="XDD66" s="2"/>
      <c r="XDK66" s="2"/>
      <c r="XDT66" s="2"/>
      <c r="XEA66" s="2"/>
      <c r="XEJ66" s="2"/>
      <c r="XEQ66" s="2"/>
      <c r="XEZ66" s="2"/>
    </row>
    <row r="67" spans="1:1020 1027:2044 2051:3068 3075:4092 4099:5116 5123:6140 6147:7164 7171:8188 8195:9212 9219:10236 10243:11260 11267:12284 12291:13308 13315:14332 14339:15356 15363:16380" s="4" customFormat="1" x14ac:dyDescent="0.3">
      <c r="A67" s="4" t="s">
        <v>146</v>
      </c>
      <c r="B67" s="4" t="s">
        <v>145</v>
      </c>
      <c r="C67" s="2" t="s">
        <v>432</v>
      </c>
      <c r="D67" s="4" t="str">
        <f>VLOOKUP(C67,production!A:B,2,)</f>
        <v>P21</v>
      </c>
      <c r="E67" s="4" t="str">
        <f>VLOOKUP(D67,product!B:E,4)</f>
        <v>Dabigatran Etexilate</v>
      </c>
      <c r="F67" s="4" t="s">
        <v>352</v>
      </c>
      <c r="G67" s="4" t="str">
        <f>VLOOKUP(F67,production!A:B,2,)</f>
        <v>P1</v>
      </c>
      <c r="H67" s="4">
        <f>VLOOKUP(E67,api!A:E,2,)</f>
        <v>2.0000000000000002E-5</v>
      </c>
      <c r="I67" s="4">
        <f>VLOOKUP(E67,api!A:E,5,)</f>
        <v>40</v>
      </c>
      <c r="J67" s="4" t="str">
        <f>VLOOKUP(G67,product!B:C,2,)</f>
        <v>1000</v>
      </c>
      <c r="K67" s="4">
        <f>VLOOKUP(F67,production!A:C,3,)</f>
        <v>233000</v>
      </c>
      <c r="L67" s="2">
        <f>VLOOKUP(B67,equipment!A:C,3,)</f>
        <v>46.500093</v>
      </c>
      <c r="M67" s="4">
        <f t="shared" si="44"/>
        <v>100.2148533337342</v>
      </c>
      <c r="N67" s="4">
        <f t="shared" si="45"/>
        <v>200429.70666746839</v>
      </c>
      <c r="O67" s="4">
        <f t="shared" si="46"/>
        <v>50107.426666867097</v>
      </c>
      <c r="P67" s="4">
        <f t="shared" si="47"/>
        <v>100.2148533337342</v>
      </c>
      <c r="Q67" s="2">
        <f t="shared" si="51"/>
        <v>80.171882666987358</v>
      </c>
      <c r="R67" s="2">
        <f t="shared" si="52"/>
        <v>100214.85333373419</v>
      </c>
      <c r="S67" s="2">
        <f t="shared" si="53"/>
        <v>10</v>
      </c>
      <c r="T67" s="4">
        <f t="shared" ref="T67" si="54">MIN(M67:O67)</f>
        <v>100.2148533337342</v>
      </c>
      <c r="AB67" s="2"/>
      <c r="AI67" s="2"/>
      <c r="AR67" s="2"/>
      <c r="AY67" s="2"/>
      <c r="BH67" s="2"/>
      <c r="BO67" s="2"/>
      <c r="BX67" s="2"/>
      <c r="CE67" s="2"/>
      <c r="CN67" s="2"/>
      <c r="CU67" s="2"/>
      <c r="DD67" s="2"/>
      <c r="DK67" s="2"/>
      <c r="DT67" s="2"/>
      <c r="EA67" s="2"/>
      <c r="EJ67" s="2"/>
      <c r="EQ67" s="2"/>
      <c r="EZ67" s="2"/>
      <c r="FG67" s="2"/>
      <c r="FP67" s="2"/>
      <c r="FW67" s="2"/>
      <c r="GF67" s="2"/>
      <c r="GM67" s="2"/>
      <c r="GV67" s="2"/>
      <c r="HC67" s="2"/>
      <c r="HL67" s="2"/>
      <c r="HS67" s="2"/>
      <c r="IB67" s="2"/>
      <c r="II67" s="2"/>
      <c r="IR67" s="2"/>
      <c r="IY67" s="2"/>
      <c r="JH67" s="2"/>
      <c r="JO67" s="2"/>
      <c r="JX67" s="2"/>
      <c r="KE67" s="2"/>
      <c r="KN67" s="2"/>
      <c r="KU67" s="2"/>
      <c r="LD67" s="2"/>
      <c r="LK67" s="2"/>
      <c r="LT67" s="2"/>
      <c r="MA67" s="2"/>
      <c r="MJ67" s="2"/>
      <c r="MQ67" s="2"/>
      <c r="MZ67" s="2"/>
      <c r="NG67" s="2"/>
      <c r="NP67" s="2"/>
      <c r="NW67" s="2"/>
      <c r="OF67" s="2"/>
      <c r="OM67" s="2"/>
      <c r="OV67" s="2"/>
      <c r="PC67" s="2"/>
      <c r="PL67" s="2"/>
      <c r="PS67" s="2"/>
      <c r="QB67" s="2"/>
      <c r="QI67" s="2"/>
      <c r="QR67" s="2"/>
      <c r="QY67" s="2"/>
      <c r="RH67" s="2"/>
      <c r="RO67" s="2"/>
      <c r="RX67" s="2"/>
      <c r="SE67" s="2"/>
      <c r="SN67" s="2"/>
      <c r="SU67" s="2"/>
      <c r="TD67" s="2"/>
      <c r="TK67" s="2"/>
      <c r="TT67" s="2"/>
      <c r="UA67" s="2"/>
      <c r="UJ67" s="2"/>
      <c r="UQ67" s="2"/>
      <c r="UZ67" s="2"/>
      <c r="VG67" s="2"/>
      <c r="VP67" s="2"/>
      <c r="VW67" s="2"/>
      <c r="WF67" s="2"/>
      <c r="WM67" s="2"/>
      <c r="WV67" s="2"/>
      <c r="XC67" s="2"/>
      <c r="XL67" s="2"/>
      <c r="XS67" s="2"/>
      <c r="YB67" s="2"/>
      <c r="YI67" s="2"/>
      <c r="YR67" s="2"/>
      <c r="YY67" s="2"/>
      <c r="ZH67" s="2"/>
      <c r="ZO67" s="2"/>
      <c r="ZX67" s="2"/>
      <c r="AAE67" s="2"/>
      <c r="AAN67" s="2"/>
      <c r="AAU67" s="2"/>
      <c r="ABD67" s="2"/>
      <c r="ABK67" s="2"/>
      <c r="ABT67" s="2"/>
      <c r="ACA67" s="2"/>
      <c r="ACJ67" s="2"/>
      <c r="ACQ67" s="2"/>
      <c r="ACZ67" s="2"/>
      <c r="ADG67" s="2"/>
      <c r="ADP67" s="2"/>
      <c r="ADW67" s="2"/>
      <c r="AEF67" s="2"/>
      <c r="AEM67" s="2"/>
      <c r="AEV67" s="2"/>
      <c r="AFC67" s="2"/>
      <c r="AFL67" s="2"/>
      <c r="AFS67" s="2"/>
      <c r="AGB67" s="2"/>
      <c r="AGI67" s="2"/>
      <c r="AGR67" s="2"/>
      <c r="AGY67" s="2"/>
      <c r="AHH67" s="2"/>
      <c r="AHO67" s="2"/>
      <c r="AHX67" s="2"/>
      <c r="AIE67" s="2"/>
      <c r="AIN67" s="2"/>
      <c r="AIU67" s="2"/>
      <c r="AJD67" s="2"/>
      <c r="AJK67" s="2"/>
      <c r="AJT67" s="2"/>
      <c r="AKA67" s="2"/>
      <c r="AKJ67" s="2"/>
      <c r="AKQ67" s="2"/>
      <c r="AKZ67" s="2"/>
      <c r="ALG67" s="2"/>
      <c r="ALP67" s="2"/>
      <c r="ALW67" s="2"/>
      <c r="AMF67" s="2"/>
      <c r="AMM67" s="2"/>
      <c r="AMV67" s="2"/>
      <c r="ANC67" s="2"/>
      <c r="ANL67" s="2"/>
      <c r="ANS67" s="2"/>
      <c r="AOB67" s="2"/>
      <c r="AOI67" s="2"/>
      <c r="AOR67" s="2"/>
      <c r="AOY67" s="2"/>
      <c r="APH67" s="2"/>
      <c r="APO67" s="2"/>
      <c r="APX67" s="2"/>
      <c r="AQE67" s="2"/>
      <c r="AQN67" s="2"/>
      <c r="AQU67" s="2"/>
      <c r="ARD67" s="2"/>
      <c r="ARK67" s="2"/>
      <c r="ART67" s="2"/>
      <c r="ASA67" s="2"/>
      <c r="ASJ67" s="2"/>
      <c r="ASQ67" s="2"/>
      <c r="ASZ67" s="2"/>
      <c r="ATG67" s="2"/>
      <c r="ATP67" s="2"/>
      <c r="ATW67" s="2"/>
      <c r="AUF67" s="2"/>
      <c r="AUM67" s="2"/>
      <c r="AUV67" s="2"/>
      <c r="AVC67" s="2"/>
      <c r="AVL67" s="2"/>
      <c r="AVS67" s="2"/>
      <c r="AWB67" s="2"/>
      <c r="AWI67" s="2"/>
      <c r="AWR67" s="2"/>
      <c r="AWY67" s="2"/>
      <c r="AXH67" s="2"/>
      <c r="AXO67" s="2"/>
      <c r="AXX67" s="2"/>
      <c r="AYE67" s="2"/>
      <c r="AYN67" s="2"/>
      <c r="AYU67" s="2"/>
      <c r="AZD67" s="2"/>
      <c r="AZK67" s="2"/>
      <c r="AZT67" s="2"/>
      <c r="BAA67" s="2"/>
      <c r="BAJ67" s="2"/>
      <c r="BAQ67" s="2"/>
      <c r="BAZ67" s="2"/>
      <c r="BBG67" s="2"/>
      <c r="BBP67" s="2"/>
      <c r="BBW67" s="2"/>
      <c r="BCF67" s="2"/>
      <c r="BCM67" s="2"/>
      <c r="BCV67" s="2"/>
      <c r="BDC67" s="2"/>
      <c r="BDL67" s="2"/>
      <c r="BDS67" s="2"/>
      <c r="BEB67" s="2"/>
      <c r="BEI67" s="2"/>
      <c r="BER67" s="2"/>
      <c r="BEY67" s="2"/>
      <c r="BFH67" s="2"/>
      <c r="BFO67" s="2"/>
      <c r="BFX67" s="2"/>
      <c r="BGE67" s="2"/>
      <c r="BGN67" s="2"/>
      <c r="BGU67" s="2"/>
      <c r="BHD67" s="2"/>
      <c r="BHK67" s="2"/>
      <c r="BHT67" s="2"/>
      <c r="BIA67" s="2"/>
      <c r="BIJ67" s="2"/>
      <c r="BIQ67" s="2"/>
      <c r="BIZ67" s="2"/>
      <c r="BJG67" s="2"/>
      <c r="BJP67" s="2"/>
      <c r="BJW67" s="2"/>
      <c r="BKF67" s="2"/>
      <c r="BKM67" s="2"/>
      <c r="BKV67" s="2"/>
      <c r="BLC67" s="2"/>
      <c r="BLL67" s="2"/>
      <c r="BLS67" s="2"/>
      <c r="BMB67" s="2"/>
      <c r="BMI67" s="2"/>
      <c r="BMR67" s="2"/>
      <c r="BMY67" s="2"/>
      <c r="BNH67" s="2"/>
      <c r="BNO67" s="2"/>
      <c r="BNX67" s="2"/>
      <c r="BOE67" s="2"/>
      <c r="BON67" s="2"/>
      <c r="BOU67" s="2"/>
      <c r="BPD67" s="2"/>
      <c r="BPK67" s="2"/>
      <c r="BPT67" s="2"/>
      <c r="BQA67" s="2"/>
      <c r="BQJ67" s="2"/>
      <c r="BQQ67" s="2"/>
      <c r="BQZ67" s="2"/>
      <c r="BRG67" s="2"/>
      <c r="BRP67" s="2"/>
      <c r="BRW67" s="2"/>
      <c r="BSF67" s="2"/>
      <c r="BSM67" s="2"/>
      <c r="BSV67" s="2"/>
      <c r="BTC67" s="2"/>
      <c r="BTL67" s="2"/>
      <c r="BTS67" s="2"/>
      <c r="BUB67" s="2"/>
      <c r="BUI67" s="2"/>
      <c r="BUR67" s="2"/>
      <c r="BUY67" s="2"/>
      <c r="BVH67" s="2"/>
      <c r="BVO67" s="2"/>
      <c r="BVX67" s="2"/>
      <c r="BWE67" s="2"/>
      <c r="BWN67" s="2"/>
      <c r="BWU67" s="2"/>
      <c r="BXD67" s="2"/>
      <c r="BXK67" s="2"/>
      <c r="BXT67" s="2"/>
      <c r="BYA67" s="2"/>
      <c r="BYJ67" s="2"/>
      <c r="BYQ67" s="2"/>
      <c r="BYZ67" s="2"/>
      <c r="BZG67" s="2"/>
      <c r="BZP67" s="2"/>
      <c r="BZW67" s="2"/>
      <c r="CAF67" s="2"/>
      <c r="CAM67" s="2"/>
      <c r="CAV67" s="2"/>
      <c r="CBC67" s="2"/>
      <c r="CBL67" s="2"/>
      <c r="CBS67" s="2"/>
      <c r="CCB67" s="2"/>
      <c r="CCI67" s="2"/>
      <c r="CCR67" s="2"/>
      <c r="CCY67" s="2"/>
      <c r="CDH67" s="2"/>
      <c r="CDO67" s="2"/>
      <c r="CDX67" s="2"/>
      <c r="CEE67" s="2"/>
      <c r="CEN67" s="2"/>
      <c r="CEU67" s="2"/>
      <c r="CFD67" s="2"/>
      <c r="CFK67" s="2"/>
      <c r="CFT67" s="2"/>
      <c r="CGA67" s="2"/>
      <c r="CGJ67" s="2"/>
      <c r="CGQ67" s="2"/>
      <c r="CGZ67" s="2"/>
      <c r="CHG67" s="2"/>
      <c r="CHP67" s="2"/>
      <c r="CHW67" s="2"/>
      <c r="CIF67" s="2"/>
      <c r="CIM67" s="2"/>
      <c r="CIV67" s="2"/>
      <c r="CJC67" s="2"/>
      <c r="CJL67" s="2"/>
      <c r="CJS67" s="2"/>
      <c r="CKB67" s="2"/>
      <c r="CKI67" s="2"/>
      <c r="CKR67" s="2"/>
      <c r="CKY67" s="2"/>
      <c r="CLH67" s="2"/>
      <c r="CLO67" s="2"/>
      <c r="CLX67" s="2"/>
      <c r="CME67" s="2"/>
      <c r="CMN67" s="2"/>
      <c r="CMU67" s="2"/>
      <c r="CND67" s="2"/>
      <c r="CNK67" s="2"/>
      <c r="CNT67" s="2"/>
      <c r="COA67" s="2"/>
      <c r="COJ67" s="2"/>
      <c r="COQ67" s="2"/>
      <c r="COZ67" s="2"/>
      <c r="CPG67" s="2"/>
      <c r="CPP67" s="2"/>
      <c r="CPW67" s="2"/>
      <c r="CQF67" s="2"/>
      <c r="CQM67" s="2"/>
      <c r="CQV67" s="2"/>
      <c r="CRC67" s="2"/>
      <c r="CRL67" s="2"/>
      <c r="CRS67" s="2"/>
      <c r="CSB67" s="2"/>
      <c r="CSI67" s="2"/>
      <c r="CSR67" s="2"/>
      <c r="CSY67" s="2"/>
      <c r="CTH67" s="2"/>
      <c r="CTO67" s="2"/>
      <c r="CTX67" s="2"/>
      <c r="CUE67" s="2"/>
      <c r="CUN67" s="2"/>
      <c r="CUU67" s="2"/>
      <c r="CVD67" s="2"/>
      <c r="CVK67" s="2"/>
      <c r="CVT67" s="2"/>
      <c r="CWA67" s="2"/>
      <c r="CWJ67" s="2"/>
      <c r="CWQ67" s="2"/>
      <c r="CWZ67" s="2"/>
      <c r="CXG67" s="2"/>
      <c r="CXP67" s="2"/>
      <c r="CXW67" s="2"/>
      <c r="CYF67" s="2"/>
      <c r="CYM67" s="2"/>
      <c r="CYV67" s="2"/>
      <c r="CZC67" s="2"/>
      <c r="CZL67" s="2"/>
      <c r="CZS67" s="2"/>
      <c r="DAB67" s="2"/>
      <c r="DAI67" s="2"/>
      <c r="DAR67" s="2"/>
      <c r="DAY67" s="2"/>
      <c r="DBH67" s="2"/>
      <c r="DBO67" s="2"/>
      <c r="DBX67" s="2"/>
      <c r="DCE67" s="2"/>
      <c r="DCN67" s="2"/>
      <c r="DCU67" s="2"/>
      <c r="DDD67" s="2"/>
      <c r="DDK67" s="2"/>
      <c r="DDT67" s="2"/>
      <c r="DEA67" s="2"/>
      <c r="DEJ67" s="2"/>
      <c r="DEQ67" s="2"/>
      <c r="DEZ67" s="2"/>
      <c r="DFG67" s="2"/>
      <c r="DFP67" s="2"/>
      <c r="DFW67" s="2"/>
      <c r="DGF67" s="2"/>
      <c r="DGM67" s="2"/>
      <c r="DGV67" s="2"/>
      <c r="DHC67" s="2"/>
      <c r="DHL67" s="2"/>
      <c r="DHS67" s="2"/>
      <c r="DIB67" s="2"/>
      <c r="DII67" s="2"/>
      <c r="DIR67" s="2"/>
      <c r="DIY67" s="2"/>
      <c r="DJH67" s="2"/>
      <c r="DJO67" s="2"/>
      <c r="DJX67" s="2"/>
      <c r="DKE67" s="2"/>
      <c r="DKN67" s="2"/>
      <c r="DKU67" s="2"/>
      <c r="DLD67" s="2"/>
      <c r="DLK67" s="2"/>
      <c r="DLT67" s="2"/>
      <c r="DMA67" s="2"/>
      <c r="DMJ67" s="2"/>
      <c r="DMQ67" s="2"/>
      <c r="DMZ67" s="2"/>
      <c r="DNG67" s="2"/>
      <c r="DNP67" s="2"/>
      <c r="DNW67" s="2"/>
      <c r="DOF67" s="2"/>
      <c r="DOM67" s="2"/>
      <c r="DOV67" s="2"/>
      <c r="DPC67" s="2"/>
      <c r="DPL67" s="2"/>
      <c r="DPS67" s="2"/>
      <c r="DQB67" s="2"/>
      <c r="DQI67" s="2"/>
      <c r="DQR67" s="2"/>
      <c r="DQY67" s="2"/>
      <c r="DRH67" s="2"/>
      <c r="DRO67" s="2"/>
      <c r="DRX67" s="2"/>
      <c r="DSE67" s="2"/>
      <c r="DSN67" s="2"/>
      <c r="DSU67" s="2"/>
      <c r="DTD67" s="2"/>
      <c r="DTK67" s="2"/>
      <c r="DTT67" s="2"/>
      <c r="DUA67" s="2"/>
      <c r="DUJ67" s="2"/>
      <c r="DUQ67" s="2"/>
      <c r="DUZ67" s="2"/>
      <c r="DVG67" s="2"/>
      <c r="DVP67" s="2"/>
      <c r="DVW67" s="2"/>
      <c r="DWF67" s="2"/>
      <c r="DWM67" s="2"/>
      <c r="DWV67" s="2"/>
      <c r="DXC67" s="2"/>
      <c r="DXL67" s="2"/>
      <c r="DXS67" s="2"/>
      <c r="DYB67" s="2"/>
      <c r="DYI67" s="2"/>
      <c r="DYR67" s="2"/>
      <c r="DYY67" s="2"/>
      <c r="DZH67" s="2"/>
      <c r="DZO67" s="2"/>
      <c r="DZX67" s="2"/>
      <c r="EAE67" s="2"/>
      <c r="EAN67" s="2"/>
      <c r="EAU67" s="2"/>
      <c r="EBD67" s="2"/>
      <c r="EBK67" s="2"/>
      <c r="EBT67" s="2"/>
      <c r="ECA67" s="2"/>
      <c r="ECJ67" s="2"/>
      <c r="ECQ67" s="2"/>
      <c r="ECZ67" s="2"/>
      <c r="EDG67" s="2"/>
      <c r="EDP67" s="2"/>
      <c r="EDW67" s="2"/>
      <c r="EEF67" s="2"/>
      <c r="EEM67" s="2"/>
      <c r="EEV67" s="2"/>
      <c r="EFC67" s="2"/>
      <c r="EFL67" s="2"/>
      <c r="EFS67" s="2"/>
      <c r="EGB67" s="2"/>
      <c r="EGI67" s="2"/>
      <c r="EGR67" s="2"/>
      <c r="EGY67" s="2"/>
      <c r="EHH67" s="2"/>
      <c r="EHO67" s="2"/>
      <c r="EHX67" s="2"/>
      <c r="EIE67" s="2"/>
      <c r="EIN67" s="2"/>
      <c r="EIU67" s="2"/>
      <c r="EJD67" s="2"/>
      <c r="EJK67" s="2"/>
      <c r="EJT67" s="2"/>
      <c r="EKA67" s="2"/>
      <c r="EKJ67" s="2"/>
      <c r="EKQ67" s="2"/>
      <c r="EKZ67" s="2"/>
      <c r="ELG67" s="2"/>
      <c r="ELP67" s="2"/>
      <c r="ELW67" s="2"/>
      <c r="EMF67" s="2"/>
      <c r="EMM67" s="2"/>
      <c r="EMV67" s="2"/>
      <c r="ENC67" s="2"/>
      <c r="ENL67" s="2"/>
      <c r="ENS67" s="2"/>
      <c r="EOB67" s="2"/>
      <c r="EOI67" s="2"/>
      <c r="EOR67" s="2"/>
      <c r="EOY67" s="2"/>
      <c r="EPH67" s="2"/>
      <c r="EPO67" s="2"/>
      <c r="EPX67" s="2"/>
      <c r="EQE67" s="2"/>
      <c r="EQN67" s="2"/>
      <c r="EQU67" s="2"/>
      <c r="ERD67" s="2"/>
      <c r="ERK67" s="2"/>
      <c r="ERT67" s="2"/>
      <c r="ESA67" s="2"/>
      <c r="ESJ67" s="2"/>
      <c r="ESQ67" s="2"/>
      <c r="ESZ67" s="2"/>
      <c r="ETG67" s="2"/>
      <c r="ETP67" s="2"/>
      <c r="ETW67" s="2"/>
      <c r="EUF67" s="2"/>
      <c r="EUM67" s="2"/>
      <c r="EUV67" s="2"/>
      <c r="EVC67" s="2"/>
      <c r="EVL67" s="2"/>
      <c r="EVS67" s="2"/>
      <c r="EWB67" s="2"/>
      <c r="EWI67" s="2"/>
      <c r="EWR67" s="2"/>
      <c r="EWY67" s="2"/>
      <c r="EXH67" s="2"/>
      <c r="EXO67" s="2"/>
      <c r="EXX67" s="2"/>
      <c r="EYE67" s="2"/>
      <c r="EYN67" s="2"/>
      <c r="EYU67" s="2"/>
      <c r="EZD67" s="2"/>
      <c r="EZK67" s="2"/>
      <c r="EZT67" s="2"/>
      <c r="FAA67" s="2"/>
      <c r="FAJ67" s="2"/>
      <c r="FAQ67" s="2"/>
      <c r="FAZ67" s="2"/>
      <c r="FBG67" s="2"/>
      <c r="FBP67" s="2"/>
      <c r="FBW67" s="2"/>
      <c r="FCF67" s="2"/>
      <c r="FCM67" s="2"/>
      <c r="FCV67" s="2"/>
      <c r="FDC67" s="2"/>
      <c r="FDL67" s="2"/>
      <c r="FDS67" s="2"/>
      <c r="FEB67" s="2"/>
      <c r="FEI67" s="2"/>
      <c r="FER67" s="2"/>
      <c r="FEY67" s="2"/>
      <c r="FFH67" s="2"/>
      <c r="FFO67" s="2"/>
      <c r="FFX67" s="2"/>
      <c r="FGE67" s="2"/>
      <c r="FGN67" s="2"/>
      <c r="FGU67" s="2"/>
      <c r="FHD67" s="2"/>
      <c r="FHK67" s="2"/>
      <c r="FHT67" s="2"/>
      <c r="FIA67" s="2"/>
      <c r="FIJ67" s="2"/>
      <c r="FIQ67" s="2"/>
      <c r="FIZ67" s="2"/>
      <c r="FJG67" s="2"/>
      <c r="FJP67" s="2"/>
      <c r="FJW67" s="2"/>
      <c r="FKF67" s="2"/>
      <c r="FKM67" s="2"/>
      <c r="FKV67" s="2"/>
      <c r="FLC67" s="2"/>
      <c r="FLL67" s="2"/>
      <c r="FLS67" s="2"/>
      <c r="FMB67" s="2"/>
      <c r="FMI67" s="2"/>
      <c r="FMR67" s="2"/>
      <c r="FMY67" s="2"/>
      <c r="FNH67" s="2"/>
      <c r="FNO67" s="2"/>
      <c r="FNX67" s="2"/>
      <c r="FOE67" s="2"/>
      <c r="FON67" s="2"/>
      <c r="FOU67" s="2"/>
      <c r="FPD67" s="2"/>
      <c r="FPK67" s="2"/>
      <c r="FPT67" s="2"/>
      <c r="FQA67" s="2"/>
      <c r="FQJ67" s="2"/>
      <c r="FQQ67" s="2"/>
      <c r="FQZ67" s="2"/>
      <c r="FRG67" s="2"/>
      <c r="FRP67" s="2"/>
      <c r="FRW67" s="2"/>
      <c r="FSF67" s="2"/>
      <c r="FSM67" s="2"/>
      <c r="FSV67" s="2"/>
      <c r="FTC67" s="2"/>
      <c r="FTL67" s="2"/>
      <c r="FTS67" s="2"/>
      <c r="FUB67" s="2"/>
      <c r="FUI67" s="2"/>
      <c r="FUR67" s="2"/>
      <c r="FUY67" s="2"/>
      <c r="FVH67" s="2"/>
      <c r="FVO67" s="2"/>
      <c r="FVX67" s="2"/>
      <c r="FWE67" s="2"/>
      <c r="FWN67" s="2"/>
      <c r="FWU67" s="2"/>
      <c r="FXD67" s="2"/>
      <c r="FXK67" s="2"/>
      <c r="FXT67" s="2"/>
      <c r="FYA67" s="2"/>
      <c r="FYJ67" s="2"/>
      <c r="FYQ67" s="2"/>
      <c r="FYZ67" s="2"/>
      <c r="FZG67" s="2"/>
      <c r="FZP67" s="2"/>
      <c r="FZW67" s="2"/>
      <c r="GAF67" s="2"/>
      <c r="GAM67" s="2"/>
      <c r="GAV67" s="2"/>
      <c r="GBC67" s="2"/>
      <c r="GBL67" s="2"/>
      <c r="GBS67" s="2"/>
      <c r="GCB67" s="2"/>
      <c r="GCI67" s="2"/>
      <c r="GCR67" s="2"/>
      <c r="GCY67" s="2"/>
      <c r="GDH67" s="2"/>
      <c r="GDO67" s="2"/>
      <c r="GDX67" s="2"/>
      <c r="GEE67" s="2"/>
      <c r="GEN67" s="2"/>
      <c r="GEU67" s="2"/>
      <c r="GFD67" s="2"/>
      <c r="GFK67" s="2"/>
      <c r="GFT67" s="2"/>
      <c r="GGA67" s="2"/>
      <c r="GGJ67" s="2"/>
      <c r="GGQ67" s="2"/>
      <c r="GGZ67" s="2"/>
      <c r="GHG67" s="2"/>
      <c r="GHP67" s="2"/>
      <c r="GHW67" s="2"/>
      <c r="GIF67" s="2"/>
      <c r="GIM67" s="2"/>
      <c r="GIV67" s="2"/>
      <c r="GJC67" s="2"/>
      <c r="GJL67" s="2"/>
      <c r="GJS67" s="2"/>
      <c r="GKB67" s="2"/>
      <c r="GKI67" s="2"/>
      <c r="GKR67" s="2"/>
      <c r="GKY67" s="2"/>
      <c r="GLH67" s="2"/>
      <c r="GLO67" s="2"/>
      <c r="GLX67" s="2"/>
      <c r="GME67" s="2"/>
      <c r="GMN67" s="2"/>
      <c r="GMU67" s="2"/>
      <c r="GND67" s="2"/>
      <c r="GNK67" s="2"/>
      <c r="GNT67" s="2"/>
      <c r="GOA67" s="2"/>
      <c r="GOJ67" s="2"/>
      <c r="GOQ67" s="2"/>
      <c r="GOZ67" s="2"/>
      <c r="GPG67" s="2"/>
      <c r="GPP67" s="2"/>
      <c r="GPW67" s="2"/>
      <c r="GQF67" s="2"/>
      <c r="GQM67" s="2"/>
      <c r="GQV67" s="2"/>
      <c r="GRC67" s="2"/>
      <c r="GRL67" s="2"/>
      <c r="GRS67" s="2"/>
      <c r="GSB67" s="2"/>
      <c r="GSI67" s="2"/>
      <c r="GSR67" s="2"/>
      <c r="GSY67" s="2"/>
      <c r="GTH67" s="2"/>
      <c r="GTO67" s="2"/>
      <c r="GTX67" s="2"/>
      <c r="GUE67" s="2"/>
      <c r="GUN67" s="2"/>
      <c r="GUU67" s="2"/>
      <c r="GVD67" s="2"/>
      <c r="GVK67" s="2"/>
      <c r="GVT67" s="2"/>
      <c r="GWA67" s="2"/>
      <c r="GWJ67" s="2"/>
      <c r="GWQ67" s="2"/>
      <c r="GWZ67" s="2"/>
      <c r="GXG67" s="2"/>
      <c r="GXP67" s="2"/>
      <c r="GXW67" s="2"/>
      <c r="GYF67" s="2"/>
      <c r="GYM67" s="2"/>
      <c r="GYV67" s="2"/>
      <c r="GZC67" s="2"/>
      <c r="GZL67" s="2"/>
      <c r="GZS67" s="2"/>
      <c r="HAB67" s="2"/>
      <c r="HAI67" s="2"/>
      <c r="HAR67" s="2"/>
      <c r="HAY67" s="2"/>
      <c r="HBH67" s="2"/>
      <c r="HBO67" s="2"/>
      <c r="HBX67" s="2"/>
      <c r="HCE67" s="2"/>
      <c r="HCN67" s="2"/>
      <c r="HCU67" s="2"/>
      <c r="HDD67" s="2"/>
      <c r="HDK67" s="2"/>
      <c r="HDT67" s="2"/>
      <c r="HEA67" s="2"/>
      <c r="HEJ67" s="2"/>
      <c r="HEQ67" s="2"/>
      <c r="HEZ67" s="2"/>
      <c r="HFG67" s="2"/>
      <c r="HFP67" s="2"/>
      <c r="HFW67" s="2"/>
      <c r="HGF67" s="2"/>
      <c r="HGM67" s="2"/>
      <c r="HGV67" s="2"/>
      <c r="HHC67" s="2"/>
      <c r="HHL67" s="2"/>
      <c r="HHS67" s="2"/>
      <c r="HIB67" s="2"/>
      <c r="HII67" s="2"/>
      <c r="HIR67" s="2"/>
      <c r="HIY67" s="2"/>
      <c r="HJH67" s="2"/>
      <c r="HJO67" s="2"/>
      <c r="HJX67" s="2"/>
      <c r="HKE67" s="2"/>
      <c r="HKN67" s="2"/>
      <c r="HKU67" s="2"/>
      <c r="HLD67" s="2"/>
      <c r="HLK67" s="2"/>
      <c r="HLT67" s="2"/>
      <c r="HMA67" s="2"/>
      <c r="HMJ67" s="2"/>
      <c r="HMQ67" s="2"/>
      <c r="HMZ67" s="2"/>
      <c r="HNG67" s="2"/>
      <c r="HNP67" s="2"/>
      <c r="HNW67" s="2"/>
      <c r="HOF67" s="2"/>
      <c r="HOM67" s="2"/>
      <c r="HOV67" s="2"/>
      <c r="HPC67" s="2"/>
      <c r="HPL67" s="2"/>
      <c r="HPS67" s="2"/>
      <c r="HQB67" s="2"/>
      <c r="HQI67" s="2"/>
      <c r="HQR67" s="2"/>
      <c r="HQY67" s="2"/>
      <c r="HRH67" s="2"/>
      <c r="HRO67" s="2"/>
      <c r="HRX67" s="2"/>
      <c r="HSE67" s="2"/>
      <c r="HSN67" s="2"/>
      <c r="HSU67" s="2"/>
      <c r="HTD67" s="2"/>
      <c r="HTK67" s="2"/>
      <c r="HTT67" s="2"/>
      <c r="HUA67" s="2"/>
      <c r="HUJ67" s="2"/>
      <c r="HUQ67" s="2"/>
      <c r="HUZ67" s="2"/>
      <c r="HVG67" s="2"/>
      <c r="HVP67" s="2"/>
      <c r="HVW67" s="2"/>
      <c r="HWF67" s="2"/>
      <c r="HWM67" s="2"/>
      <c r="HWV67" s="2"/>
      <c r="HXC67" s="2"/>
      <c r="HXL67" s="2"/>
      <c r="HXS67" s="2"/>
      <c r="HYB67" s="2"/>
      <c r="HYI67" s="2"/>
      <c r="HYR67" s="2"/>
      <c r="HYY67" s="2"/>
      <c r="HZH67" s="2"/>
      <c r="HZO67" s="2"/>
      <c r="HZX67" s="2"/>
      <c r="IAE67" s="2"/>
      <c r="IAN67" s="2"/>
      <c r="IAU67" s="2"/>
      <c r="IBD67" s="2"/>
      <c r="IBK67" s="2"/>
      <c r="IBT67" s="2"/>
      <c r="ICA67" s="2"/>
      <c r="ICJ67" s="2"/>
      <c r="ICQ67" s="2"/>
      <c r="ICZ67" s="2"/>
      <c r="IDG67" s="2"/>
      <c r="IDP67" s="2"/>
      <c r="IDW67" s="2"/>
      <c r="IEF67" s="2"/>
      <c r="IEM67" s="2"/>
      <c r="IEV67" s="2"/>
      <c r="IFC67" s="2"/>
      <c r="IFL67" s="2"/>
      <c r="IFS67" s="2"/>
      <c r="IGB67" s="2"/>
      <c r="IGI67" s="2"/>
      <c r="IGR67" s="2"/>
      <c r="IGY67" s="2"/>
      <c r="IHH67" s="2"/>
      <c r="IHO67" s="2"/>
      <c r="IHX67" s="2"/>
      <c r="IIE67" s="2"/>
      <c r="IIN67" s="2"/>
      <c r="IIU67" s="2"/>
      <c r="IJD67" s="2"/>
      <c r="IJK67" s="2"/>
      <c r="IJT67" s="2"/>
      <c r="IKA67" s="2"/>
      <c r="IKJ67" s="2"/>
      <c r="IKQ67" s="2"/>
      <c r="IKZ67" s="2"/>
      <c r="ILG67" s="2"/>
      <c r="ILP67" s="2"/>
      <c r="ILW67" s="2"/>
      <c r="IMF67" s="2"/>
      <c r="IMM67" s="2"/>
      <c r="IMV67" s="2"/>
      <c r="INC67" s="2"/>
      <c r="INL67" s="2"/>
      <c r="INS67" s="2"/>
      <c r="IOB67" s="2"/>
      <c r="IOI67" s="2"/>
      <c r="IOR67" s="2"/>
      <c r="IOY67" s="2"/>
      <c r="IPH67" s="2"/>
      <c r="IPO67" s="2"/>
      <c r="IPX67" s="2"/>
      <c r="IQE67" s="2"/>
      <c r="IQN67" s="2"/>
      <c r="IQU67" s="2"/>
      <c r="IRD67" s="2"/>
      <c r="IRK67" s="2"/>
      <c r="IRT67" s="2"/>
      <c r="ISA67" s="2"/>
      <c r="ISJ67" s="2"/>
      <c r="ISQ67" s="2"/>
      <c r="ISZ67" s="2"/>
      <c r="ITG67" s="2"/>
      <c r="ITP67" s="2"/>
      <c r="ITW67" s="2"/>
      <c r="IUF67" s="2"/>
      <c r="IUM67" s="2"/>
      <c r="IUV67" s="2"/>
      <c r="IVC67" s="2"/>
      <c r="IVL67" s="2"/>
      <c r="IVS67" s="2"/>
      <c r="IWB67" s="2"/>
      <c r="IWI67" s="2"/>
      <c r="IWR67" s="2"/>
      <c r="IWY67" s="2"/>
      <c r="IXH67" s="2"/>
      <c r="IXO67" s="2"/>
      <c r="IXX67" s="2"/>
      <c r="IYE67" s="2"/>
      <c r="IYN67" s="2"/>
      <c r="IYU67" s="2"/>
      <c r="IZD67" s="2"/>
      <c r="IZK67" s="2"/>
      <c r="IZT67" s="2"/>
      <c r="JAA67" s="2"/>
      <c r="JAJ67" s="2"/>
      <c r="JAQ67" s="2"/>
      <c r="JAZ67" s="2"/>
      <c r="JBG67" s="2"/>
      <c r="JBP67" s="2"/>
      <c r="JBW67" s="2"/>
      <c r="JCF67" s="2"/>
      <c r="JCM67" s="2"/>
      <c r="JCV67" s="2"/>
      <c r="JDC67" s="2"/>
      <c r="JDL67" s="2"/>
      <c r="JDS67" s="2"/>
      <c r="JEB67" s="2"/>
      <c r="JEI67" s="2"/>
      <c r="JER67" s="2"/>
      <c r="JEY67" s="2"/>
      <c r="JFH67" s="2"/>
      <c r="JFO67" s="2"/>
      <c r="JFX67" s="2"/>
      <c r="JGE67" s="2"/>
      <c r="JGN67" s="2"/>
      <c r="JGU67" s="2"/>
      <c r="JHD67" s="2"/>
      <c r="JHK67" s="2"/>
      <c r="JHT67" s="2"/>
      <c r="JIA67" s="2"/>
      <c r="JIJ67" s="2"/>
      <c r="JIQ67" s="2"/>
      <c r="JIZ67" s="2"/>
      <c r="JJG67" s="2"/>
      <c r="JJP67" s="2"/>
      <c r="JJW67" s="2"/>
      <c r="JKF67" s="2"/>
      <c r="JKM67" s="2"/>
      <c r="JKV67" s="2"/>
      <c r="JLC67" s="2"/>
      <c r="JLL67" s="2"/>
      <c r="JLS67" s="2"/>
      <c r="JMB67" s="2"/>
      <c r="JMI67" s="2"/>
      <c r="JMR67" s="2"/>
      <c r="JMY67" s="2"/>
      <c r="JNH67" s="2"/>
      <c r="JNO67" s="2"/>
      <c r="JNX67" s="2"/>
      <c r="JOE67" s="2"/>
      <c r="JON67" s="2"/>
      <c r="JOU67" s="2"/>
      <c r="JPD67" s="2"/>
      <c r="JPK67" s="2"/>
      <c r="JPT67" s="2"/>
      <c r="JQA67" s="2"/>
      <c r="JQJ67" s="2"/>
      <c r="JQQ67" s="2"/>
      <c r="JQZ67" s="2"/>
      <c r="JRG67" s="2"/>
      <c r="JRP67" s="2"/>
      <c r="JRW67" s="2"/>
      <c r="JSF67" s="2"/>
      <c r="JSM67" s="2"/>
      <c r="JSV67" s="2"/>
      <c r="JTC67" s="2"/>
      <c r="JTL67" s="2"/>
      <c r="JTS67" s="2"/>
      <c r="JUB67" s="2"/>
      <c r="JUI67" s="2"/>
      <c r="JUR67" s="2"/>
      <c r="JUY67" s="2"/>
      <c r="JVH67" s="2"/>
      <c r="JVO67" s="2"/>
      <c r="JVX67" s="2"/>
      <c r="JWE67" s="2"/>
      <c r="JWN67" s="2"/>
      <c r="JWU67" s="2"/>
      <c r="JXD67" s="2"/>
      <c r="JXK67" s="2"/>
      <c r="JXT67" s="2"/>
      <c r="JYA67" s="2"/>
      <c r="JYJ67" s="2"/>
      <c r="JYQ67" s="2"/>
      <c r="JYZ67" s="2"/>
      <c r="JZG67" s="2"/>
      <c r="JZP67" s="2"/>
      <c r="JZW67" s="2"/>
      <c r="KAF67" s="2"/>
      <c r="KAM67" s="2"/>
      <c r="KAV67" s="2"/>
      <c r="KBC67" s="2"/>
      <c r="KBL67" s="2"/>
      <c r="KBS67" s="2"/>
      <c r="KCB67" s="2"/>
      <c r="KCI67" s="2"/>
      <c r="KCR67" s="2"/>
      <c r="KCY67" s="2"/>
      <c r="KDH67" s="2"/>
      <c r="KDO67" s="2"/>
      <c r="KDX67" s="2"/>
      <c r="KEE67" s="2"/>
      <c r="KEN67" s="2"/>
      <c r="KEU67" s="2"/>
      <c r="KFD67" s="2"/>
      <c r="KFK67" s="2"/>
      <c r="KFT67" s="2"/>
      <c r="KGA67" s="2"/>
      <c r="KGJ67" s="2"/>
      <c r="KGQ67" s="2"/>
      <c r="KGZ67" s="2"/>
      <c r="KHG67" s="2"/>
      <c r="KHP67" s="2"/>
      <c r="KHW67" s="2"/>
      <c r="KIF67" s="2"/>
      <c r="KIM67" s="2"/>
      <c r="KIV67" s="2"/>
      <c r="KJC67" s="2"/>
      <c r="KJL67" s="2"/>
      <c r="KJS67" s="2"/>
      <c r="KKB67" s="2"/>
      <c r="KKI67" s="2"/>
      <c r="KKR67" s="2"/>
      <c r="KKY67" s="2"/>
      <c r="KLH67" s="2"/>
      <c r="KLO67" s="2"/>
      <c r="KLX67" s="2"/>
      <c r="KME67" s="2"/>
      <c r="KMN67" s="2"/>
      <c r="KMU67" s="2"/>
      <c r="KND67" s="2"/>
      <c r="KNK67" s="2"/>
      <c r="KNT67" s="2"/>
      <c r="KOA67" s="2"/>
      <c r="KOJ67" s="2"/>
      <c r="KOQ67" s="2"/>
      <c r="KOZ67" s="2"/>
      <c r="KPG67" s="2"/>
      <c r="KPP67" s="2"/>
      <c r="KPW67" s="2"/>
      <c r="KQF67" s="2"/>
      <c r="KQM67" s="2"/>
      <c r="KQV67" s="2"/>
      <c r="KRC67" s="2"/>
      <c r="KRL67" s="2"/>
      <c r="KRS67" s="2"/>
      <c r="KSB67" s="2"/>
      <c r="KSI67" s="2"/>
      <c r="KSR67" s="2"/>
      <c r="KSY67" s="2"/>
      <c r="KTH67" s="2"/>
      <c r="KTO67" s="2"/>
      <c r="KTX67" s="2"/>
      <c r="KUE67" s="2"/>
      <c r="KUN67" s="2"/>
      <c r="KUU67" s="2"/>
      <c r="KVD67" s="2"/>
      <c r="KVK67" s="2"/>
      <c r="KVT67" s="2"/>
      <c r="KWA67" s="2"/>
      <c r="KWJ67" s="2"/>
      <c r="KWQ67" s="2"/>
      <c r="KWZ67" s="2"/>
      <c r="KXG67" s="2"/>
      <c r="KXP67" s="2"/>
      <c r="KXW67" s="2"/>
      <c r="KYF67" s="2"/>
      <c r="KYM67" s="2"/>
      <c r="KYV67" s="2"/>
      <c r="KZC67" s="2"/>
      <c r="KZL67" s="2"/>
      <c r="KZS67" s="2"/>
      <c r="LAB67" s="2"/>
      <c r="LAI67" s="2"/>
      <c r="LAR67" s="2"/>
      <c r="LAY67" s="2"/>
      <c r="LBH67" s="2"/>
      <c r="LBO67" s="2"/>
      <c r="LBX67" s="2"/>
      <c r="LCE67" s="2"/>
      <c r="LCN67" s="2"/>
      <c r="LCU67" s="2"/>
      <c r="LDD67" s="2"/>
      <c r="LDK67" s="2"/>
      <c r="LDT67" s="2"/>
      <c r="LEA67" s="2"/>
      <c r="LEJ67" s="2"/>
      <c r="LEQ67" s="2"/>
      <c r="LEZ67" s="2"/>
      <c r="LFG67" s="2"/>
      <c r="LFP67" s="2"/>
      <c r="LFW67" s="2"/>
      <c r="LGF67" s="2"/>
      <c r="LGM67" s="2"/>
      <c r="LGV67" s="2"/>
      <c r="LHC67" s="2"/>
      <c r="LHL67" s="2"/>
      <c r="LHS67" s="2"/>
      <c r="LIB67" s="2"/>
      <c r="LII67" s="2"/>
      <c r="LIR67" s="2"/>
      <c r="LIY67" s="2"/>
      <c r="LJH67" s="2"/>
      <c r="LJO67" s="2"/>
      <c r="LJX67" s="2"/>
      <c r="LKE67" s="2"/>
      <c r="LKN67" s="2"/>
      <c r="LKU67" s="2"/>
      <c r="LLD67" s="2"/>
      <c r="LLK67" s="2"/>
      <c r="LLT67" s="2"/>
      <c r="LMA67" s="2"/>
      <c r="LMJ67" s="2"/>
      <c r="LMQ67" s="2"/>
      <c r="LMZ67" s="2"/>
      <c r="LNG67" s="2"/>
      <c r="LNP67" s="2"/>
      <c r="LNW67" s="2"/>
      <c r="LOF67" s="2"/>
      <c r="LOM67" s="2"/>
      <c r="LOV67" s="2"/>
      <c r="LPC67" s="2"/>
      <c r="LPL67" s="2"/>
      <c r="LPS67" s="2"/>
      <c r="LQB67" s="2"/>
      <c r="LQI67" s="2"/>
      <c r="LQR67" s="2"/>
      <c r="LQY67" s="2"/>
      <c r="LRH67" s="2"/>
      <c r="LRO67" s="2"/>
      <c r="LRX67" s="2"/>
      <c r="LSE67" s="2"/>
      <c r="LSN67" s="2"/>
      <c r="LSU67" s="2"/>
      <c r="LTD67" s="2"/>
      <c r="LTK67" s="2"/>
      <c r="LTT67" s="2"/>
      <c r="LUA67" s="2"/>
      <c r="LUJ67" s="2"/>
      <c r="LUQ67" s="2"/>
      <c r="LUZ67" s="2"/>
      <c r="LVG67" s="2"/>
      <c r="LVP67" s="2"/>
      <c r="LVW67" s="2"/>
      <c r="LWF67" s="2"/>
      <c r="LWM67" s="2"/>
      <c r="LWV67" s="2"/>
      <c r="LXC67" s="2"/>
      <c r="LXL67" s="2"/>
      <c r="LXS67" s="2"/>
      <c r="LYB67" s="2"/>
      <c r="LYI67" s="2"/>
      <c r="LYR67" s="2"/>
      <c r="LYY67" s="2"/>
      <c r="LZH67" s="2"/>
      <c r="LZO67" s="2"/>
      <c r="LZX67" s="2"/>
      <c r="MAE67" s="2"/>
      <c r="MAN67" s="2"/>
      <c r="MAU67" s="2"/>
      <c r="MBD67" s="2"/>
      <c r="MBK67" s="2"/>
      <c r="MBT67" s="2"/>
      <c r="MCA67" s="2"/>
      <c r="MCJ67" s="2"/>
      <c r="MCQ67" s="2"/>
      <c r="MCZ67" s="2"/>
      <c r="MDG67" s="2"/>
      <c r="MDP67" s="2"/>
      <c r="MDW67" s="2"/>
      <c r="MEF67" s="2"/>
      <c r="MEM67" s="2"/>
      <c r="MEV67" s="2"/>
      <c r="MFC67" s="2"/>
      <c r="MFL67" s="2"/>
      <c r="MFS67" s="2"/>
      <c r="MGB67" s="2"/>
      <c r="MGI67" s="2"/>
      <c r="MGR67" s="2"/>
      <c r="MGY67" s="2"/>
      <c r="MHH67" s="2"/>
      <c r="MHO67" s="2"/>
      <c r="MHX67" s="2"/>
      <c r="MIE67" s="2"/>
      <c r="MIN67" s="2"/>
      <c r="MIU67" s="2"/>
      <c r="MJD67" s="2"/>
      <c r="MJK67" s="2"/>
      <c r="MJT67" s="2"/>
      <c r="MKA67" s="2"/>
      <c r="MKJ67" s="2"/>
      <c r="MKQ67" s="2"/>
      <c r="MKZ67" s="2"/>
      <c r="MLG67" s="2"/>
      <c r="MLP67" s="2"/>
      <c r="MLW67" s="2"/>
      <c r="MMF67" s="2"/>
      <c r="MMM67" s="2"/>
      <c r="MMV67" s="2"/>
      <c r="MNC67" s="2"/>
      <c r="MNL67" s="2"/>
      <c r="MNS67" s="2"/>
      <c r="MOB67" s="2"/>
      <c r="MOI67" s="2"/>
      <c r="MOR67" s="2"/>
      <c r="MOY67" s="2"/>
      <c r="MPH67" s="2"/>
      <c r="MPO67" s="2"/>
      <c r="MPX67" s="2"/>
      <c r="MQE67" s="2"/>
      <c r="MQN67" s="2"/>
      <c r="MQU67" s="2"/>
      <c r="MRD67" s="2"/>
      <c r="MRK67" s="2"/>
      <c r="MRT67" s="2"/>
      <c r="MSA67" s="2"/>
      <c r="MSJ67" s="2"/>
      <c r="MSQ67" s="2"/>
      <c r="MSZ67" s="2"/>
      <c r="MTG67" s="2"/>
      <c r="MTP67" s="2"/>
      <c r="MTW67" s="2"/>
      <c r="MUF67" s="2"/>
      <c r="MUM67" s="2"/>
      <c r="MUV67" s="2"/>
      <c r="MVC67" s="2"/>
      <c r="MVL67" s="2"/>
      <c r="MVS67" s="2"/>
      <c r="MWB67" s="2"/>
      <c r="MWI67" s="2"/>
      <c r="MWR67" s="2"/>
      <c r="MWY67" s="2"/>
      <c r="MXH67" s="2"/>
      <c r="MXO67" s="2"/>
      <c r="MXX67" s="2"/>
      <c r="MYE67" s="2"/>
      <c r="MYN67" s="2"/>
      <c r="MYU67" s="2"/>
      <c r="MZD67" s="2"/>
      <c r="MZK67" s="2"/>
      <c r="MZT67" s="2"/>
      <c r="NAA67" s="2"/>
      <c r="NAJ67" s="2"/>
      <c r="NAQ67" s="2"/>
      <c r="NAZ67" s="2"/>
      <c r="NBG67" s="2"/>
      <c r="NBP67" s="2"/>
      <c r="NBW67" s="2"/>
      <c r="NCF67" s="2"/>
      <c r="NCM67" s="2"/>
      <c r="NCV67" s="2"/>
      <c r="NDC67" s="2"/>
      <c r="NDL67" s="2"/>
      <c r="NDS67" s="2"/>
      <c r="NEB67" s="2"/>
      <c r="NEI67" s="2"/>
      <c r="NER67" s="2"/>
      <c r="NEY67" s="2"/>
      <c r="NFH67" s="2"/>
      <c r="NFO67" s="2"/>
      <c r="NFX67" s="2"/>
      <c r="NGE67" s="2"/>
      <c r="NGN67" s="2"/>
      <c r="NGU67" s="2"/>
      <c r="NHD67" s="2"/>
      <c r="NHK67" s="2"/>
      <c r="NHT67" s="2"/>
      <c r="NIA67" s="2"/>
      <c r="NIJ67" s="2"/>
      <c r="NIQ67" s="2"/>
      <c r="NIZ67" s="2"/>
      <c r="NJG67" s="2"/>
      <c r="NJP67" s="2"/>
      <c r="NJW67" s="2"/>
      <c r="NKF67" s="2"/>
      <c r="NKM67" s="2"/>
      <c r="NKV67" s="2"/>
      <c r="NLC67" s="2"/>
      <c r="NLL67" s="2"/>
      <c r="NLS67" s="2"/>
      <c r="NMB67" s="2"/>
      <c r="NMI67" s="2"/>
      <c r="NMR67" s="2"/>
      <c r="NMY67" s="2"/>
      <c r="NNH67" s="2"/>
      <c r="NNO67" s="2"/>
      <c r="NNX67" s="2"/>
      <c r="NOE67" s="2"/>
      <c r="NON67" s="2"/>
      <c r="NOU67" s="2"/>
      <c r="NPD67" s="2"/>
      <c r="NPK67" s="2"/>
      <c r="NPT67" s="2"/>
      <c r="NQA67" s="2"/>
      <c r="NQJ67" s="2"/>
      <c r="NQQ67" s="2"/>
      <c r="NQZ67" s="2"/>
      <c r="NRG67" s="2"/>
      <c r="NRP67" s="2"/>
      <c r="NRW67" s="2"/>
      <c r="NSF67" s="2"/>
      <c r="NSM67" s="2"/>
      <c r="NSV67" s="2"/>
      <c r="NTC67" s="2"/>
      <c r="NTL67" s="2"/>
      <c r="NTS67" s="2"/>
      <c r="NUB67" s="2"/>
      <c r="NUI67" s="2"/>
      <c r="NUR67" s="2"/>
      <c r="NUY67" s="2"/>
      <c r="NVH67" s="2"/>
      <c r="NVO67" s="2"/>
      <c r="NVX67" s="2"/>
      <c r="NWE67" s="2"/>
      <c r="NWN67" s="2"/>
      <c r="NWU67" s="2"/>
      <c r="NXD67" s="2"/>
      <c r="NXK67" s="2"/>
      <c r="NXT67" s="2"/>
      <c r="NYA67" s="2"/>
      <c r="NYJ67" s="2"/>
      <c r="NYQ67" s="2"/>
      <c r="NYZ67" s="2"/>
      <c r="NZG67" s="2"/>
      <c r="NZP67" s="2"/>
      <c r="NZW67" s="2"/>
      <c r="OAF67" s="2"/>
      <c r="OAM67" s="2"/>
      <c r="OAV67" s="2"/>
      <c r="OBC67" s="2"/>
      <c r="OBL67" s="2"/>
      <c r="OBS67" s="2"/>
      <c r="OCB67" s="2"/>
      <c r="OCI67" s="2"/>
      <c r="OCR67" s="2"/>
      <c r="OCY67" s="2"/>
      <c r="ODH67" s="2"/>
      <c r="ODO67" s="2"/>
      <c r="ODX67" s="2"/>
      <c r="OEE67" s="2"/>
      <c r="OEN67" s="2"/>
      <c r="OEU67" s="2"/>
      <c r="OFD67" s="2"/>
      <c r="OFK67" s="2"/>
      <c r="OFT67" s="2"/>
      <c r="OGA67" s="2"/>
      <c r="OGJ67" s="2"/>
      <c r="OGQ67" s="2"/>
      <c r="OGZ67" s="2"/>
      <c r="OHG67" s="2"/>
      <c r="OHP67" s="2"/>
      <c r="OHW67" s="2"/>
      <c r="OIF67" s="2"/>
      <c r="OIM67" s="2"/>
      <c r="OIV67" s="2"/>
      <c r="OJC67" s="2"/>
      <c r="OJL67" s="2"/>
      <c r="OJS67" s="2"/>
      <c r="OKB67" s="2"/>
      <c r="OKI67" s="2"/>
      <c r="OKR67" s="2"/>
      <c r="OKY67" s="2"/>
      <c r="OLH67" s="2"/>
      <c r="OLO67" s="2"/>
      <c r="OLX67" s="2"/>
      <c r="OME67" s="2"/>
      <c r="OMN67" s="2"/>
      <c r="OMU67" s="2"/>
      <c r="OND67" s="2"/>
      <c r="ONK67" s="2"/>
      <c r="ONT67" s="2"/>
      <c r="OOA67" s="2"/>
      <c r="OOJ67" s="2"/>
      <c r="OOQ67" s="2"/>
      <c r="OOZ67" s="2"/>
      <c r="OPG67" s="2"/>
      <c r="OPP67" s="2"/>
      <c r="OPW67" s="2"/>
      <c r="OQF67" s="2"/>
      <c r="OQM67" s="2"/>
      <c r="OQV67" s="2"/>
      <c r="ORC67" s="2"/>
      <c r="ORL67" s="2"/>
      <c r="ORS67" s="2"/>
      <c r="OSB67" s="2"/>
      <c r="OSI67" s="2"/>
      <c r="OSR67" s="2"/>
      <c r="OSY67" s="2"/>
      <c r="OTH67" s="2"/>
      <c r="OTO67" s="2"/>
      <c r="OTX67" s="2"/>
      <c r="OUE67" s="2"/>
      <c r="OUN67" s="2"/>
      <c r="OUU67" s="2"/>
      <c r="OVD67" s="2"/>
      <c r="OVK67" s="2"/>
      <c r="OVT67" s="2"/>
      <c r="OWA67" s="2"/>
      <c r="OWJ67" s="2"/>
      <c r="OWQ67" s="2"/>
      <c r="OWZ67" s="2"/>
      <c r="OXG67" s="2"/>
      <c r="OXP67" s="2"/>
      <c r="OXW67" s="2"/>
      <c r="OYF67" s="2"/>
      <c r="OYM67" s="2"/>
      <c r="OYV67" s="2"/>
      <c r="OZC67" s="2"/>
      <c r="OZL67" s="2"/>
      <c r="OZS67" s="2"/>
      <c r="PAB67" s="2"/>
      <c r="PAI67" s="2"/>
      <c r="PAR67" s="2"/>
      <c r="PAY67" s="2"/>
      <c r="PBH67" s="2"/>
      <c r="PBO67" s="2"/>
      <c r="PBX67" s="2"/>
      <c r="PCE67" s="2"/>
      <c r="PCN67" s="2"/>
      <c r="PCU67" s="2"/>
      <c r="PDD67" s="2"/>
      <c r="PDK67" s="2"/>
      <c r="PDT67" s="2"/>
      <c r="PEA67" s="2"/>
      <c r="PEJ67" s="2"/>
      <c r="PEQ67" s="2"/>
      <c r="PEZ67" s="2"/>
      <c r="PFG67" s="2"/>
      <c r="PFP67" s="2"/>
      <c r="PFW67" s="2"/>
      <c r="PGF67" s="2"/>
      <c r="PGM67" s="2"/>
      <c r="PGV67" s="2"/>
      <c r="PHC67" s="2"/>
      <c r="PHL67" s="2"/>
      <c r="PHS67" s="2"/>
      <c r="PIB67" s="2"/>
      <c r="PII67" s="2"/>
      <c r="PIR67" s="2"/>
      <c r="PIY67" s="2"/>
      <c r="PJH67" s="2"/>
      <c r="PJO67" s="2"/>
      <c r="PJX67" s="2"/>
      <c r="PKE67" s="2"/>
      <c r="PKN67" s="2"/>
      <c r="PKU67" s="2"/>
      <c r="PLD67" s="2"/>
      <c r="PLK67" s="2"/>
      <c r="PLT67" s="2"/>
      <c r="PMA67" s="2"/>
      <c r="PMJ67" s="2"/>
      <c r="PMQ67" s="2"/>
      <c r="PMZ67" s="2"/>
      <c r="PNG67" s="2"/>
      <c r="PNP67" s="2"/>
      <c r="PNW67" s="2"/>
      <c r="POF67" s="2"/>
      <c r="POM67" s="2"/>
      <c r="POV67" s="2"/>
      <c r="PPC67" s="2"/>
      <c r="PPL67" s="2"/>
      <c r="PPS67" s="2"/>
      <c r="PQB67" s="2"/>
      <c r="PQI67" s="2"/>
      <c r="PQR67" s="2"/>
      <c r="PQY67" s="2"/>
      <c r="PRH67" s="2"/>
      <c r="PRO67" s="2"/>
      <c r="PRX67" s="2"/>
      <c r="PSE67" s="2"/>
      <c r="PSN67" s="2"/>
      <c r="PSU67" s="2"/>
      <c r="PTD67" s="2"/>
      <c r="PTK67" s="2"/>
      <c r="PTT67" s="2"/>
      <c r="PUA67" s="2"/>
      <c r="PUJ67" s="2"/>
      <c r="PUQ67" s="2"/>
      <c r="PUZ67" s="2"/>
      <c r="PVG67" s="2"/>
      <c r="PVP67" s="2"/>
      <c r="PVW67" s="2"/>
      <c r="PWF67" s="2"/>
      <c r="PWM67" s="2"/>
      <c r="PWV67" s="2"/>
      <c r="PXC67" s="2"/>
      <c r="PXL67" s="2"/>
      <c r="PXS67" s="2"/>
      <c r="PYB67" s="2"/>
      <c r="PYI67" s="2"/>
      <c r="PYR67" s="2"/>
      <c r="PYY67" s="2"/>
      <c r="PZH67" s="2"/>
      <c r="PZO67" s="2"/>
      <c r="PZX67" s="2"/>
      <c r="QAE67" s="2"/>
      <c r="QAN67" s="2"/>
      <c r="QAU67" s="2"/>
      <c r="QBD67" s="2"/>
      <c r="QBK67" s="2"/>
      <c r="QBT67" s="2"/>
      <c r="QCA67" s="2"/>
      <c r="QCJ67" s="2"/>
      <c r="QCQ67" s="2"/>
      <c r="QCZ67" s="2"/>
      <c r="QDG67" s="2"/>
      <c r="QDP67" s="2"/>
      <c r="QDW67" s="2"/>
      <c r="QEF67" s="2"/>
      <c r="QEM67" s="2"/>
      <c r="QEV67" s="2"/>
      <c r="QFC67" s="2"/>
      <c r="QFL67" s="2"/>
      <c r="QFS67" s="2"/>
      <c r="QGB67" s="2"/>
      <c r="QGI67" s="2"/>
      <c r="QGR67" s="2"/>
      <c r="QGY67" s="2"/>
      <c r="QHH67" s="2"/>
      <c r="QHO67" s="2"/>
      <c r="QHX67" s="2"/>
      <c r="QIE67" s="2"/>
      <c r="QIN67" s="2"/>
      <c r="QIU67" s="2"/>
      <c r="QJD67" s="2"/>
      <c r="QJK67" s="2"/>
      <c r="QJT67" s="2"/>
      <c r="QKA67" s="2"/>
      <c r="QKJ67" s="2"/>
      <c r="QKQ67" s="2"/>
      <c r="QKZ67" s="2"/>
      <c r="QLG67" s="2"/>
      <c r="QLP67" s="2"/>
      <c r="QLW67" s="2"/>
      <c r="QMF67" s="2"/>
      <c r="QMM67" s="2"/>
      <c r="QMV67" s="2"/>
      <c r="QNC67" s="2"/>
      <c r="QNL67" s="2"/>
      <c r="QNS67" s="2"/>
      <c r="QOB67" s="2"/>
      <c r="QOI67" s="2"/>
      <c r="QOR67" s="2"/>
      <c r="QOY67" s="2"/>
      <c r="QPH67" s="2"/>
      <c r="QPO67" s="2"/>
      <c r="QPX67" s="2"/>
      <c r="QQE67" s="2"/>
      <c r="QQN67" s="2"/>
      <c r="QQU67" s="2"/>
      <c r="QRD67" s="2"/>
      <c r="QRK67" s="2"/>
      <c r="QRT67" s="2"/>
      <c r="QSA67" s="2"/>
      <c r="QSJ67" s="2"/>
      <c r="QSQ67" s="2"/>
      <c r="QSZ67" s="2"/>
      <c r="QTG67" s="2"/>
      <c r="QTP67" s="2"/>
      <c r="QTW67" s="2"/>
      <c r="QUF67" s="2"/>
      <c r="QUM67" s="2"/>
      <c r="QUV67" s="2"/>
      <c r="QVC67" s="2"/>
      <c r="QVL67" s="2"/>
      <c r="QVS67" s="2"/>
      <c r="QWB67" s="2"/>
      <c r="QWI67" s="2"/>
      <c r="QWR67" s="2"/>
      <c r="QWY67" s="2"/>
      <c r="QXH67" s="2"/>
      <c r="QXO67" s="2"/>
      <c r="QXX67" s="2"/>
      <c r="QYE67" s="2"/>
      <c r="QYN67" s="2"/>
      <c r="QYU67" s="2"/>
      <c r="QZD67" s="2"/>
      <c r="QZK67" s="2"/>
      <c r="QZT67" s="2"/>
      <c r="RAA67" s="2"/>
      <c r="RAJ67" s="2"/>
      <c r="RAQ67" s="2"/>
      <c r="RAZ67" s="2"/>
      <c r="RBG67" s="2"/>
      <c r="RBP67" s="2"/>
      <c r="RBW67" s="2"/>
      <c r="RCF67" s="2"/>
      <c r="RCM67" s="2"/>
      <c r="RCV67" s="2"/>
      <c r="RDC67" s="2"/>
      <c r="RDL67" s="2"/>
      <c r="RDS67" s="2"/>
      <c r="REB67" s="2"/>
      <c r="REI67" s="2"/>
      <c r="RER67" s="2"/>
      <c r="REY67" s="2"/>
      <c r="RFH67" s="2"/>
      <c r="RFO67" s="2"/>
      <c r="RFX67" s="2"/>
      <c r="RGE67" s="2"/>
      <c r="RGN67" s="2"/>
      <c r="RGU67" s="2"/>
      <c r="RHD67" s="2"/>
      <c r="RHK67" s="2"/>
      <c r="RHT67" s="2"/>
      <c r="RIA67" s="2"/>
      <c r="RIJ67" s="2"/>
      <c r="RIQ67" s="2"/>
      <c r="RIZ67" s="2"/>
      <c r="RJG67" s="2"/>
      <c r="RJP67" s="2"/>
      <c r="RJW67" s="2"/>
      <c r="RKF67" s="2"/>
      <c r="RKM67" s="2"/>
      <c r="RKV67" s="2"/>
      <c r="RLC67" s="2"/>
      <c r="RLL67" s="2"/>
      <c r="RLS67" s="2"/>
      <c r="RMB67" s="2"/>
      <c r="RMI67" s="2"/>
      <c r="RMR67" s="2"/>
      <c r="RMY67" s="2"/>
      <c r="RNH67" s="2"/>
      <c r="RNO67" s="2"/>
      <c r="RNX67" s="2"/>
      <c r="ROE67" s="2"/>
      <c r="RON67" s="2"/>
      <c r="ROU67" s="2"/>
      <c r="RPD67" s="2"/>
      <c r="RPK67" s="2"/>
      <c r="RPT67" s="2"/>
      <c r="RQA67" s="2"/>
      <c r="RQJ67" s="2"/>
      <c r="RQQ67" s="2"/>
      <c r="RQZ67" s="2"/>
      <c r="RRG67" s="2"/>
      <c r="RRP67" s="2"/>
      <c r="RRW67" s="2"/>
      <c r="RSF67" s="2"/>
      <c r="RSM67" s="2"/>
      <c r="RSV67" s="2"/>
      <c r="RTC67" s="2"/>
      <c r="RTL67" s="2"/>
      <c r="RTS67" s="2"/>
      <c r="RUB67" s="2"/>
      <c r="RUI67" s="2"/>
      <c r="RUR67" s="2"/>
      <c r="RUY67" s="2"/>
      <c r="RVH67" s="2"/>
      <c r="RVO67" s="2"/>
      <c r="RVX67" s="2"/>
      <c r="RWE67" s="2"/>
      <c r="RWN67" s="2"/>
      <c r="RWU67" s="2"/>
      <c r="RXD67" s="2"/>
      <c r="RXK67" s="2"/>
      <c r="RXT67" s="2"/>
      <c r="RYA67" s="2"/>
      <c r="RYJ67" s="2"/>
      <c r="RYQ67" s="2"/>
      <c r="RYZ67" s="2"/>
      <c r="RZG67" s="2"/>
      <c r="RZP67" s="2"/>
      <c r="RZW67" s="2"/>
      <c r="SAF67" s="2"/>
      <c r="SAM67" s="2"/>
      <c r="SAV67" s="2"/>
      <c r="SBC67" s="2"/>
      <c r="SBL67" s="2"/>
      <c r="SBS67" s="2"/>
      <c r="SCB67" s="2"/>
      <c r="SCI67" s="2"/>
      <c r="SCR67" s="2"/>
      <c r="SCY67" s="2"/>
      <c r="SDH67" s="2"/>
      <c r="SDO67" s="2"/>
      <c r="SDX67" s="2"/>
      <c r="SEE67" s="2"/>
      <c r="SEN67" s="2"/>
      <c r="SEU67" s="2"/>
      <c r="SFD67" s="2"/>
      <c r="SFK67" s="2"/>
      <c r="SFT67" s="2"/>
      <c r="SGA67" s="2"/>
      <c r="SGJ67" s="2"/>
      <c r="SGQ67" s="2"/>
      <c r="SGZ67" s="2"/>
      <c r="SHG67" s="2"/>
      <c r="SHP67" s="2"/>
      <c r="SHW67" s="2"/>
      <c r="SIF67" s="2"/>
      <c r="SIM67" s="2"/>
      <c r="SIV67" s="2"/>
      <c r="SJC67" s="2"/>
      <c r="SJL67" s="2"/>
      <c r="SJS67" s="2"/>
      <c r="SKB67" s="2"/>
      <c r="SKI67" s="2"/>
      <c r="SKR67" s="2"/>
      <c r="SKY67" s="2"/>
      <c r="SLH67" s="2"/>
      <c r="SLO67" s="2"/>
      <c r="SLX67" s="2"/>
      <c r="SME67" s="2"/>
      <c r="SMN67" s="2"/>
      <c r="SMU67" s="2"/>
      <c r="SND67" s="2"/>
      <c r="SNK67" s="2"/>
      <c r="SNT67" s="2"/>
      <c r="SOA67" s="2"/>
      <c r="SOJ67" s="2"/>
      <c r="SOQ67" s="2"/>
      <c r="SOZ67" s="2"/>
      <c r="SPG67" s="2"/>
      <c r="SPP67" s="2"/>
      <c r="SPW67" s="2"/>
      <c r="SQF67" s="2"/>
      <c r="SQM67" s="2"/>
      <c r="SQV67" s="2"/>
      <c r="SRC67" s="2"/>
      <c r="SRL67" s="2"/>
      <c r="SRS67" s="2"/>
      <c r="SSB67" s="2"/>
      <c r="SSI67" s="2"/>
      <c r="SSR67" s="2"/>
      <c r="SSY67" s="2"/>
      <c r="STH67" s="2"/>
      <c r="STO67" s="2"/>
      <c r="STX67" s="2"/>
      <c r="SUE67" s="2"/>
      <c r="SUN67" s="2"/>
      <c r="SUU67" s="2"/>
      <c r="SVD67" s="2"/>
      <c r="SVK67" s="2"/>
      <c r="SVT67" s="2"/>
      <c r="SWA67" s="2"/>
      <c r="SWJ67" s="2"/>
      <c r="SWQ67" s="2"/>
      <c r="SWZ67" s="2"/>
      <c r="SXG67" s="2"/>
      <c r="SXP67" s="2"/>
      <c r="SXW67" s="2"/>
      <c r="SYF67" s="2"/>
      <c r="SYM67" s="2"/>
      <c r="SYV67" s="2"/>
      <c r="SZC67" s="2"/>
      <c r="SZL67" s="2"/>
      <c r="SZS67" s="2"/>
      <c r="TAB67" s="2"/>
      <c r="TAI67" s="2"/>
      <c r="TAR67" s="2"/>
      <c r="TAY67" s="2"/>
      <c r="TBH67" s="2"/>
      <c r="TBO67" s="2"/>
      <c r="TBX67" s="2"/>
      <c r="TCE67" s="2"/>
      <c r="TCN67" s="2"/>
      <c r="TCU67" s="2"/>
      <c r="TDD67" s="2"/>
      <c r="TDK67" s="2"/>
      <c r="TDT67" s="2"/>
      <c r="TEA67" s="2"/>
      <c r="TEJ67" s="2"/>
      <c r="TEQ67" s="2"/>
      <c r="TEZ67" s="2"/>
      <c r="TFG67" s="2"/>
      <c r="TFP67" s="2"/>
      <c r="TFW67" s="2"/>
      <c r="TGF67" s="2"/>
      <c r="TGM67" s="2"/>
      <c r="TGV67" s="2"/>
      <c r="THC67" s="2"/>
      <c r="THL67" s="2"/>
      <c r="THS67" s="2"/>
      <c r="TIB67" s="2"/>
      <c r="TII67" s="2"/>
      <c r="TIR67" s="2"/>
      <c r="TIY67" s="2"/>
      <c r="TJH67" s="2"/>
      <c r="TJO67" s="2"/>
      <c r="TJX67" s="2"/>
      <c r="TKE67" s="2"/>
      <c r="TKN67" s="2"/>
      <c r="TKU67" s="2"/>
      <c r="TLD67" s="2"/>
      <c r="TLK67" s="2"/>
      <c r="TLT67" s="2"/>
      <c r="TMA67" s="2"/>
      <c r="TMJ67" s="2"/>
      <c r="TMQ67" s="2"/>
      <c r="TMZ67" s="2"/>
      <c r="TNG67" s="2"/>
      <c r="TNP67" s="2"/>
      <c r="TNW67" s="2"/>
      <c r="TOF67" s="2"/>
      <c r="TOM67" s="2"/>
      <c r="TOV67" s="2"/>
      <c r="TPC67" s="2"/>
      <c r="TPL67" s="2"/>
      <c r="TPS67" s="2"/>
      <c r="TQB67" s="2"/>
      <c r="TQI67" s="2"/>
      <c r="TQR67" s="2"/>
      <c r="TQY67" s="2"/>
      <c r="TRH67" s="2"/>
      <c r="TRO67" s="2"/>
      <c r="TRX67" s="2"/>
      <c r="TSE67" s="2"/>
      <c r="TSN67" s="2"/>
      <c r="TSU67" s="2"/>
      <c r="TTD67" s="2"/>
      <c r="TTK67" s="2"/>
      <c r="TTT67" s="2"/>
      <c r="TUA67" s="2"/>
      <c r="TUJ67" s="2"/>
      <c r="TUQ67" s="2"/>
      <c r="TUZ67" s="2"/>
      <c r="TVG67" s="2"/>
      <c r="TVP67" s="2"/>
      <c r="TVW67" s="2"/>
      <c r="TWF67" s="2"/>
      <c r="TWM67" s="2"/>
      <c r="TWV67" s="2"/>
      <c r="TXC67" s="2"/>
      <c r="TXL67" s="2"/>
      <c r="TXS67" s="2"/>
      <c r="TYB67" s="2"/>
      <c r="TYI67" s="2"/>
      <c r="TYR67" s="2"/>
      <c r="TYY67" s="2"/>
      <c r="TZH67" s="2"/>
      <c r="TZO67" s="2"/>
      <c r="TZX67" s="2"/>
      <c r="UAE67" s="2"/>
      <c r="UAN67" s="2"/>
      <c r="UAU67" s="2"/>
      <c r="UBD67" s="2"/>
      <c r="UBK67" s="2"/>
      <c r="UBT67" s="2"/>
      <c r="UCA67" s="2"/>
      <c r="UCJ67" s="2"/>
      <c r="UCQ67" s="2"/>
      <c r="UCZ67" s="2"/>
      <c r="UDG67" s="2"/>
      <c r="UDP67" s="2"/>
      <c r="UDW67" s="2"/>
      <c r="UEF67" s="2"/>
      <c r="UEM67" s="2"/>
      <c r="UEV67" s="2"/>
      <c r="UFC67" s="2"/>
      <c r="UFL67" s="2"/>
      <c r="UFS67" s="2"/>
      <c r="UGB67" s="2"/>
      <c r="UGI67" s="2"/>
      <c r="UGR67" s="2"/>
      <c r="UGY67" s="2"/>
      <c r="UHH67" s="2"/>
      <c r="UHO67" s="2"/>
      <c r="UHX67" s="2"/>
      <c r="UIE67" s="2"/>
      <c r="UIN67" s="2"/>
      <c r="UIU67" s="2"/>
      <c r="UJD67" s="2"/>
      <c r="UJK67" s="2"/>
      <c r="UJT67" s="2"/>
      <c r="UKA67" s="2"/>
      <c r="UKJ67" s="2"/>
      <c r="UKQ67" s="2"/>
      <c r="UKZ67" s="2"/>
      <c r="ULG67" s="2"/>
      <c r="ULP67" s="2"/>
      <c r="ULW67" s="2"/>
      <c r="UMF67" s="2"/>
      <c r="UMM67" s="2"/>
      <c r="UMV67" s="2"/>
      <c r="UNC67" s="2"/>
      <c r="UNL67" s="2"/>
      <c r="UNS67" s="2"/>
      <c r="UOB67" s="2"/>
      <c r="UOI67" s="2"/>
      <c r="UOR67" s="2"/>
      <c r="UOY67" s="2"/>
      <c r="UPH67" s="2"/>
      <c r="UPO67" s="2"/>
      <c r="UPX67" s="2"/>
      <c r="UQE67" s="2"/>
      <c r="UQN67" s="2"/>
      <c r="UQU67" s="2"/>
      <c r="URD67" s="2"/>
      <c r="URK67" s="2"/>
      <c r="URT67" s="2"/>
      <c r="USA67" s="2"/>
      <c r="USJ67" s="2"/>
      <c r="USQ67" s="2"/>
      <c r="USZ67" s="2"/>
      <c r="UTG67" s="2"/>
      <c r="UTP67" s="2"/>
      <c r="UTW67" s="2"/>
      <c r="UUF67" s="2"/>
      <c r="UUM67" s="2"/>
      <c r="UUV67" s="2"/>
      <c r="UVC67" s="2"/>
      <c r="UVL67" s="2"/>
      <c r="UVS67" s="2"/>
      <c r="UWB67" s="2"/>
      <c r="UWI67" s="2"/>
      <c r="UWR67" s="2"/>
      <c r="UWY67" s="2"/>
      <c r="UXH67" s="2"/>
      <c r="UXO67" s="2"/>
      <c r="UXX67" s="2"/>
      <c r="UYE67" s="2"/>
      <c r="UYN67" s="2"/>
      <c r="UYU67" s="2"/>
      <c r="UZD67" s="2"/>
      <c r="UZK67" s="2"/>
      <c r="UZT67" s="2"/>
      <c r="VAA67" s="2"/>
      <c r="VAJ67" s="2"/>
      <c r="VAQ67" s="2"/>
      <c r="VAZ67" s="2"/>
      <c r="VBG67" s="2"/>
      <c r="VBP67" s="2"/>
      <c r="VBW67" s="2"/>
      <c r="VCF67" s="2"/>
      <c r="VCM67" s="2"/>
      <c r="VCV67" s="2"/>
      <c r="VDC67" s="2"/>
      <c r="VDL67" s="2"/>
      <c r="VDS67" s="2"/>
      <c r="VEB67" s="2"/>
      <c r="VEI67" s="2"/>
      <c r="VER67" s="2"/>
      <c r="VEY67" s="2"/>
      <c r="VFH67" s="2"/>
      <c r="VFO67" s="2"/>
      <c r="VFX67" s="2"/>
      <c r="VGE67" s="2"/>
      <c r="VGN67" s="2"/>
      <c r="VGU67" s="2"/>
      <c r="VHD67" s="2"/>
      <c r="VHK67" s="2"/>
      <c r="VHT67" s="2"/>
      <c r="VIA67" s="2"/>
      <c r="VIJ67" s="2"/>
      <c r="VIQ67" s="2"/>
      <c r="VIZ67" s="2"/>
      <c r="VJG67" s="2"/>
      <c r="VJP67" s="2"/>
      <c r="VJW67" s="2"/>
      <c r="VKF67" s="2"/>
      <c r="VKM67" s="2"/>
      <c r="VKV67" s="2"/>
      <c r="VLC67" s="2"/>
      <c r="VLL67" s="2"/>
      <c r="VLS67" s="2"/>
      <c r="VMB67" s="2"/>
      <c r="VMI67" s="2"/>
      <c r="VMR67" s="2"/>
      <c r="VMY67" s="2"/>
      <c r="VNH67" s="2"/>
      <c r="VNO67" s="2"/>
      <c r="VNX67" s="2"/>
      <c r="VOE67" s="2"/>
      <c r="VON67" s="2"/>
      <c r="VOU67" s="2"/>
      <c r="VPD67" s="2"/>
      <c r="VPK67" s="2"/>
      <c r="VPT67" s="2"/>
      <c r="VQA67" s="2"/>
      <c r="VQJ67" s="2"/>
      <c r="VQQ67" s="2"/>
      <c r="VQZ67" s="2"/>
      <c r="VRG67" s="2"/>
      <c r="VRP67" s="2"/>
      <c r="VRW67" s="2"/>
      <c r="VSF67" s="2"/>
      <c r="VSM67" s="2"/>
      <c r="VSV67" s="2"/>
      <c r="VTC67" s="2"/>
      <c r="VTL67" s="2"/>
      <c r="VTS67" s="2"/>
      <c r="VUB67" s="2"/>
      <c r="VUI67" s="2"/>
      <c r="VUR67" s="2"/>
      <c r="VUY67" s="2"/>
      <c r="VVH67" s="2"/>
      <c r="VVO67" s="2"/>
      <c r="VVX67" s="2"/>
      <c r="VWE67" s="2"/>
      <c r="VWN67" s="2"/>
      <c r="VWU67" s="2"/>
      <c r="VXD67" s="2"/>
      <c r="VXK67" s="2"/>
      <c r="VXT67" s="2"/>
      <c r="VYA67" s="2"/>
      <c r="VYJ67" s="2"/>
      <c r="VYQ67" s="2"/>
      <c r="VYZ67" s="2"/>
      <c r="VZG67" s="2"/>
      <c r="VZP67" s="2"/>
      <c r="VZW67" s="2"/>
      <c r="WAF67" s="2"/>
      <c r="WAM67" s="2"/>
      <c r="WAV67" s="2"/>
      <c r="WBC67" s="2"/>
      <c r="WBL67" s="2"/>
      <c r="WBS67" s="2"/>
      <c r="WCB67" s="2"/>
      <c r="WCI67" s="2"/>
      <c r="WCR67" s="2"/>
      <c r="WCY67" s="2"/>
      <c r="WDH67" s="2"/>
      <c r="WDO67" s="2"/>
      <c r="WDX67" s="2"/>
      <c r="WEE67" s="2"/>
      <c r="WEN67" s="2"/>
      <c r="WEU67" s="2"/>
      <c r="WFD67" s="2"/>
      <c r="WFK67" s="2"/>
      <c r="WFT67" s="2"/>
      <c r="WGA67" s="2"/>
      <c r="WGJ67" s="2"/>
      <c r="WGQ67" s="2"/>
      <c r="WGZ67" s="2"/>
      <c r="WHG67" s="2"/>
      <c r="WHP67" s="2"/>
      <c r="WHW67" s="2"/>
      <c r="WIF67" s="2"/>
      <c r="WIM67" s="2"/>
      <c r="WIV67" s="2"/>
      <c r="WJC67" s="2"/>
      <c r="WJL67" s="2"/>
      <c r="WJS67" s="2"/>
      <c r="WKB67" s="2"/>
      <c r="WKI67" s="2"/>
      <c r="WKR67" s="2"/>
      <c r="WKY67" s="2"/>
      <c r="WLH67" s="2"/>
      <c r="WLO67" s="2"/>
      <c r="WLX67" s="2"/>
      <c r="WME67" s="2"/>
      <c r="WMN67" s="2"/>
      <c r="WMU67" s="2"/>
      <c r="WND67" s="2"/>
      <c r="WNK67" s="2"/>
      <c r="WNT67" s="2"/>
      <c r="WOA67" s="2"/>
      <c r="WOJ67" s="2"/>
      <c r="WOQ67" s="2"/>
      <c r="WOZ67" s="2"/>
      <c r="WPG67" s="2"/>
      <c r="WPP67" s="2"/>
      <c r="WPW67" s="2"/>
      <c r="WQF67" s="2"/>
      <c r="WQM67" s="2"/>
      <c r="WQV67" s="2"/>
      <c r="WRC67" s="2"/>
      <c r="WRL67" s="2"/>
      <c r="WRS67" s="2"/>
      <c r="WSB67" s="2"/>
      <c r="WSI67" s="2"/>
      <c r="WSR67" s="2"/>
      <c r="WSY67" s="2"/>
      <c r="WTH67" s="2"/>
      <c r="WTO67" s="2"/>
      <c r="WTX67" s="2"/>
      <c r="WUE67" s="2"/>
      <c r="WUN67" s="2"/>
      <c r="WUU67" s="2"/>
      <c r="WVD67" s="2"/>
      <c r="WVK67" s="2"/>
      <c r="WVT67" s="2"/>
      <c r="WWA67" s="2"/>
      <c r="WWJ67" s="2"/>
      <c r="WWQ67" s="2"/>
      <c r="WWZ67" s="2"/>
      <c r="WXG67" s="2"/>
      <c r="WXP67" s="2"/>
      <c r="WXW67" s="2"/>
      <c r="WYF67" s="2"/>
      <c r="WYM67" s="2"/>
      <c r="WYV67" s="2"/>
      <c r="WZC67" s="2"/>
      <c r="WZL67" s="2"/>
      <c r="WZS67" s="2"/>
      <c r="XAB67" s="2"/>
      <c r="XAI67" s="2"/>
      <c r="XAR67" s="2"/>
      <c r="XAY67" s="2"/>
      <c r="XBH67" s="2"/>
      <c r="XBO67" s="2"/>
      <c r="XBX67" s="2"/>
      <c r="XCE67" s="2"/>
      <c r="XCN67" s="2"/>
      <c r="XCU67" s="2"/>
      <c r="XDD67" s="2"/>
      <c r="XDK67" s="2"/>
      <c r="XDT67" s="2"/>
      <c r="XEA67" s="2"/>
      <c r="XEJ67" s="2"/>
      <c r="XEQ67" s="2"/>
      <c r="XEZ67" s="2"/>
    </row>
    <row r="68" spans="1:1020 1027:2044 2051:3068 3075:4092 4099:5116 5123:6140 6147:7164 7171:8188 8195:9212 9219:10236 10243:11260 11267:12284 12291:13308 13315:14332 14339:15356 15363:16380" s="4" customFormat="1" x14ac:dyDescent="0.3">
      <c r="A68" s="4" t="s">
        <v>146</v>
      </c>
      <c r="B68" s="4" t="s">
        <v>145</v>
      </c>
      <c r="C68" s="2" t="s">
        <v>432</v>
      </c>
      <c r="D68" s="4" t="str">
        <f>VLOOKUP(C68,production!A:B,2,)</f>
        <v>P21</v>
      </c>
      <c r="E68" s="4" t="str">
        <f>VLOOKUP(D68,product!B:E,4)</f>
        <v>Dabigatran Etexilate</v>
      </c>
      <c r="F68" s="4" t="s">
        <v>335</v>
      </c>
      <c r="G68" s="4" t="str">
        <f>VLOOKUP(F68,production!A:B,2,)</f>
        <v>P2</v>
      </c>
      <c r="H68" s="4">
        <f>VLOOKUP(E68,api!A:E,2,)</f>
        <v>2.0000000000000002E-5</v>
      </c>
      <c r="I68" s="4">
        <f>VLOOKUP(E68,api!A:E,5,)</f>
        <v>40</v>
      </c>
      <c r="J68" s="4" t="str">
        <f>VLOOKUP(G68,product!B:C,2,)</f>
        <v>1000</v>
      </c>
      <c r="K68" s="4">
        <f>VLOOKUP(F68,production!A:C,3,)</f>
        <v>352</v>
      </c>
      <c r="L68" s="2">
        <f>VLOOKUP(B68,equipment!A:C,3,)</f>
        <v>46.500093</v>
      </c>
      <c r="M68" s="4">
        <f t="shared" si="44"/>
        <v>0.15139754666727226</v>
      </c>
      <c r="N68" s="4">
        <f t="shared" si="45"/>
        <v>302.79509333454456</v>
      </c>
      <c r="O68" s="4">
        <f t="shared" si="46"/>
        <v>75.698773333636126</v>
      </c>
      <c r="P68" s="4">
        <f t="shared" si="47"/>
        <v>0.15139754666727226</v>
      </c>
      <c r="Q68" s="2">
        <f t="shared" ref="Q68" si="55">P68*80/100</f>
        <v>0.1211180373338178</v>
      </c>
      <c r="R68" s="2">
        <f t="shared" ref="R68" si="56">P68*1000</f>
        <v>151.39754666727225</v>
      </c>
      <c r="S68" s="2">
        <f t="shared" ref="S68" si="57">MIN(P68,10)</f>
        <v>0.15139754666727226</v>
      </c>
      <c r="AB68" s="2"/>
      <c r="AI68" s="2"/>
      <c r="AR68" s="2"/>
      <c r="AY68" s="2"/>
      <c r="BH68" s="2"/>
      <c r="BO68" s="2"/>
      <c r="BX68" s="2"/>
      <c r="CE68" s="2"/>
      <c r="CN68" s="2"/>
      <c r="CU68" s="2"/>
      <c r="DD68" s="2"/>
      <c r="DK68" s="2"/>
      <c r="DT68" s="2"/>
      <c r="EA68" s="2"/>
      <c r="EJ68" s="2"/>
      <c r="EQ68" s="2"/>
      <c r="EZ68" s="2"/>
      <c r="FG68" s="2"/>
      <c r="FP68" s="2"/>
      <c r="FW68" s="2"/>
      <c r="GF68" s="2"/>
      <c r="GM68" s="2"/>
      <c r="GV68" s="2"/>
      <c r="HC68" s="2"/>
      <c r="HL68" s="2"/>
      <c r="HS68" s="2"/>
      <c r="IB68" s="2"/>
      <c r="II68" s="2"/>
      <c r="IR68" s="2"/>
      <c r="IY68" s="2"/>
      <c r="JH68" s="2"/>
      <c r="JO68" s="2"/>
      <c r="JX68" s="2"/>
      <c r="KE68" s="2"/>
      <c r="KN68" s="2"/>
      <c r="KU68" s="2"/>
      <c r="LD68" s="2"/>
      <c r="LK68" s="2"/>
      <c r="LT68" s="2"/>
      <c r="MA68" s="2"/>
      <c r="MJ68" s="2"/>
      <c r="MQ68" s="2"/>
      <c r="MZ68" s="2"/>
      <c r="NG68" s="2"/>
      <c r="NP68" s="2"/>
      <c r="NW68" s="2"/>
      <c r="OF68" s="2"/>
      <c r="OM68" s="2"/>
      <c r="OV68" s="2"/>
      <c r="PC68" s="2"/>
      <c r="PL68" s="2"/>
      <c r="PS68" s="2"/>
      <c r="QB68" s="2"/>
      <c r="QI68" s="2"/>
      <c r="QR68" s="2"/>
      <c r="QY68" s="2"/>
      <c r="RH68" s="2"/>
      <c r="RO68" s="2"/>
      <c r="RX68" s="2"/>
      <c r="SE68" s="2"/>
      <c r="SN68" s="2"/>
      <c r="SU68" s="2"/>
      <c r="TD68" s="2"/>
      <c r="TK68" s="2"/>
      <c r="TT68" s="2"/>
      <c r="UA68" s="2"/>
      <c r="UJ68" s="2"/>
      <c r="UQ68" s="2"/>
      <c r="UZ68" s="2"/>
      <c r="VG68" s="2"/>
      <c r="VP68" s="2"/>
      <c r="VW68" s="2"/>
      <c r="WF68" s="2"/>
      <c r="WM68" s="2"/>
      <c r="WV68" s="2"/>
      <c r="XC68" s="2"/>
      <c r="XL68" s="2"/>
      <c r="XS68" s="2"/>
      <c r="YB68" s="2"/>
      <c r="YI68" s="2"/>
      <c r="YR68" s="2"/>
      <c r="YY68" s="2"/>
      <c r="ZH68" s="2"/>
      <c r="ZO68" s="2"/>
      <c r="ZX68" s="2"/>
      <c r="AAE68" s="2"/>
      <c r="AAN68" s="2"/>
      <c r="AAU68" s="2"/>
      <c r="ABD68" s="2"/>
      <c r="ABK68" s="2"/>
      <c r="ABT68" s="2"/>
      <c r="ACA68" s="2"/>
      <c r="ACJ68" s="2"/>
      <c r="ACQ68" s="2"/>
      <c r="ACZ68" s="2"/>
      <c r="ADG68" s="2"/>
      <c r="ADP68" s="2"/>
      <c r="ADW68" s="2"/>
      <c r="AEF68" s="2"/>
      <c r="AEM68" s="2"/>
      <c r="AEV68" s="2"/>
      <c r="AFC68" s="2"/>
      <c r="AFL68" s="2"/>
      <c r="AFS68" s="2"/>
      <c r="AGB68" s="2"/>
      <c r="AGI68" s="2"/>
      <c r="AGR68" s="2"/>
      <c r="AGY68" s="2"/>
      <c r="AHH68" s="2"/>
      <c r="AHO68" s="2"/>
      <c r="AHX68" s="2"/>
      <c r="AIE68" s="2"/>
      <c r="AIN68" s="2"/>
      <c r="AIU68" s="2"/>
      <c r="AJD68" s="2"/>
      <c r="AJK68" s="2"/>
      <c r="AJT68" s="2"/>
      <c r="AKA68" s="2"/>
      <c r="AKJ68" s="2"/>
      <c r="AKQ68" s="2"/>
      <c r="AKZ68" s="2"/>
      <c r="ALG68" s="2"/>
      <c r="ALP68" s="2"/>
      <c r="ALW68" s="2"/>
      <c r="AMF68" s="2"/>
      <c r="AMM68" s="2"/>
      <c r="AMV68" s="2"/>
      <c r="ANC68" s="2"/>
      <c r="ANL68" s="2"/>
      <c r="ANS68" s="2"/>
      <c r="AOB68" s="2"/>
      <c r="AOI68" s="2"/>
      <c r="AOR68" s="2"/>
      <c r="AOY68" s="2"/>
      <c r="APH68" s="2"/>
      <c r="APO68" s="2"/>
      <c r="APX68" s="2"/>
      <c r="AQE68" s="2"/>
      <c r="AQN68" s="2"/>
      <c r="AQU68" s="2"/>
      <c r="ARD68" s="2"/>
      <c r="ARK68" s="2"/>
      <c r="ART68" s="2"/>
      <c r="ASA68" s="2"/>
      <c r="ASJ68" s="2"/>
      <c r="ASQ68" s="2"/>
      <c r="ASZ68" s="2"/>
      <c r="ATG68" s="2"/>
      <c r="ATP68" s="2"/>
      <c r="ATW68" s="2"/>
      <c r="AUF68" s="2"/>
      <c r="AUM68" s="2"/>
      <c r="AUV68" s="2"/>
      <c r="AVC68" s="2"/>
      <c r="AVL68" s="2"/>
      <c r="AVS68" s="2"/>
      <c r="AWB68" s="2"/>
      <c r="AWI68" s="2"/>
      <c r="AWR68" s="2"/>
      <c r="AWY68" s="2"/>
      <c r="AXH68" s="2"/>
      <c r="AXO68" s="2"/>
      <c r="AXX68" s="2"/>
      <c r="AYE68" s="2"/>
      <c r="AYN68" s="2"/>
      <c r="AYU68" s="2"/>
      <c r="AZD68" s="2"/>
      <c r="AZK68" s="2"/>
      <c r="AZT68" s="2"/>
      <c r="BAA68" s="2"/>
      <c r="BAJ68" s="2"/>
      <c r="BAQ68" s="2"/>
      <c r="BAZ68" s="2"/>
      <c r="BBG68" s="2"/>
      <c r="BBP68" s="2"/>
      <c r="BBW68" s="2"/>
      <c r="BCF68" s="2"/>
      <c r="BCM68" s="2"/>
      <c r="BCV68" s="2"/>
      <c r="BDC68" s="2"/>
      <c r="BDL68" s="2"/>
      <c r="BDS68" s="2"/>
      <c r="BEB68" s="2"/>
      <c r="BEI68" s="2"/>
      <c r="BER68" s="2"/>
      <c r="BEY68" s="2"/>
      <c r="BFH68" s="2"/>
      <c r="BFO68" s="2"/>
      <c r="BFX68" s="2"/>
      <c r="BGE68" s="2"/>
      <c r="BGN68" s="2"/>
      <c r="BGU68" s="2"/>
      <c r="BHD68" s="2"/>
      <c r="BHK68" s="2"/>
      <c r="BHT68" s="2"/>
      <c r="BIA68" s="2"/>
      <c r="BIJ68" s="2"/>
      <c r="BIQ68" s="2"/>
      <c r="BIZ68" s="2"/>
      <c r="BJG68" s="2"/>
      <c r="BJP68" s="2"/>
      <c r="BJW68" s="2"/>
      <c r="BKF68" s="2"/>
      <c r="BKM68" s="2"/>
      <c r="BKV68" s="2"/>
      <c r="BLC68" s="2"/>
      <c r="BLL68" s="2"/>
      <c r="BLS68" s="2"/>
      <c r="BMB68" s="2"/>
      <c r="BMI68" s="2"/>
      <c r="BMR68" s="2"/>
      <c r="BMY68" s="2"/>
      <c r="BNH68" s="2"/>
      <c r="BNO68" s="2"/>
      <c r="BNX68" s="2"/>
      <c r="BOE68" s="2"/>
      <c r="BON68" s="2"/>
      <c r="BOU68" s="2"/>
      <c r="BPD68" s="2"/>
      <c r="BPK68" s="2"/>
      <c r="BPT68" s="2"/>
      <c r="BQA68" s="2"/>
      <c r="BQJ68" s="2"/>
      <c r="BQQ68" s="2"/>
      <c r="BQZ68" s="2"/>
      <c r="BRG68" s="2"/>
      <c r="BRP68" s="2"/>
      <c r="BRW68" s="2"/>
      <c r="BSF68" s="2"/>
      <c r="BSM68" s="2"/>
      <c r="BSV68" s="2"/>
      <c r="BTC68" s="2"/>
      <c r="BTL68" s="2"/>
      <c r="BTS68" s="2"/>
      <c r="BUB68" s="2"/>
      <c r="BUI68" s="2"/>
      <c r="BUR68" s="2"/>
      <c r="BUY68" s="2"/>
      <c r="BVH68" s="2"/>
      <c r="BVO68" s="2"/>
      <c r="BVX68" s="2"/>
      <c r="BWE68" s="2"/>
      <c r="BWN68" s="2"/>
      <c r="BWU68" s="2"/>
      <c r="BXD68" s="2"/>
      <c r="BXK68" s="2"/>
      <c r="BXT68" s="2"/>
      <c r="BYA68" s="2"/>
      <c r="BYJ68" s="2"/>
      <c r="BYQ68" s="2"/>
      <c r="BYZ68" s="2"/>
      <c r="BZG68" s="2"/>
      <c r="BZP68" s="2"/>
      <c r="BZW68" s="2"/>
      <c r="CAF68" s="2"/>
      <c r="CAM68" s="2"/>
      <c r="CAV68" s="2"/>
      <c r="CBC68" s="2"/>
      <c r="CBL68" s="2"/>
      <c r="CBS68" s="2"/>
      <c r="CCB68" s="2"/>
      <c r="CCI68" s="2"/>
      <c r="CCR68" s="2"/>
      <c r="CCY68" s="2"/>
      <c r="CDH68" s="2"/>
      <c r="CDO68" s="2"/>
      <c r="CDX68" s="2"/>
      <c r="CEE68" s="2"/>
      <c r="CEN68" s="2"/>
      <c r="CEU68" s="2"/>
      <c r="CFD68" s="2"/>
      <c r="CFK68" s="2"/>
      <c r="CFT68" s="2"/>
      <c r="CGA68" s="2"/>
      <c r="CGJ68" s="2"/>
      <c r="CGQ68" s="2"/>
      <c r="CGZ68" s="2"/>
      <c r="CHG68" s="2"/>
      <c r="CHP68" s="2"/>
      <c r="CHW68" s="2"/>
      <c r="CIF68" s="2"/>
      <c r="CIM68" s="2"/>
      <c r="CIV68" s="2"/>
      <c r="CJC68" s="2"/>
      <c r="CJL68" s="2"/>
      <c r="CJS68" s="2"/>
      <c r="CKB68" s="2"/>
      <c r="CKI68" s="2"/>
      <c r="CKR68" s="2"/>
      <c r="CKY68" s="2"/>
      <c r="CLH68" s="2"/>
      <c r="CLO68" s="2"/>
      <c r="CLX68" s="2"/>
      <c r="CME68" s="2"/>
      <c r="CMN68" s="2"/>
      <c r="CMU68" s="2"/>
      <c r="CND68" s="2"/>
      <c r="CNK68" s="2"/>
      <c r="CNT68" s="2"/>
      <c r="COA68" s="2"/>
      <c r="COJ68" s="2"/>
      <c r="COQ68" s="2"/>
      <c r="COZ68" s="2"/>
      <c r="CPG68" s="2"/>
      <c r="CPP68" s="2"/>
      <c r="CPW68" s="2"/>
      <c r="CQF68" s="2"/>
      <c r="CQM68" s="2"/>
      <c r="CQV68" s="2"/>
      <c r="CRC68" s="2"/>
      <c r="CRL68" s="2"/>
      <c r="CRS68" s="2"/>
      <c r="CSB68" s="2"/>
      <c r="CSI68" s="2"/>
      <c r="CSR68" s="2"/>
      <c r="CSY68" s="2"/>
      <c r="CTH68" s="2"/>
      <c r="CTO68" s="2"/>
      <c r="CTX68" s="2"/>
      <c r="CUE68" s="2"/>
      <c r="CUN68" s="2"/>
      <c r="CUU68" s="2"/>
      <c r="CVD68" s="2"/>
      <c r="CVK68" s="2"/>
      <c r="CVT68" s="2"/>
      <c r="CWA68" s="2"/>
      <c r="CWJ68" s="2"/>
      <c r="CWQ68" s="2"/>
      <c r="CWZ68" s="2"/>
      <c r="CXG68" s="2"/>
      <c r="CXP68" s="2"/>
      <c r="CXW68" s="2"/>
      <c r="CYF68" s="2"/>
      <c r="CYM68" s="2"/>
      <c r="CYV68" s="2"/>
      <c r="CZC68" s="2"/>
      <c r="CZL68" s="2"/>
      <c r="CZS68" s="2"/>
      <c r="DAB68" s="2"/>
      <c r="DAI68" s="2"/>
      <c r="DAR68" s="2"/>
      <c r="DAY68" s="2"/>
      <c r="DBH68" s="2"/>
      <c r="DBO68" s="2"/>
      <c r="DBX68" s="2"/>
      <c r="DCE68" s="2"/>
      <c r="DCN68" s="2"/>
      <c r="DCU68" s="2"/>
      <c r="DDD68" s="2"/>
      <c r="DDK68" s="2"/>
      <c r="DDT68" s="2"/>
      <c r="DEA68" s="2"/>
      <c r="DEJ68" s="2"/>
      <c r="DEQ68" s="2"/>
      <c r="DEZ68" s="2"/>
      <c r="DFG68" s="2"/>
      <c r="DFP68" s="2"/>
      <c r="DFW68" s="2"/>
      <c r="DGF68" s="2"/>
      <c r="DGM68" s="2"/>
      <c r="DGV68" s="2"/>
      <c r="DHC68" s="2"/>
      <c r="DHL68" s="2"/>
      <c r="DHS68" s="2"/>
      <c r="DIB68" s="2"/>
      <c r="DII68" s="2"/>
      <c r="DIR68" s="2"/>
      <c r="DIY68" s="2"/>
      <c r="DJH68" s="2"/>
      <c r="DJO68" s="2"/>
      <c r="DJX68" s="2"/>
      <c r="DKE68" s="2"/>
      <c r="DKN68" s="2"/>
      <c r="DKU68" s="2"/>
      <c r="DLD68" s="2"/>
      <c r="DLK68" s="2"/>
      <c r="DLT68" s="2"/>
      <c r="DMA68" s="2"/>
      <c r="DMJ68" s="2"/>
      <c r="DMQ68" s="2"/>
      <c r="DMZ68" s="2"/>
      <c r="DNG68" s="2"/>
      <c r="DNP68" s="2"/>
      <c r="DNW68" s="2"/>
      <c r="DOF68" s="2"/>
      <c r="DOM68" s="2"/>
      <c r="DOV68" s="2"/>
      <c r="DPC68" s="2"/>
      <c r="DPL68" s="2"/>
      <c r="DPS68" s="2"/>
      <c r="DQB68" s="2"/>
      <c r="DQI68" s="2"/>
      <c r="DQR68" s="2"/>
      <c r="DQY68" s="2"/>
      <c r="DRH68" s="2"/>
      <c r="DRO68" s="2"/>
      <c r="DRX68" s="2"/>
      <c r="DSE68" s="2"/>
      <c r="DSN68" s="2"/>
      <c r="DSU68" s="2"/>
      <c r="DTD68" s="2"/>
      <c r="DTK68" s="2"/>
      <c r="DTT68" s="2"/>
      <c r="DUA68" s="2"/>
      <c r="DUJ68" s="2"/>
      <c r="DUQ68" s="2"/>
      <c r="DUZ68" s="2"/>
      <c r="DVG68" s="2"/>
      <c r="DVP68" s="2"/>
      <c r="DVW68" s="2"/>
      <c r="DWF68" s="2"/>
      <c r="DWM68" s="2"/>
      <c r="DWV68" s="2"/>
      <c r="DXC68" s="2"/>
      <c r="DXL68" s="2"/>
      <c r="DXS68" s="2"/>
      <c r="DYB68" s="2"/>
      <c r="DYI68" s="2"/>
      <c r="DYR68" s="2"/>
      <c r="DYY68" s="2"/>
      <c r="DZH68" s="2"/>
      <c r="DZO68" s="2"/>
      <c r="DZX68" s="2"/>
      <c r="EAE68" s="2"/>
      <c r="EAN68" s="2"/>
      <c r="EAU68" s="2"/>
      <c r="EBD68" s="2"/>
      <c r="EBK68" s="2"/>
      <c r="EBT68" s="2"/>
      <c r="ECA68" s="2"/>
      <c r="ECJ68" s="2"/>
      <c r="ECQ68" s="2"/>
      <c r="ECZ68" s="2"/>
      <c r="EDG68" s="2"/>
      <c r="EDP68" s="2"/>
      <c r="EDW68" s="2"/>
      <c r="EEF68" s="2"/>
      <c r="EEM68" s="2"/>
      <c r="EEV68" s="2"/>
      <c r="EFC68" s="2"/>
      <c r="EFL68" s="2"/>
      <c r="EFS68" s="2"/>
      <c r="EGB68" s="2"/>
      <c r="EGI68" s="2"/>
      <c r="EGR68" s="2"/>
      <c r="EGY68" s="2"/>
      <c r="EHH68" s="2"/>
      <c r="EHO68" s="2"/>
      <c r="EHX68" s="2"/>
      <c r="EIE68" s="2"/>
      <c r="EIN68" s="2"/>
      <c r="EIU68" s="2"/>
      <c r="EJD68" s="2"/>
      <c r="EJK68" s="2"/>
      <c r="EJT68" s="2"/>
      <c r="EKA68" s="2"/>
      <c r="EKJ68" s="2"/>
      <c r="EKQ68" s="2"/>
      <c r="EKZ68" s="2"/>
      <c r="ELG68" s="2"/>
      <c r="ELP68" s="2"/>
      <c r="ELW68" s="2"/>
      <c r="EMF68" s="2"/>
      <c r="EMM68" s="2"/>
      <c r="EMV68" s="2"/>
      <c r="ENC68" s="2"/>
      <c r="ENL68" s="2"/>
      <c r="ENS68" s="2"/>
      <c r="EOB68" s="2"/>
      <c r="EOI68" s="2"/>
      <c r="EOR68" s="2"/>
      <c r="EOY68" s="2"/>
      <c r="EPH68" s="2"/>
      <c r="EPO68" s="2"/>
      <c r="EPX68" s="2"/>
      <c r="EQE68" s="2"/>
      <c r="EQN68" s="2"/>
      <c r="EQU68" s="2"/>
      <c r="ERD68" s="2"/>
      <c r="ERK68" s="2"/>
      <c r="ERT68" s="2"/>
      <c r="ESA68" s="2"/>
      <c r="ESJ68" s="2"/>
      <c r="ESQ68" s="2"/>
      <c r="ESZ68" s="2"/>
      <c r="ETG68" s="2"/>
      <c r="ETP68" s="2"/>
      <c r="ETW68" s="2"/>
      <c r="EUF68" s="2"/>
      <c r="EUM68" s="2"/>
      <c r="EUV68" s="2"/>
      <c r="EVC68" s="2"/>
      <c r="EVL68" s="2"/>
      <c r="EVS68" s="2"/>
      <c r="EWB68" s="2"/>
      <c r="EWI68" s="2"/>
      <c r="EWR68" s="2"/>
      <c r="EWY68" s="2"/>
      <c r="EXH68" s="2"/>
      <c r="EXO68" s="2"/>
      <c r="EXX68" s="2"/>
      <c r="EYE68" s="2"/>
      <c r="EYN68" s="2"/>
      <c r="EYU68" s="2"/>
      <c r="EZD68" s="2"/>
      <c r="EZK68" s="2"/>
      <c r="EZT68" s="2"/>
      <c r="FAA68" s="2"/>
      <c r="FAJ68" s="2"/>
      <c r="FAQ68" s="2"/>
      <c r="FAZ68" s="2"/>
      <c r="FBG68" s="2"/>
      <c r="FBP68" s="2"/>
      <c r="FBW68" s="2"/>
      <c r="FCF68" s="2"/>
      <c r="FCM68" s="2"/>
      <c r="FCV68" s="2"/>
      <c r="FDC68" s="2"/>
      <c r="FDL68" s="2"/>
      <c r="FDS68" s="2"/>
      <c r="FEB68" s="2"/>
      <c r="FEI68" s="2"/>
      <c r="FER68" s="2"/>
      <c r="FEY68" s="2"/>
      <c r="FFH68" s="2"/>
      <c r="FFO68" s="2"/>
      <c r="FFX68" s="2"/>
      <c r="FGE68" s="2"/>
      <c r="FGN68" s="2"/>
      <c r="FGU68" s="2"/>
      <c r="FHD68" s="2"/>
      <c r="FHK68" s="2"/>
      <c r="FHT68" s="2"/>
      <c r="FIA68" s="2"/>
      <c r="FIJ68" s="2"/>
      <c r="FIQ68" s="2"/>
      <c r="FIZ68" s="2"/>
      <c r="FJG68" s="2"/>
      <c r="FJP68" s="2"/>
      <c r="FJW68" s="2"/>
      <c r="FKF68" s="2"/>
      <c r="FKM68" s="2"/>
      <c r="FKV68" s="2"/>
      <c r="FLC68" s="2"/>
      <c r="FLL68" s="2"/>
      <c r="FLS68" s="2"/>
      <c r="FMB68" s="2"/>
      <c r="FMI68" s="2"/>
      <c r="FMR68" s="2"/>
      <c r="FMY68" s="2"/>
      <c r="FNH68" s="2"/>
      <c r="FNO68" s="2"/>
      <c r="FNX68" s="2"/>
      <c r="FOE68" s="2"/>
      <c r="FON68" s="2"/>
      <c r="FOU68" s="2"/>
      <c r="FPD68" s="2"/>
      <c r="FPK68" s="2"/>
      <c r="FPT68" s="2"/>
      <c r="FQA68" s="2"/>
      <c r="FQJ68" s="2"/>
      <c r="FQQ68" s="2"/>
      <c r="FQZ68" s="2"/>
      <c r="FRG68" s="2"/>
      <c r="FRP68" s="2"/>
      <c r="FRW68" s="2"/>
      <c r="FSF68" s="2"/>
      <c r="FSM68" s="2"/>
      <c r="FSV68" s="2"/>
      <c r="FTC68" s="2"/>
      <c r="FTL68" s="2"/>
      <c r="FTS68" s="2"/>
      <c r="FUB68" s="2"/>
      <c r="FUI68" s="2"/>
      <c r="FUR68" s="2"/>
      <c r="FUY68" s="2"/>
      <c r="FVH68" s="2"/>
      <c r="FVO68" s="2"/>
      <c r="FVX68" s="2"/>
      <c r="FWE68" s="2"/>
      <c r="FWN68" s="2"/>
      <c r="FWU68" s="2"/>
      <c r="FXD68" s="2"/>
      <c r="FXK68" s="2"/>
      <c r="FXT68" s="2"/>
      <c r="FYA68" s="2"/>
      <c r="FYJ68" s="2"/>
      <c r="FYQ68" s="2"/>
      <c r="FYZ68" s="2"/>
      <c r="FZG68" s="2"/>
      <c r="FZP68" s="2"/>
      <c r="FZW68" s="2"/>
      <c r="GAF68" s="2"/>
      <c r="GAM68" s="2"/>
      <c r="GAV68" s="2"/>
      <c r="GBC68" s="2"/>
      <c r="GBL68" s="2"/>
      <c r="GBS68" s="2"/>
      <c r="GCB68" s="2"/>
      <c r="GCI68" s="2"/>
      <c r="GCR68" s="2"/>
      <c r="GCY68" s="2"/>
      <c r="GDH68" s="2"/>
      <c r="GDO68" s="2"/>
      <c r="GDX68" s="2"/>
      <c r="GEE68" s="2"/>
      <c r="GEN68" s="2"/>
      <c r="GEU68" s="2"/>
      <c r="GFD68" s="2"/>
      <c r="GFK68" s="2"/>
      <c r="GFT68" s="2"/>
      <c r="GGA68" s="2"/>
      <c r="GGJ68" s="2"/>
      <c r="GGQ68" s="2"/>
      <c r="GGZ68" s="2"/>
      <c r="GHG68" s="2"/>
      <c r="GHP68" s="2"/>
      <c r="GHW68" s="2"/>
      <c r="GIF68" s="2"/>
      <c r="GIM68" s="2"/>
      <c r="GIV68" s="2"/>
      <c r="GJC68" s="2"/>
      <c r="GJL68" s="2"/>
      <c r="GJS68" s="2"/>
      <c r="GKB68" s="2"/>
      <c r="GKI68" s="2"/>
      <c r="GKR68" s="2"/>
      <c r="GKY68" s="2"/>
      <c r="GLH68" s="2"/>
      <c r="GLO68" s="2"/>
      <c r="GLX68" s="2"/>
      <c r="GME68" s="2"/>
      <c r="GMN68" s="2"/>
      <c r="GMU68" s="2"/>
      <c r="GND68" s="2"/>
      <c r="GNK68" s="2"/>
      <c r="GNT68" s="2"/>
      <c r="GOA68" s="2"/>
      <c r="GOJ68" s="2"/>
      <c r="GOQ68" s="2"/>
      <c r="GOZ68" s="2"/>
      <c r="GPG68" s="2"/>
      <c r="GPP68" s="2"/>
      <c r="GPW68" s="2"/>
      <c r="GQF68" s="2"/>
      <c r="GQM68" s="2"/>
      <c r="GQV68" s="2"/>
      <c r="GRC68" s="2"/>
      <c r="GRL68" s="2"/>
      <c r="GRS68" s="2"/>
      <c r="GSB68" s="2"/>
      <c r="GSI68" s="2"/>
      <c r="GSR68" s="2"/>
      <c r="GSY68" s="2"/>
      <c r="GTH68" s="2"/>
      <c r="GTO68" s="2"/>
      <c r="GTX68" s="2"/>
      <c r="GUE68" s="2"/>
      <c r="GUN68" s="2"/>
      <c r="GUU68" s="2"/>
      <c r="GVD68" s="2"/>
      <c r="GVK68" s="2"/>
      <c r="GVT68" s="2"/>
      <c r="GWA68" s="2"/>
      <c r="GWJ68" s="2"/>
      <c r="GWQ68" s="2"/>
      <c r="GWZ68" s="2"/>
      <c r="GXG68" s="2"/>
      <c r="GXP68" s="2"/>
      <c r="GXW68" s="2"/>
      <c r="GYF68" s="2"/>
      <c r="GYM68" s="2"/>
      <c r="GYV68" s="2"/>
      <c r="GZC68" s="2"/>
      <c r="GZL68" s="2"/>
      <c r="GZS68" s="2"/>
      <c r="HAB68" s="2"/>
      <c r="HAI68" s="2"/>
      <c r="HAR68" s="2"/>
      <c r="HAY68" s="2"/>
      <c r="HBH68" s="2"/>
      <c r="HBO68" s="2"/>
      <c r="HBX68" s="2"/>
      <c r="HCE68" s="2"/>
      <c r="HCN68" s="2"/>
      <c r="HCU68" s="2"/>
      <c r="HDD68" s="2"/>
      <c r="HDK68" s="2"/>
      <c r="HDT68" s="2"/>
      <c r="HEA68" s="2"/>
      <c r="HEJ68" s="2"/>
      <c r="HEQ68" s="2"/>
      <c r="HEZ68" s="2"/>
      <c r="HFG68" s="2"/>
      <c r="HFP68" s="2"/>
      <c r="HFW68" s="2"/>
      <c r="HGF68" s="2"/>
      <c r="HGM68" s="2"/>
      <c r="HGV68" s="2"/>
      <c r="HHC68" s="2"/>
      <c r="HHL68" s="2"/>
      <c r="HHS68" s="2"/>
      <c r="HIB68" s="2"/>
      <c r="HII68" s="2"/>
      <c r="HIR68" s="2"/>
      <c r="HIY68" s="2"/>
      <c r="HJH68" s="2"/>
      <c r="HJO68" s="2"/>
      <c r="HJX68" s="2"/>
      <c r="HKE68" s="2"/>
      <c r="HKN68" s="2"/>
      <c r="HKU68" s="2"/>
      <c r="HLD68" s="2"/>
      <c r="HLK68" s="2"/>
      <c r="HLT68" s="2"/>
      <c r="HMA68" s="2"/>
      <c r="HMJ68" s="2"/>
      <c r="HMQ68" s="2"/>
      <c r="HMZ68" s="2"/>
      <c r="HNG68" s="2"/>
      <c r="HNP68" s="2"/>
      <c r="HNW68" s="2"/>
      <c r="HOF68" s="2"/>
      <c r="HOM68" s="2"/>
      <c r="HOV68" s="2"/>
      <c r="HPC68" s="2"/>
      <c r="HPL68" s="2"/>
      <c r="HPS68" s="2"/>
      <c r="HQB68" s="2"/>
      <c r="HQI68" s="2"/>
      <c r="HQR68" s="2"/>
      <c r="HQY68" s="2"/>
      <c r="HRH68" s="2"/>
      <c r="HRO68" s="2"/>
      <c r="HRX68" s="2"/>
      <c r="HSE68" s="2"/>
      <c r="HSN68" s="2"/>
      <c r="HSU68" s="2"/>
      <c r="HTD68" s="2"/>
      <c r="HTK68" s="2"/>
      <c r="HTT68" s="2"/>
      <c r="HUA68" s="2"/>
      <c r="HUJ68" s="2"/>
      <c r="HUQ68" s="2"/>
      <c r="HUZ68" s="2"/>
      <c r="HVG68" s="2"/>
      <c r="HVP68" s="2"/>
      <c r="HVW68" s="2"/>
      <c r="HWF68" s="2"/>
      <c r="HWM68" s="2"/>
      <c r="HWV68" s="2"/>
      <c r="HXC68" s="2"/>
      <c r="HXL68" s="2"/>
      <c r="HXS68" s="2"/>
      <c r="HYB68" s="2"/>
      <c r="HYI68" s="2"/>
      <c r="HYR68" s="2"/>
      <c r="HYY68" s="2"/>
      <c r="HZH68" s="2"/>
      <c r="HZO68" s="2"/>
      <c r="HZX68" s="2"/>
      <c r="IAE68" s="2"/>
      <c r="IAN68" s="2"/>
      <c r="IAU68" s="2"/>
      <c r="IBD68" s="2"/>
      <c r="IBK68" s="2"/>
      <c r="IBT68" s="2"/>
      <c r="ICA68" s="2"/>
      <c r="ICJ68" s="2"/>
      <c r="ICQ68" s="2"/>
      <c r="ICZ68" s="2"/>
      <c r="IDG68" s="2"/>
      <c r="IDP68" s="2"/>
      <c r="IDW68" s="2"/>
      <c r="IEF68" s="2"/>
      <c r="IEM68" s="2"/>
      <c r="IEV68" s="2"/>
      <c r="IFC68" s="2"/>
      <c r="IFL68" s="2"/>
      <c r="IFS68" s="2"/>
      <c r="IGB68" s="2"/>
      <c r="IGI68" s="2"/>
      <c r="IGR68" s="2"/>
      <c r="IGY68" s="2"/>
      <c r="IHH68" s="2"/>
      <c r="IHO68" s="2"/>
      <c r="IHX68" s="2"/>
      <c r="IIE68" s="2"/>
      <c r="IIN68" s="2"/>
      <c r="IIU68" s="2"/>
      <c r="IJD68" s="2"/>
      <c r="IJK68" s="2"/>
      <c r="IJT68" s="2"/>
      <c r="IKA68" s="2"/>
      <c r="IKJ68" s="2"/>
      <c r="IKQ68" s="2"/>
      <c r="IKZ68" s="2"/>
      <c r="ILG68" s="2"/>
      <c r="ILP68" s="2"/>
      <c r="ILW68" s="2"/>
      <c r="IMF68" s="2"/>
      <c r="IMM68" s="2"/>
      <c r="IMV68" s="2"/>
      <c r="INC68" s="2"/>
      <c r="INL68" s="2"/>
      <c r="INS68" s="2"/>
      <c r="IOB68" s="2"/>
      <c r="IOI68" s="2"/>
      <c r="IOR68" s="2"/>
      <c r="IOY68" s="2"/>
      <c r="IPH68" s="2"/>
      <c r="IPO68" s="2"/>
      <c r="IPX68" s="2"/>
      <c r="IQE68" s="2"/>
      <c r="IQN68" s="2"/>
      <c r="IQU68" s="2"/>
      <c r="IRD68" s="2"/>
      <c r="IRK68" s="2"/>
      <c r="IRT68" s="2"/>
      <c r="ISA68" s="2"/>
      <c r="ISJ68" s="2"/>
      <c r="ISQ68" s="2"/>
      <c r="ISZ68" s="2"/>
      <c r="ITG68" s="2"/>
      <c r="ITP68" s="2"/>
      <c r="ITW68" s="2"/>
      <c r="IUF68" s="2"/>
      <c r="IUM68" s="2"/>
      <c r="IUV68" s="2"/>
      <c r="IVC68" s="2"/>
      <c r="IVL68" s="2"/>
      <c r="IVS68" s="2"/>
      <c r="IWB68" s="2"/>
      <c r="IWI68" s="2"/>
      <c r="IWR68" s="2"/>
      <c r="IWY68" s="2"/>
      <c r="IXH68" s="2"/>
      <c r="IXO68" s="2"/>
      <c r="IXX68" s="2"/>
      <c r="IYE68" s="2"/>
      <c r="IYN68" s="2"/>
      <c r="IYU68" s="2"/>
      <c r="IZD68" s="2"/>
      <c r="IZK68" s="2"/>
      <c r="IZT68" s="2"/>
      <c r="JAA68" s="2"/>
      <c r="JAJ68" s="2"/>
      <c r="JAQ68" s="2"/>
      <c r="JAZ68" s="2"/>
      <c r="JBG68" s="2"/>
      <c r="JBP68" s="2"/>
      <c r="JBW68" s="2"/>
      <c r="JCF68" s="2"/>
      <c r="JCM68" s="2"/>
      <c r="JCV68" s="2"/>
      <c r="JDC68" s="2"/>
      <c r="JDL68" s="2"/>
      <c r="JDS68" s="2"/>
      <c r="JEB68" s="2"/>
      <c r="JEI68" s="2"/>
      <c r="JER68" s="2"/>
      <c r="JEY68" s="2"/>
      <c r="JFH68" s="2"/>
      <c r="JFO68" s="2"/>
      <c r="JFX68" s="2"/>
      <c r="JGE68" s="2"/>
      <c r="JGN68" s="2"/>
      <c r="JGU68" s="2"/>
      <c r="JHD68" s="2"/>
      <c r="JHK68" s="2"/>
      <c r="JHT68" s="2"/>
      <c r="JIA68" s="2"/>
      <c r="JIJ68" s="2"/>
      <c r="JIQ68" s="2"/>
      <c r="JIZ68" s="2"/>
      <c r="JJG68" s="2"/>
      <c r="JJP68" s="2"/>
      <c r="JJW68" s="2"/>
      <c r="JKF68" s="2"/>
      <c r="JKM68" s="2"/>
      <c r="JKV68" s="2"/>
      <c r="JLC68" s="2"/>
      <c r="JLL68" s="2"/>
      <c r="JLS68" s="2"/>
      <c r="JMB68" s="2"/>
      <c r="JMI68" s="2"/>
      <c r="JMR68" s="2"/>
      <c r="JMY68" s="2"/>
      <c r="JNH68" s="2"/>
      <c r="JNO68" s="2"/>
      <c r="JNX68" s="2"/>
      <c r="JOE68" s="2"/>
      <c r="JON68" s="2"/>
      <c r="JOU68" s="2"/>
      <c r="JPD68" s="2"/>
      <c r="JPK68" s="2"/>
      <c r="JPT68" s="2"/>
      <c r="JQA68" s="2"/>
      <c r="JQJ68" s="2"/>
      <c r="JQQ68" s="2"/>
      <c r="JQZ68" s="2"/>
      <c r="JRG68" s="2"/>
      <c r="JRP68" s="2"/>
      <c r="JRW68" s="2"/>
      <c r="JSF68" s="2"/>
      <c r="JSM68" s="2"/>
      <c r="JSV68" s="2"/>
      <c r="JTC68" s="2"/>
      <c r="JTL68" s="2"/>
      <c r="JTS68" s="2"/>
      <c r="JUB68" s="2"/>
      <c r="JUI68" s="2"/>
      <c r="JUR68" s="2"/>
      <c r="JUY68" s="2"/>
      <c r="JVH68" s="2"/>
      <c r="JVO68" s="2"/>
      <c r="JVX68" s="2"/>
      <c r="JWE68" s="2"/>
      <c r="JWN68" s="2"/>
      <c r="JWU68" s="2"/>
      <c r="JXD68" s="2"/>
      <c r="JXK68" s="2"/>
      <c r="JXT68" s="2"/>
      <c r="JYA68" s="2"/>
      <c r="JYJ68" s="2"/>
      <c r="JYQ68" s="2"/>
      <c r="JYZ68" s="2"/>
      <c r="JZG68" s="2"/>
      <c r="JZP68" s="2"/>
      <c r="JZW68" s="2"/>
      <c r="KAF68" s="2"/>
      <c r="KAM68" s="2"/>
      <c r="KAV68" s="2"/>
      <c r="KBC68" s="2"/>
      <c r="KBL68" s="2"/>
      <c r="KBS68" s="2"/>
      <c r="KCB68" s="2"/>
      <c r="KCI68" s="2"/>
      <c r="KCR68" s="2"/>
      <c r="KCY68" s="2"/>
      <c r="KDH68" s="2"/>
      <c r="KDO68" s="2"/>
      <c r="KDX68" s="2"/>
      <c r="KEE68" s="2"/>
      <c r="KEN68" s="2"/>
      <c r="KEU68" s="2"/>
      <c r="KFD68" s="2"/>
      <c r="KFK68" s="2"/>
      <c r="KFT68" s="2"/>
      <c r="KGA68" s="2"/>
      <c r="KGJ68" s="2"/>
      <c r="KGQ68" s="2"/>
      <c r="KGZ68" s="2"/>
      <c r="KHG68" s="2"/>
      <c r="KHP68" s="2"/>
      <c r="KHW68" s="2"/>
      <c r="KIF68" s="2"/>
      <c r="KIM68" s="2"/>
      <c r="KIV68" s="2"/>
      <c r="KJC68" s="2"/>
      <c r="KJL68" s="2"/>
      <c r="KJS68" s="2"/>
      <c r="KKB68" s="2"/>
      <c r="KKI68" s="2"/>
      <c r="KKR68" s="2"/>
      <c r="KKY68" s="2"/>
      <c r="KLH68" s="2"/>
      <c r="KLO68" s="2"/>
      <c r="KLX68" s="2"/>
      <c r="KME68" s="2"/>
      <c r="KMN68" s="2"/>
      <c r="KMU68" s="2"/>
      <c r="KND68" s="2"/>
      <c r="KNK68" s="2"/>
      <c r="KNT68" s="2"/>
      <c r="KOA68" s="2"/>
      <c r="KOJ68" s="2"/>
      <c r="KOQ68" s="2"/>
      <c r="KOZ68" s="2"/>
      <c r="KPG68" s="2"/>
      <c r="KPP68" s="2"/>
      <c r="KPW68" s="2"/>
      <c r="KQF68" s="2"/>
      <c r="KQM68" s="2"/>
      <c r="KQV68" s="2"/>
      <c r="KRC68" s="2"/>
      <c r="KRL68" s="2"/>
      <c r="KRS68" s="2"/>
      <c r="KSB68" s="2"/>
      <c r="KSI68" s="2"/>
      <c r="KSR68" s="2"/>
      <c r="KSY68" s="2"/>
      <c r="KTH68" s="2"/>
      <c r="KTO68" s="2"/>
      <c r="KTX68" s="2"/>
      <c r="KUE68" s="2"/>
      <c r="KUN68" s="2"/>
      <c r="KUU68" s="2"/>
      <c r="KVD68" s="2"/>
      <c r="KVK68" s="2"/>
      <c r="KVT68" s="2"/>
      <c r="KWA68" s="2"/>
      <c r="KWJ68" s="2"/>
      <c r="KWQ68" s="2"/>
      <c r="KWZ68" s="2"/>
      <c r="KXG68" s="2"/>
      <c r="KXP68" s="2"/>
      <c r="KXW68" s="2"/>
      <c r="KYF68" s="2"/>
      <c r="KYM68" s="2"/>
      <c r="KYV68" s="2"/>
      <c r="KZC68" s="2"/>
      <c r="KZL68" s="2"/>
      <c r="KZS68" s="2"/>
      <c r="LAB68" s="2"/>
      <c r="LAI68" s="2"/>
      <c r="LAR68" s="2"/>
      <c r="LAY68" s="2"/>
      <c r="LBH68" s="2"/>
      <c r="LBO68" s="2"/>
      <c r="LBX68" s="2"/>
      <c r="LCE68" s="2"/>
      <c r="LCN68" s="2"/>
      <c r="LCU68" s="2"/>
      <c r="LDD68" s="2"/>
      <c r="LDK68" s="2"/>
      <c r="LDT68" s="2"/>
      <c r="LEA68" s="2"/>
      <c r="LEJ68" s="2"/>
      <c r="LEQ68" s="2"/>
      <c r="LEZ68" s="2"/>
      <c r="LFG68" s="2"/>
      <c r="LFP68" s="2"/>
      <c r="LFW68" s="2"/>
      <c r="LGF68" s="2"/>
      <c r="LGM68" s="2"/>
      <c r="LGV68" s="2"/>
      <c r="LHC68" s="2"/>
      <c r="LHL68" s="2"/>
      <c r="LHS68" s="2"/>
      <c r="LIB68" s="2"/>
      <c r="LII68" s="2"/>
      <c r="LIR68" s="2"/>
      <c r="LIY68" s="2"/>
      <c r="LJH68" s="2"/>
      <c r="LJO68" s="2"/>
      <c r="LJX68" s="2"/>
      <c r="LKE68" s="2"/>
      <c r="LKN68" s="2"/>
      <c r="LKU68" s="2"/>
      <c r="LLD68" s="2"/>
      <c r="LLK68" s="2"/>
      <c r="LLT68" s="2"/>
      <c r="LMA68" s="2"/>
      <c r="LMJ68" s="2"/>
      <c r="LMQ68" s="2"/>
      <c r="LMZ68" s="2"/>
      <c r="LNG68" s="2"/>
      <c r="LNP68" s="2"/>
      <c r="LNW68" s="2"/>
      <c r="LOF68" s="2"/>
      <c r="LOM68" s="2"/>
      <c r="LOV68" s="2"/>
      <c r="LPC68" s="2"/>
      <c r="LPL68" s="2"/>
      <c r="LPS68" s="2"/>
      <c r="LQB68" s="2"/>
      <c r="LQI68" s="2"/>
      <c r="LQR68" s="2"/>
      <c r="LQY68" s="2"/>
      <c r="LRH68" s="2"/>
      <c r="LRO68" s="2"/>
      <c r="LRX68" s="2"/>
      <c r="LSE68" s="2"/>
      <c r="LSN68" s="2"/>
      <c r="LSU68" s="2"/>
      <c r="LTD68" s="2"/>
      <c r="LTK68" s="2"/>
      <c r="LTT68" s="2"/>
      <c r="LUA68" s="2"/>
      <c r="LUJ68" s="2"/>
      <c r="LUQ68" s="2"/>
      <c r="LUZ68" s="2"/>
      <c r="LVG68" s="2"/>
      <c r="LVP68" s="2"/>
      <c r="LVW68" s="2"/>
      <c r="LWF68" s="2"/>
      <c r="LWM68" s="2"/>
      <c r="LWV68" s="2"/>
      <c r="LXC68" s="2"/>
      <c r="LXL68" s="2"/>
      <c r="LXS68" s="2"/>
      <c r="LYB68" s="2"/>
      <c r="LYI68" s="2"/>
      <c r="LYR68" s="2"/>
      <c r="LYY68" s="2"/>
      <c r="LZH68" s="2"/>
      <c r="LZO68" s="2"/>
      <c r="LZX68" s="2"/>
      <c r="MAE68" s="2"/>
      <c r="MAN68" s="2"/>
      <c r="MAU68" s="2"/>
      <c r="MBD68" s="2"/>
      <c r="MBK68" s="2"/>
      <c r="MBT68" s="2"/>
      <c r="MCA68" s="2"/>
      <c r="MCJ68" s="2"/>
      <c r="MCQ68" s="2"/>
      <c r="MCZ68" s="2"/>
      <c r="MDG68" s="2"/>
      <c r="MDP68" s="2"/>
      <c r="MDW68" s="2"/>
      <c r="MEF68" s="2"/>
      <c r="MEM68" s="2"/>
      <c r="MEV68" s="2"/>
      <c r="MFC68" s="2"/>
      <c r="MFL68" s="2"/>
      <c r="MFS68" s="2"/>
      <c r="MGB68" s="2"/>
      <c r="MGI68" s="2"/>
      <c r="MGR68" s="2"/>
      <c r="MGY68" s="2"/>
      <c r="MHH68" s="2"/>
      <c r="MHO68" s="2"/>
      <c r="MHX68" s="2"/>
      <c r="MIE68" s="2"/>
      <c r="MIN68" s="2"/>
      <c r="MIU68" s="2"/>
      <c r="MJD68" s="2"/>
      <c r="MJK68" s="2"/>
      <c r="MJT68" s="2"/>
      <c r="MKA68" s="2"/>
      <c r="MKJ68" s="2"/>
      <c r="MKQ68" s="2"/>
      <c r="MKZ68" s="2"/>
      <c r="MLG68" s="2"/>
      <c r="MLP68" s="2"/>
      <c r="MLW68" s="2"/>
      <c r="MMF68" s="2"/>
      <c r="MMM68" s="2"/>
      <c r="MMV68" s="2"/>
      <c r="MNC68" s="2"/>
      <c r="MNL68" s="2"/>
      <c r="MNS68" s="2"/>
      <c r="MOB68" s="2"/>
      <c r="MOI68" s="2"/>
      <c r="MOR68" s="2"/>
      <c r="MOY68" s="2"/>
      <c r="MPH68" s="2"/>
      <c r="MPO68" s="2"/>
      <c r="MPX68" s="2"/>
      <c r="MQE68" s="2"/>
      <c r="MQN68" s="2"/>
      <c r="MQU68" s="2"/>
      <c r="MRD68" s="2"/>
      <c r="MRK68" s="2"/>
      <c r="MRT68" s="2"/>
      <c r="MSA68" s="2"/>
      <c r="MSJ68" s="2"/>
      <c r="MSQ68" s="2"/>
      <c r="MSZ68" s="2"/>
      <c r="MTG68" s="2"/>
      <c r="MTP68" s="2"/>
      <c r="MTW68" s="2"/>
      <c r="MUF68" s="2"/>
      <c r="MUM68" s="2"/>
      <c r="MUV68" s="2"/>
      <c r="MVC68" s="2"/>
      <c r="MVL68" s="2"/>
      <c r="MVS68" s="2"/>
      <c r="MWB68" s="2"/>
      <c r="MWI68" s="2"/>
      <c r="MWR68" s="2"/>
      <c r="MWY68" s="2"/>
      <c r="MXH68" s="2"/>
      <c r="MXO68" s="2"/>
      <c r="MXX68" s="2"/>
      <c r="MYE68" s="2"/>
      <c r="MYN68" s="2"/>
      <c r="MYU68" s="2"/>
      <c r="MZD68" s="2"/>
      <c r="MZK68" s="2"/>
      <c r="MZT68" s="2"/>
      <c r="NAA68" s="2"/>
      <c r="NAJ68" s="2"/>
      <c r="NAQ68" s="2"/>
      <c r="NAZ68" s="2"/>
      <c r="NBG68" s="2"/>
      <c r="NBP68" s="2"/>
      <c r="NBW68" s="2"/>
      <c r="NCF68" s="2"/>
      <c r="NCM68" s="2"/>
      <c r="NCV68" s="2"/>
      <c r="NDC68" s="2"/>
      <c r="NDL68" s="2"/>
      <c r="NDS68" s="2"/>
      <c r="NEB68" s="2"/>
      <c r="NEI68" s="2"/>
      <c r="NER68" s="2"/>
      <c r="NEY68" s="2"/>
      <c r="NFH68" s="2"/>
      <c r="NFO68" s="2"/>
      <c r="NFX68" s="2"/>
      <c r="NGE68" s="2"/>
      <c r="NGN68" s="2"/>
      <c r="NGU68" s="2"/>
      <c r="NHD68" s="2"/>
      <c r="NHK68" s="2"/>
      <c r="NHT68" s="2"/>
      <c r="NIA68" s="2"/>
      <c r="NIJ68" s="2"/>
      <c r="NIQ68" s="2"/>
      <c r="NIZ68" s="2"/>
      <c r="NJG68" s="2"/>
      <c r="NJP68" s="2"/>
      <c r="NJW68" s="2"/>
      <c r="NKF68" s="2"/>
      <c r="NKM68" s="2"/>
      <c r="NKV68" s="2"/>
      <c r="NLC68" s="2"/>
      <c r="NLL68" s="2"/>
      <c r="NLS68" s="2"/>
      <c r="NMB68" s="2"/>
      <c r="NMI68" s="2"/>
      <c r="NMR68" s="2"/>
      <c r="NMY68" s="2"/>
      <c r="NNH68" s="2"/>
      <c r="NNO68" s="2"/>
      <c r="NNX68" s="2"/>
      <c r="NOE68" s="2"/>
      <c r="NON68" s="2"/>
      <c r="NOU68" s="2"/>
      <c r="NPD68" s="2"/>
      <c r="NPK68" s="2"/>
      <c r="NPT68" s="2"/>
      <c r="NQA68" s="2"/>
      <c r="NQJ68" s="2"/>
      <c r="NQQ68" s="2"/>
      <c r="NQZ68" s="2"/>
      <c r="NRG68" s="2"/>
      <c r="NRP68" s="2"/>
      <c r="NRW68" s="2"/>
      <c r="NSF68" s="2"/>
      <c r="NSM68" s="2"/>
      <c r="NSV68" s="2"/>
      <c r="NTC68" s="2"/>
      <c r="NTL68" s="2"/>
      <c r="NTS68" s="2"/>
      <c r="NUB68" s="2"/>
      <c r="NUI68" s="2"/>
      <c r="NUR68" s="2"/>
      <c r="NUY68" s="2"/>
      <c r="NVH68" s="2"/>
      <c r="NVO68" s="2"/>
      <c r="NVX68" s="2"/>
      <c r="NWE68" s="2"/>
      <c r="NWN68" s="2"/>
      <c r="NWU68" s="2"/>
      <c r="NXD68" s="2"/>
      <c r="NXK68" s="2"/>
      <c r="NXT68" s="2"/>
      <c r="NYA68" s="2"/>
      <c r="NYJ68" s="2"/>
      <c r="NYQ68" s="2"/>
      <c r="NYZ68" s="2"/>
      <c r="NZG68" s="2"/>
      <c r="NZP68" s="2"/>
      <c r="NZW68" s="2"/>
      <c r="OAF68" s="2"/>
      <c r="OAM68" s="2"/>
      <c r="OAV68" s="2"/>
      <c r="OBC68" s="2"/>
      <c r="OBL68" s="2"/>
      <c r="OBS68" s="2"/>
      <c r="OCB68" s="2"/>
      <c r="OCI68" s="2"/>
      <c r="OCR68" s="2"/>
      <c r="OCY68" s="2"/>
      <c r="ODH68" s="2"/>
      <c r="ODO68" s="2"/>
      <c r="ODX68" s="2"/>
      <c r="OEE68" s="2"/>
      <c r="OEN68" s="2"/>
      <c r="OEU68" s="2"/>
      <c r="OFD68" s="2"/>
      <c r="OFK68" s="2"/>
      <c r="OFT68" s="2"/>
      <c r="OGA68" s="2"/>
      <c r="OGJ68" s="2"/>
      <c r="OGQ68" s="2"/>
      <c r="OGZ68" s="2"/>
      <c r="OHG68" s="2"/>
      <c r="OHP68" s="2"/>
      <c r="OHW68" s="2"/>
      <c r="OIF68" s="2"/>
      <c r="OIM68" s="2"/>
      <c r="OIV68" s="2"/>
      <c r="OJC68" s="2"/>
      <c r="OJL68" s="2"/>
      <c r="OJS68" s="2"/>
      <c r="OKB68" s="2"/>
      <c r="OKI68" s="2"/>
      <c r="OKR68" s="2"/>
      <c r="OKY68" s="2"/>
      <c r="OLH68" s="2"/>
      <c r="OLO68" s="2"/>
      <c r="OLX68" s="2"/>
      <c r="OME68" s="2"/>
      <c r="OMN68" s="2"/>
      <c r="OMU68" s="2"/>
      <c r="OND68" s="2"/>
      <c r="ONK68" s="2"/>
      <c r="ONT68" s="2"/>
      <c r="OOA68" s="2"/>
      <c r="OOJ68" s="2"/>
      <c r="OOQ68" s="2"/>
      <c r="OOZ68" s="2"/>
      <c r="OPG68" s="2"/>
      <c r="OPP68" s="2"/>
      <c r="OPW68" s="2"/>
      <c r="OQF68" s="2"/>
      <c r="OQM68" s="2"/>
      <c r="OQV68" s="2"/>
      <c r="ORC68" s="2"/>
      <c r="ORL68" s="2"/>
      <c r="ORS68" s="2"/>
      <c r="OSB68" s="2"/>
      <c r="OSI68" s="2"/>
      <c r="OSR68" s="2"/>
      <c r="OSY68" s="2"/>
      <c r="OTH68" s="2"/>
      <c r="OTO68" s="2"/>
      <c r="OTX68" s="2"/>
      <c r="OUE68" s="2"/>
      <c r="OUN68" s="2"/>
      <c r="OUU68" s="2"/>
      <c r="OVD68" s="2"/>
      <c r="OVK68" s="2"/>
      <c r="OVT68" s="2"/>
      <c r="OWA68" s="2"/>
      <c r="OWJ68" s="2"/>
      <c r="OWQ68" s="2"/>
      <c r="OWZ68" s="2"/>
      <c r="OXG68" s="2"/>
      <c r="OXP68" s="2"/>
      <c r="OXW68" s="2"/>
      <c r="OYF68" s="2"/>
      <c r="OYM68" s="2"/>
      <c r="OYV68" s="2"/>
      <c r="OZC68" s="2"/>
      <c r="OZL68" s="2"/>
      <c r="OZS68" s="2"/>
      <c r="PAB68" s="2"/>
      <c r="PAI68" s="2"/>
      <c r="PAR68" s="2"/>
      <c r="PAY68" s="2"/>
      <c r="PBH68" s="2"/>
      <c r="PBO68" s="2"/>
      <c r="PBX68" s="2"/>
      <c r="PCE68" s="2"/>
      <c r="PCN68" s="2"/>
      <c r="PCU68" s="2"/>
      <c r="PDD68" s="2"/>
      <c r="PDK68" s="2"/>
      <c r="PDT68" s="2"/>
      <c r="PEA68" s="2"/>
      <c r="PEJ68" s="2"/>
      <c r="PEQ68" s="2"/>
      <c r="PEZ68" s="2"/>
      <c r="PFG68" s="2"/>
      <c r="PFP68" s="2"/>
      <c r="PFW68" s="2"/>
      <c r="PGF68" s="2"/>
      <c r="PGM68" s="2"/>
      <c r="PGV68" s="2"/>
      <c r="PHC68" s="2"/>
      <c r="PHL68" s="2"/>
      <c r="PHS68" s="2"/>
      <c r="PIB68" s="2"/>
      <c r="PII68" s="2"/>
      <c r="PIR68" s="2"/>
      <c r="PIY68" s="2"/>
      <c r="PJH68" s="2"/>
      <c r="PJO68" s="2"/>
      <c r="PJX68" s="2"/>
      <c r="PKE68" s="2"/>
      <c r="PKN68" s="2"/>
      <c r="PKU68" s="2"/>
      <c r="PLD68" s="2"/>
      <c r="PLK68" s="2"/>
      <c r="PLT68" s="2"/>
      <c r="PMA68" s="2"/>
      <c r="PMJ68" s="2"/>
      <c r="PMQ68" s="2"/>
      <c r="PMZ68" s="2"/>
      <c r="PNG68" s="2"/>
      <c r="PNP68" s="2"/>
      <c r="PNW68" s="2"/>
      <c r="POF68" s="2"/>
      <c r="POM68" s="2"/>
      <c r="POV68" s="2"/>
      <c r="PPC68" s="2"/>
      <c r="PPL68" s="2"/>
      <c r="PPS68" s="2"/>
      <c r="PQB68" s="2"/>
      <c r="PQI68" s="2"/>
      <c r="PQR68" s="2"/>
      <c r="PQY68" s="2"/>
      <c r="PRH68" s="2"/>
      <c r="PRO68" s="2"/>
      <c r="PRX68" s="2"/>
      <c r="PSE68" s="2"/>
      <c r="PSN68" s="2"/>
      <c r="PSU68" s="2"/>
      <c r="PTD68" s="2"/>
      <c r="PTK68" s="2"/>
      <c r="PTT68" s="2"/>
      <c r="PUA68" s="2"/>
      <c r="PUJ68" s="2"/>
      <c r="PUQ68" s="2"/>
      <c r="PUZ68" s="2"/>
      <c r="PVG68" s="2"/>
      <c r="PVP68" s="2"/>
      <c r="PVW68" s="2"/>
      <c r="PWF68" s="2"/>
      <c r="PWM68" s="2"/>
      <c r="PWV68" s="2"/>
      <c r="PXC68" s="2"/>
      <c r="PXL68" s="2"/>
      <c r="PXS68" s="2"/>
      <c r="PYB68" s="2"/>
      <c r="PYI68" s="2"/>
      <c r="PYR68" s="2"/>
      <c r="PYY68" s="2"/>
      <c r="PZH68" s="2"/>
      <c r="PZO68" s="2"/>
      <c r="PZX68" s="2"/>
      <c r="QAE68" s="2"/>
      <c r="QAN68" s="2"/>
      <c r="QAU68" s="2"/>
      <c r="QBD68" s="2"/>
      <c r="QBK68" s="2"/>
      <c r="QBT68" s="2"/>
      <c r="QCA68" s="2"/>
      <c r="QCJ68" s="2"/>
      <c r="QCQ68" s="2"/>
      <c r="QCZ68" s="2"/>
      <c r="QDG68" s="2"/>
      <c r="QDP68" s="2"/>
      <c r="QDW68" s="2"/>
      <c r="QEF68" s="2"/>
      <c r="QEM68" s="2"/>
      <c r="QEV68" s="2"/>
      <c r="QFC68" s="2"/>
      <c r="QFL68" s="2"/>
      <c r="QFS68" s="2"/>
      <c r="QGB68" s="2"/>
      <c r="QGI68" s="2"/>
      <c r="QGR68" s="2"/>
      <c r="QGY68" s="2"/>
      <c r="QHH68" s="2"/>
      <c r="QHO68" s="2"/>
      <c r="QHX68" s="2"/>
      <c r="QIE68" s="2"/>
      <c r="QIN68" s="2"/>
      <c r="QIU68" s="2"/>
      <c r="QJD68" s="2"/>
      <c r="QJK68" s="2"/>
      <c r="QJT68" s="2"/>
      <c r="QKA68" s="2"/>
      <c r="QKJ68" s="2"/>
      <c r="QKQ68" s="2"/>
      <c r="QKZ68" s="2"/>
      <c r="QLG68" s="2"/>
      <c r="QLP68" s="2"/>
      <c r="QLW68" s="2"/>
      <c r="QMF68" s="2"/>
      <c r="QMM68" s="2"/>
      <c r="QMV68" s="2"/>
      <c r="QNC68" s="2"/>
      <c r="QNL68" s="2"/>
      <c r="QNS68" s="2"/>
      <c r="QOB68" s="2"/>
      <c r="QOI68" s="2"/>
      <c r="QOR68" s="2"/>
      <c r="QOY68" s="2"/>
      <c r="QPH68" s="2"/>
      <c r="QPO68" s="2"/>
      <c r="QPX68" s="2"/>
      <c r="QQE68" s="2"/>
      <c r="QQN68" s="2"/>
      <c r="QQU68" s="2"/>
      <c r="QRD68" s="2"/>
      <c r="QRK68" s="2"/>
      <c r="QRT68" s="2"/>
      <c r="QSA68" s="2"/>
      <c r="QSJ68" s="2"/>
      <c r="QSQ68" s="2"/>
      <c r="QSZ68" s="2"/>
      <c r="QTG68" s="2"/>
      <c r="QTP68" s="2"/>
      <c r="QTW68" s="2"/>
      <c r="QUF68" s="2"/>
      <c r="QUM68" s="2"/>
      <c r="QUV68" s="2"/>
      <c r="QVC68" s="2"/>
      <c r="QVL68" s="2"/>
      <c r="QVS68" s="2"/>
      <c r="QWB68" s="2"/>
      <c r="QWI68" s="2"/>
      <c r="QWR68" s="2"/>
      <c r="QWY68" s="2"/>
      <c r="QXH68" s="2"/>
      <c r="QXO68" s="2"/>
      <c r="QXX68" s="2"/>
      <c r="QYE68" s="2"/>
      <c r="QYN68" s="2"/>
      <c r="QYU68" s="2"/>
      <c r="QZD68" s="2"/>
      <c r="QZK68" s="2"/>
      <c r="QZT68" s="2"/>
      <c r="RAA68" s="2"/>
      <c r="RAJ68" s="2"/>
      <c r="RAQ68" s="2"/>
      <c r="RAZ68" s="2"/>
      <c r="RBG68" s="2"/>
      <c r="RBP68" s="2"/>
      <c r="RBW68" s="2"/>
      <c r="RCF68" s="2"/>
      <c r="RCM68" s="2"/>
      <c r="RCV68" s="2"/>
      <c r="RDC68" s="2"/>
      <c r="RDL68" s="2"/>
      <c r="RDS68" s="2"/>
      <c r="REB68" s="2"/>
      <c r="REI68" s="2"/>
      <c r="RER68" s="2"/>
      <c r="REY68" s="2"/>
      <c r="RFH68" s="2"/>
      <c r="RFO68" s="2"/>
      <c r="RFX68" s="2"/>
      <c r="RGE68" s="2"/>
      <c r="RGN68" s="2"/>
      <c r="RGU68" s="2"/>
      <c r="RHD68" s="2"/>
      <c r="RHK68" s="2"/>
      <c r="RHT68" s="2"/>
      <c r="RIA68" s="2"/>
      <c r="RIJ68" s="2"/>
      <c r="RIQ68" s="2"/>
      <c r="RIZ68" s="2"/>
      <c r="RJG68" s="2"/>
      <c r="RJP68" s="2"/>
      <c r="RJW68" s="2"/>
      <c r="RKF68" s="2"/>
      <c r="RKM68" s="2"/>
      <c r="RKV68" s="2"/>
      <c r="RLC68" s="2"/>
      <c r="RLL68" s="2"/>
      <c r="RLS68" s="2"/>
      <c r="RMB68" s="2"/>
      <c r="RMI68" s="2"/>
      <c r="RMR68" s="2"/>
      <c r="RMY68" s="2"/>
      <c r="RNH68" s="2"/>
      <c r="RNO68" s="2"/>
      <c r="RNX68" s="2"/>
      <c r="ROE68" s="2"/>
      <c r="RON68" s="2"/>
      <c r="ROU68" s="2"/>
      <c r="RPD68" s="2"/>
      <c r="RPK68" s="2"/>
      <c r="RPT68" s="2"/>
      <c r="RQA68" s="2"/>
      <c r="RQJ68" s="2"/>
      <c r="RQQ68" s="2"/>
      <c r="RQZ68" s="2"/>
      <c r="RRG68" s="2"/>
      <c r="RRP68" s="2"/>
      <c r="RRW68" s="2"/>
      <c r="RSF68" s="2"/>
      <c r="RSM68" s="2"/>
      <c r="RSV68" s="2"/>
      <c r="RTC68" s="2"/>
      <c r="RTL68" s="2"/>
      <c r="RTS68" s="2"/>
      <c r="RUB68" s="2"/>
      <c r="RUI68" s="2"/>
      <c r="RUR68" s="2"/>
      <c r="RUY68" s="2"/>
      <c r="RVH68" s="2"/>
      <c r="RVO68" s="2"/>
      <c r="RVX68" s="2"/>
      <c r="RWE68" s="2"/>
      <c r="RWN68" s="2"/>
      <c r="RWU68" s="2"/>
      <c r="RXD68" s="2"/>
      <c r="RXK68" s="2"/>
      <c r="RXT68" s="2"/>
      <c r="RYA68" s="2"/>
      <c r="RYJ68" s="2"/>
      <c r="RYQ68" s="2"/>
      <c r="RYZ68" s="2"/>
      <c r="RZG68" s="2"/>
      <c r="RZP68" s="2"/>
      <c r="RZW68" s="2"/>
      <c r="SAF68" s="2"/>
      <c r="SAM68" s="2"/>
      <c r="SAV68" s="2"/>
      <c r="SBC68" s="2"/>
      <c r="SBL68" s="2"/>
      <c r="SBS68" s="2"/>
      <c r="SCB68" s="2"/>
      <c r="SCI68" s="2"/>
      <c r="SCR68" s="2"/>
      <c r="SCY68" s="2"/>
      <c r="SDH68" s="2"/>
      <c r="SDO68" s="2"/>
      <c r="SDX68" s="2"/>
      <c r="SEE68" s="2"/>
      <c r="SEN68" s="2"/>
      <c r="SEU68" s="2"/>
      <c r="SFD68" s="2"/>
      <c r="SFK68" s="2"/>
      <c r="SFT68" s="2"/>
      <c r="SGA68" s="2"/>
      <c r="SGJ68" s="2"/>
      <c r="SGQ68" s="2"/>
      <c r="SGZ68" s="2"/>
      <c r="SHG68" s="2"/>
      <c r="SHP68" s="2"/>
      <c r="SHW68" s="2"/>
      <c r="SIF68" s="2"/>
      <c r="SIM68" s="2"/>
      <c r="SIV68" s="2"/>
      <c r="SJC68" s="2"/>
      <c r="SJL68" s="2"/>
      <c r="SJS68" s="2"/>
      <c r="SKB68" s="2"/>
      <c r="SKI68" s="2"/>
      <c r="SKR68" s="2"/>
      <c r="SKY68" s="2"/>
      <c r="SLH68" s="2"/>
      <c r="SLO68" s="2"/>
      <c r="SLX68" s="2"/>
      <c r="SME68" s="2"/>
      <c r="SMN68" s="2"/>
      <c r="SMU68" s="2"/>
      <c r="SND68" s="2"/>
      <c r="SNK68" s="2"/>
      <c r="SNT68" s="2"/>
      <c r="SOA68" s="2"/>
      <c r="SOJ68" s="2"/>
      <c r="SOQ68" s="2"/>
      <c r="SOZ68" s="2"/>
      <c r="SPG68" s="2"/>
      <c r="SPP68" s="2"/>
      <c r="SPW68" s="2"/>
      <c r="SQF68" s="2"/>
      <c r="SQM68" s="2"/>
      <c r="SQV68" s="2"/>
      <c r="SRC68" s="2"/>
      <c r="SRL68" s="2"/>
      <c r="SRS68" s="2"/>
      <c r="SSB68" s="2"/>
      <c r="SSI68" s="2"/>
      <c r="SSR68" s="2"/>
      <c r="SSY68" s="2"/>
      <c r="STH68" s="2"/>
      <c r="STO68" s="2"/>
      <c r="STX68" s="2"/>
      <c r="SUE68" s="2"/>
      <c r="SUN68" s="2"/>
      <c r="SUU68" s="2"/>
      <c r="SVD68" s="2"/>
      <c r="SVK68" s="2"/>
      <c r="SVT68" s="2"/>
      <c r="SWA68" s="2"/>
      <c r="SWJ68" s="2"/>
      <c r="SWQ68" s="2"/>
      <c r="SWZ68" s="2"/>
      <c r="SXG68" s="2"/>
      <c r="SXP68" s="2"/>
      <c r="SXW68" s="2"/>
      <c r="SYF68" s="2"/>
      <c r="SYM68" s="2"/>
      <c r="SYV68" s="2"/>
      <c r="SZC68" s="2"/>
      <c r="SZL68" s="2"/>
      <c r="SZS68" s="2"/>
      <c r="TAB68" s="2"/>
      <c r="TAI68" s="2"/>
      <c r="TAR68" s="2"/>
      <c r="TAY68" s="2"/>
      <c r="TBH68" s="2"/>
      <c r="TBO68" s="2"/>
      <c r="TBX68" s="2"/>
      <c r="TCE68" s="2"/>
      <c r="TCN68" s="2"/>
      <c r="TCU68" s="2"/>
      <c r="TDD68" s="2"/>
      <c r="TDK68" s="2"/>
      <c r="TDT68" s="2"/>
      <c r="TEA68" s="2"/>
      <c r="TEJ68" s="2"/>
      <c r="TEQ68" s="2"/>
      <c r="TEZ68" s="2"/>
      <c r="TFG68" s="2"/>
      <c r="TFP68" s="2"/>
      <c r="TFW68" s="2"/>
      <c r="TGF68" s="2"/>
      <c r="TGM68" s="2"/>
      <c r="TGV68" s="2"/>
      <c r="THC68" s="2"/>
      <c r="THL68" s="2"/>
      <c r="THS68" s="2"/>
      <c r="TIB68" s="2"/>
      <c r="TII68" s="2"/>
      <c r="TIR68" s="2"/>
      <c r="TIY68" s="2"/>
      <c r="TJH68" s="2"/>
      <c r="TJO68" s="2"/>
      <c r="TJX68" s="2"/>
      <c r="TKE68" s="2"/>
      <c r="TKN68" s="2"/>
      <c r="TKU68" s="2"/>
      <c r="TLD68" s="2"/>
      <c r="TLK68" s="2"/>
      <c r="TLT68" s="2"/>
      <c r="TMA68" s="2"/>
      <c r="TMJ68" s="2"/>
      <c r="TMQ68" s="2"/>
      <c r="TMZ68" s="2"/>
      <c r="TNG68" s="2"/>
      <c r="TNP68" s="2"/>
      <c r="TNW68" s="2"/>
      <c r="TOF68" s="2"/>
      <c r="TOM68" s="2"/>
      <c r="TOV68" s="2"/>
      <c r="TPC68" s="2"/>
      <c r="TPL68" s="2"/>
      <c r="TPS68" s="2"/>
      <c r="TQB68" s="2"/>
      <c r="TQI68" s="2"/>
      <c r="TQR68" s="2"/>
      <c r="TQY68" s="2"/>
      <c r="TRH68" s="2"/>
      <c r="TRO68" s="2"/>
      <c r="TRX68" s="2"/>
      <c r="TSE68" s="2"/>
      <c r="TSN68" s="2"/>
      <c r="TSU68" s="2"/>
      <c r="TTD68" s="2"/>
      <c r="TTK68" s="2"/>
      <c r="TTT68" s="2"/>
      <c r="TUA68" s="2"/>
      <c r="TUJ68" s="2"/>
      <c r="TUQ68" s="2"/>
      <c r="TUZ68" s="2"/>
      <c r="TVG68" s="2"/>
      <c r="TVP68" s="2"/>
      <c r="TVW68" s="2"/>
      <c r="TWF68" s="2"/>
      <c r="TWM68" s="2"/>
      <c r="TWV68" s="2"/>
      <c r="TXC68" s="2"/>
      <c r="TXL68" s="2"/>
      <c r="TXS68" s="2"/>
      <c r="TYB68" s="2"/>
      <c r="TYI68" s="2"/>
      <c r="TYR68" s="2"/>
      <c r="TYY68" s="2"/>
      <c r="TZH68" s="2"/>
      <c r="TZO68" s="2"/>
      <c r="TZX68" s="2"/>
      <c r="UAE68" s="2"/>
      <c r="UAN68" s="2"/>
      <c r="UAU68" s="2"/>
      <c r="UBD68" s="2"/>
      <c r="UBK68" s="2"/>
      <c r="UBT68" s="2"/>
      <c r="UCA68" s="2"/>
      <c r="UCJ68" s="2"/>
      <c r="UCQ68" s="2"/>
      <c r="UCZ68" s="2"/>
      <c r="UDG68" s="2"/>
      <c r="UDP68" s="2"/>
      <c r="UDW68" s="2"/>
      <c r="UEF68" s="2"/>
      <c r="UEM68" s="2"/>
      <c r="UEV68" s="2"/>
      <c r="UFC68" s="2"/>
      <c r="UFL68" s="2"/>
      <c r="UFS68" s="2"/>
      <c r="UGB68" s="2"/>
      <c r="UGI68" s="2"/>
      <c r="UGR68" s="2"/>
      <c r="UGY68" s="2"/>
      <c r="UHH68" s="2"/>
      <c r="UHO68" s="2"/>
      <c r="UHX68" s="2"/>
      <c r="UIE68" s="2"/>
      <c r="UIN68" s="2"/>
      <c r="UIU68" s="2"/>
      <c r="UJD68" s="2"/>
      <c r="UJK68" s="2"/>
      <c r="UJT68" s="2"/>
      <c r="UKA68" s="2"/>
      <c r="UKJ68" s="2"/>
      <c r="UKQ68" s="2"/>
      <c r="UKZ68" s="2"/>
      <c r="ULG68" s="2"/>
      <c r="ULP68" s="2"/>
      <c r="ULW68" s="2"/>
      <c r="UMF68" s="2"/>
      <c r="UMM68" s="2"/>
      <c r="UMV68" s="2"/>
      <c r="UNC68" s="2"/>
      <c r="UNL68" s="2"/>
      <c r="UNS68" s="2"/>
      <c r="UOB68" s="2"/>
      <c r="UOI68" s="2"/>
      <c r="UOR68" s="2"/>
      <c r="UOY68" s="2"/>
      <c r="UPH68" s="2"/>
      <c r="UPO68" s="2"/>
      <c r="UPX68" s="2"/>
      <c r="UQE68" s="2"/>
      <c r="UQN68" s="2"/>
      <c r="UQU68" s="2"/>
      <c r="URD68" s="2"/>
      <c r="URK68" s="2"/>
      <c r="URT68" s="2"/>
      <c r="USA68" s="2"/>
      <c r="USJ68" s="2"/>
      <c r="USQ68" s="2"/>
      <c r="USZ68" s="2"/>
      <c r="UTG68" s="2"/>
      <c r="UTP68" s="2"/>
      <c r="UTW68" s="2"/>
      <c r="UUF68" s="2"/>
      <c r="UUM68" s="2"/>
      <c r="UUV68" s="2"/>
      <c r="UVC68" s="2"/>
      <c r="UVL68" s="2"/>
      <c r="UVS68" s="2"/>
      <c r="UWB68" s="2"/>
      <c r="UWI68" s="2"/>
      <c r="UWR68" s="2"/>
      <c r="UWY68" s="2"/>
      <c r="UXH68" s="2"/>
      <c r="UXO68" s="2"/>
      <c r="UXX68" s="2"/>
      <c r="UYE68" s="2"/>
      <c r="UYN68" s="2"/>
      <c r="UYU68" s="2"/>
      <c r="UZD68" s="2"/>
      <c r="UZK68" s="2"/>
      <c r="UZT68" s="2"/>
      <c r="VAA68" s="2"/>
      <c r="VAJ68" s="2"/>
      <c r="VAQ68" s="2"/>
      <c r="VAZ68" s="2"/>
      <c r="VBG68" s="2"/>
      <c r="VBP68" s="2"/>
      <c r="VBW68" s="2"/>
      <c r="VCF68" s="2"/>
      <c r="VCM68" s="2"/>
      <c r="VCV68" s="2"/>
      <c r="VDC68" s="2"/>
      <c r="VDL68" s="2"/>
      <c r="VDS68" s="2"/>
      <c r="VEB68" s="2"/>
      <c r="VEI68" s="2"/>
      <c r="VER68" s="2"/>
      <c r="VEY68" s="2"/>
      <c r="VFH68" s="2"/>
      <c r="VFO68" s="2"/>
      <c r="VFX68" s="2"/>
      <c r="VGE68" s="2"/>
      <c r="VGN68" s="2"/>
      <c r="VGU68" s="2"/>
      <c r="VHD68" s="2"/>
      <c r="VHK68" s="2"/>
      <c r="VHT68" s="2"/>
      <c r="VIA68" s="2"/>
      <c r="VIJ68" s="2"/>
      <c r="VIQ68" s="2"/>
      <c r="VIZ68" s="2"/>
      <c r="VJG68" s="2"/>
      <c r="VJP68" s="2"/>
      <c r="VJW68" s="2"/>
      <c r="VKF68" s="2"/>
      <c r="VKM68" s="2"/>
      <c r="VKV68" s="2"/>
      <c r="VLC68" s="2"/>
      <c r="VLL68" s="2"/>
      <c r="VLS68" s="2"/>
      <c r="VMB68" s="2"/>
      <c r="VMI68" s="2"/>
      <c r="VMR68" s="2"/>
      <c r="VMY68" s="2"/>
      <c r="VNH68" s="2"/>
      <c r="VNO68" s="2"/>
      <c r="VNX68" s="2"/>
      <c r="VOE68" s="2"/>
      <c r="VON68" s="2"/>
      <c r="VOU68" s="2"/>
      <c r="VPD68" s="2"/>
      <c r="VPK68" s="2"/>
      <c r="VPT68" s="2"/>
      <c r="VQA68" s="2"/>
      <c r="VQJ68" s="2"/>
      <c r="VQQ68" s="2"/>
      <c r="VQZ68" s="2"/>
      <c r="VRG68" s="2"/>
      <c r="VRP68" s="2"/>
      <c r="VRW68" s="2"/>
      <c r="VSF68" s="2"/>
      <c r="VSM68" s="2"/>
      <c r="VSV68" s="2"/>
      <c r="VTC68" s="2"/>
      <c r="VTL68" s="2"/>
      <c r="VTS68" s="2"/>
      <c r="VUB68" s="2"/>
      <c r="VUI68" s="2"/>
      <c r="VUR68" s="2"/>
      <c r="VUY68" s="2"/>
      <c r="VVH68" s="2"/>
      <c r="VVO68" s="2"/>
      <c r="VVX68" s="2"/>
      <c r="VWE68" s="2"/>
      <c r="VWN68" s="2"/>
      <c r="VWU68" s="2"/>
      <c r="VXD68" s="2"/>
      <c r="VXK68" s="2"/>
      <c r="VXT68" s="2"/>
      <c r="VYA68" s="2"/>
      <c r="VYJ68" s="2"/>
      <c r="VYQ68" s="2"/>
      <c r="VYZ68" s="2"/>
      <c r="VZG68" s="2"/>
      <c r="VZP68" s="2"/>
      <c r="VZW68" s="2"/>
      <c r="WAF68" s="2"/>
      <c r="WAM68" s="2"/>
      <c r="WAV68" s="2"/>
      <c r="WBC68" s="2"/>
      <c r="WBL68" s="2"/>
      <c r="WBS68" s="2"/>
      <c r="WCB68" s="2"/>
      <c r="WCI68" s="2"/>
      <c r="WCR68" s="2"/>
      <c r="WCY68" s="2"/>
      <c r="WDH68" s="2"/>
      <c r="WDO68" s="2"/>
      <c r="WDX68" s="2"/>
      <c r="WEE68" s="2"/>
      <c r="WEN68" s="2"/>
      <c r="WEU68" s="2"/>
      <c r="WFD68" s="2"/>
      <c r="WFK68" s="2"/>
      <c r="WFT68" s="2"/>
      <c r="WGA68" s="2"/>
      <c r="WGJ68" s="2"/>
      <c r="WGQ68" s="2"/>
      <c r="WGZ68" s="2"/>
      <c r="WHG68" s="2"/>
      <c r="WHP68" s="2"/>
      <c r="WHW68" s="2"/>
      <c r="WIF68" s="2"/>
      <c r="WIM68" s="2"/>
      <c r="WIV68" s="2"/>
      <c r="WJC68" s="2"/>
      <c r="WJL68" s="2"/>
      <c r="WJS68" s="2"/>
      <c r="WKB68" s="2"/>
      <c r="WKI68" s="2"/>
      <c r="WKR68" s="2"/>
      <c r="WKY68" s="2"/>
      <c r="WLH68" s="2"/>
      <c r="WLO68" s="2"/>
      <c r="WLX68" s="2"/>
      <c r="WME68" s="2"/>
      <c r="WMN68" s="2"/>
      <c r="WMU68" s="2"/>
      <c r="WND68" s="2"/>
      <c r="WNK68" s="2"/>
      <c r="WNT68" s="2"/>
      <c r="WOA68" s="2"/>
      <c r="WOJ68" s="2"/>
      <c r="WOQ68" s="2"/>
      <c r="WOZ68" s="2"/>
      <c r="WPG68" s="2"/>
      <c r="WPP68" s="2"/>
      <c r="WPW68" s="2"/>
      <c r="WQF68" s="2"/>
      <c r="WQM68" s="2"/>
      <c r="WQV68" s="2"/>
      <c r="WRC68" s="2"/>
      <c r="WRL68" s="2"/>
      <c r="WRS68" s="2"/>
      <c r="WSB68" s="2"/>
      <c r="WSI68" s="2"/>
      <c r="WSR68" s="2"/>
      <c r="WSY68" s="2"/>
      <c r="WTH68" s="2"/>
      <c r="WTO68" s="2"/>
      <c r="WTX68" s="2"/>
      <c r="WUE68" s="2"/>
      <c r="WUN68" s="2"/>
      <c r="WUU68" s="2"/>
      <c r="WVD68" s="2"/>
      <c r="WVK68" s="2"/>
      <c r="WVT68" s="2"/>
      <c r="WWA68" s="2"/>
      <c r="WWJ68" s="2"/>
      <c r="WWQ68" s="2"/>
      <c r="WWZ68" s="2"/>
      <c r="WXG68" s="2"/>
      <c r="WXP68" s="2"/>
      <c r="WXW68" s="2"/>
      <c r="WYF68" s="2"/>
      <c r="WYM68" s="2"/>
      <c r="WYV68" s="2"/>
      <c r="WZC68" s="2"/>
      <c r="WZL68" s="2"/>
      <c r="WZS68" s="2"/>
      <c r="XAB68" s="2"/>
      <c r="XAI68" s="2"/>
      <c r="XAR68" s="2"/>
      <c r="XAY68" s="2"/>
      <c r="XBH68" s="2"/>
      <c r="XBO68" s="2"/>
      <c r="XBX68" s="2"/>
      <c r="XCE68" s="2"/>
      <c r="XCN68" s="2"/>
      <c r="XCU68" s="2"/>
      <c r="XDD68" s="2"/>
      <c r="XDK68" s="2"/>
      <c r="XDT68" s="2"/>
      <c r="XEA68" s="2"/>
      <c r="XEJ68" s="2"/>
      <c r="XEQ68" s="2"/>
      <c r="XEZ68" s="2"/>
    </row>
    <row r="69" spans="1:1020 1027:2044 2051:3068 3075:4092 4099:5116 5123:6140 6147:7164 7171:8188 8195:9212 9219:10236 10243:11260 11267:12284 12291:13308 13315:14332 14339:15356 15363:16380" s="4" customFormat="1" x14ac:dyDescent="0.3">
      <c r="A69" s="4" t="s">
        <v>408</v>
      </c>
      <c r="B69" s="2" t="s">
        <v>432</v>
      </c>
      <c r="C69" s="2"/>
      <c r="L69" s="2"/>
      <c r="M69" s="4">
        <f>MIN(M63:M68)</f>
        <v>5.1612800000206449E-7</v>
      </c>
      <c r="N69" s="4">
        <f t="shared" ref="N69:S69" si="58">MIN(N63:N68)</f>
        <v>1.0322560000041289E-3</v>
      </c>
      <c r="O69" s="4">
        <f t="shared" si="58"/>
        <v>1.2903200000051611E-4</v>
      </c>
      <c r="P69" s="4">
        <f t="shared" si="58"/>
        <v>5.1612800000206449E-7</v>
      </c>
      <c r="Q69" s="4">
        <f t="shared" si="58"/>
        <v>4.1290240000165163E-7</v>
      </c>
      <c r="R69" s="4">
        <f t="shared" si="58"/>
        <v>5.1612800000206446E-4</v>
      </c>
      <c r="S69" s="4">
        <f t="shared" si="58"/>
        <v>5.1612800000206449E-7</v>
      </c>
      <c r="T69" s="4">
        <f>MIN(T63:T68)</f>
        <v>5.1612800000206449E-7</v>
      </c>
      <c r="AB69" s="2"/>
      <c r="AI69" s="2"/>
      <c r="AR69" s="2"/>
      <c r="AY69" s="2"/>
      <c r="BH69" s="2"/>
      <c r="BO69" s="2"/>
      <c r="BX69" s="2"/>
      <c r="CE69" s="2"/>
      <c r="CN69" s="2"/>
      <c r="CU69" s="2"/>
      <c r="DD69" s="2"/>
      <c r="DK69" s="2"/>
      <c r="DT69" s="2"/>
      <c r="EA69" s="2"/>
      <c r="EJ69" s="2"/>
      <c r="EQ69" s="2"/>
      <c r="EZ69" s="2"/>
      <c r="FG69" s="2"/>
      <c r="FP69" s="2"/>
      <c r="FW69" s="2"/>
      <c r="GF69" s="2"/>
      <c r="GM69" s="2"/>
      <c r="GV69" s="2"/>
      <c r="HC69" s="2"/>
      <c r="HL69" s="2"/>
      <c r="HS69" s="2"/>
      <c r="IB69" s="2"/>
      <c r="II69" s="2"/>
      <c r="IR69" s="2"/>
      <c r="IY69" s="2"/>
      <c r="JH69" s="2"/>
      <c r="JO69" s="2"/>
      <c r="JX69" s="2"/>
      <c r="KE69" s="2"/>
      <c r="KN69" s="2"/>
      <c r="KU69" s="2"/>
      <c r="LD69" s="2"/>
      <c r="LK69" s="2"/>
      <c r="LT69" s="2"/>
      <c r="MA69" s="2"/>
      <c r="MJ69" s="2"/>
      <c r="MQ69" s="2"/>
      <c r="MZ69" s="2"/>
      <c r="NG69" s="2"/>
      <c r="NP69" s="2"/>
      <c r="NW69" s="2"/>
      <c r="OF69" s="2"/>
      <c r="OM69" s="2"/>
      <c r="OV69" s="2"/>
      <c r="PC69" s="2"/>
      <c r="PL69" s="2"/>
      <c r="PS69" s="2"/>
      <c r="QB69" s="2"/>
      <c r="QI69" s="2"/>
      <c r="QR69" s="2"/>
      <c r="QY69" s="2"/>
      <c r="RH69" s="2"/>
      <c r="RO69" s="2"/>
      <c r="RX69" s="2"/>
      <c r="SE69" s="2"/>
      <c r="SN69" s="2"/>
      <c r="SU69" s="2"/>
      <c r="TD69" s="2"/>
      <c r="TK69" s="2"/>
      <c r="TT69" s="2"/>
      <c r="UA69" s="2"/>
      <c r="UJ69" s="2"/>
      <c r="UQ69" s="2"/>
      <c r="UZ69" s="2"/>
      <c r="VG69" s="2"/>
      <c r="VP69" s="2"/>
      <c r="VW69" s="2"/>
      <c r="WF69" s="2"/>
      <c r="WM69" s="2"/>
      <c r="WV69" s="2"/>
      <c r="XC69" s="2"/>
      <c r="XL69" s="2"/>
      <c r="XS69" s="2"/>
      <c r="YB69" s="2"/>
      <c r="YI69" s="2"/>
      <c r="YR69" s="2"/>
      <c r="YY69" s="2"/>
      <c r="ZH69" s="2"/>
      <c r="ZO69" s="2"/>
      <c r="ZX69" s="2"/>
      <c r="AAE69" s="2"/>
      <c r="AAN69" s="2"/>
      <c r="AAU69" s="2"/>
      <c r="ABD69" s="2"/>
      <c r="ABK69" s="2"/>
      <c r="ABT69" s="2"/>
      <c r="ACA69" s="2"/>
      <c r="ACJ69" s="2"/>
      <c r="ACQ69" s="2"/>
      <c r="ACZ69" s="2"/>
      <c r="ADG69" s="2"/>
      <c r="ADP69" s="2"/>
      <c r="ADW69" s="2"/>
      <c r="AEF69" s="2"/>
      <c r="AEM69" s="2"/>
      <c r="AEV69" s="2"/>
      <c r="AFC69" s="2"/>
      <c r="AFL69" s="2"/>
      <c r="AFS69" s="2"/>
      <c r="AGB69" s="2"/>
      <c r="AGI69" s="2"/>
      <c r="AGR69" s="2"/>
      <c r="AGY69" s="2"/>
      <c r="AHH69" s="2"/>
      <c r="AHO69" s="2"/>
      <c r="AHX69" s="2"/>
      <c r="AIE69" s="2"/>
      <c r="AIN69" s="2"/>
      <c r="AIU69" s="2"/>
      <c r="AJD69" s="2"/>
      <c r="AJK69" s="2"/>
      <c r="AJT69" s="2"/>
      <c r="AKA69" s="2"/>
      <c r="AKJ69" s="2"/>
      <c r="AKQ69" s="2"/>
      <c r="AKZ69" s="2"/>
      <c r="ALG69" s="2"/>
      <c r="ALP69" s="2"/>
      <c r="ALW69" s="2"/>
      <c r="AMF69" s="2"/>
      <c r="AMM69" s="2"/>
      <c r="AMV69" s="2"/>
      <c r="ANC69" s="2"/>
      <c r="ANL69" s="2"/>
      <c r="ANS69" s="2"/>
      <c r="AOB69" s="2"/>
      <c r="AOI69" s="2"/>
      <c r="AOR69" s="2"/>
      <c r="AOY69" s="2"/>
      <c r="APH69" s="2"/>
      <c r="APO69" s="2"/>
      <c r="APX69" s="2"/>
      <c r="AQE69" s="2"/>
      <c r="AQN69" s="2"/>
      <c r="AQU69" s="2"/>
      <c r="ARD69" s="2"/>
      <c r="ARK69" s="2"/>
      <c r="ART69" s="2"/>
      <c r="ASA69" s="2"/>
      <c r="ASJ69" s="2"/>
      <c r="ASQ69" s="2"/>
      <c r="ASZ69" s="2"/>
      <c r="ATG69" s="2"/>
      <c r="ATP69" s="2"/>
      <c r="ATW69" s="2"/>
      <c r="AUF69" s="2"/>
      <c r="AUM69" s="2"/>
      <c r="AUV69" s="2"/>
      <c r="AVC69" s="2"/>
      <c r="AVL69" s="2"/>
      <c r="AVS69" s="2"/>
      <c r="AWB69" s="2"/>
      <c r="AWI69" s="2"/>
      <c r="AWR69" s="2"/>
      <c r="AWY69" s="2"/>
      <c r="AXH69" s="2"/>
      <c r="AXO69" s="2"/>
      <c r="AXX69" s="2"/>
      <c r="AYE69" s="2"/>
      <c r="AYN69" s="2"/>
      <c r="AYU69" s="2"/>
      <c r="AZD69" s="2"/>
      <c r="AZK69" s="2"/>
      <c r="AZT69" s="2"/>
      <c r="BAA69" s="2"/>
      <c r="BAJ69" s="2"/>
      <c r="BAQ69" s="2"/>
      <c r="BAZ69" s="2"/>
      <c r="BBG69" s="2"/>
      <c r="BBP69" s="2"/>
      <c r="BBW69" s="2"/>
      <c r="BCF69" s="2"/>
      <c r="BCM69" s="2"/>
      <c r="BCV69" s="2"/>
      <c r="BDC69" s="2"/>
      <c r="BDL69" s="2"/>
      <c r="BDS69" s="2"/>
      <c r="BEB69" s="2"/>
      <c r="BEI69" s="2"/>
      <c r="BER69" s="2"/>
      <c r="BEY69" s="2"/>
      <c r="BFH69" s="2"/>
      <c r="BFO69" s="2"/>
      <c r="BFX69" s="2"/>
      <c r="BGE69" s="2"/>
      <c r="BGN69" s="2"/>
      <c r="BGU69" s="2"/>
      <c r="BHD69" s="2"/>
      <c r="BHK69" s="2"/>
      <c r="BHT69" s="2"/>
      <c r="BIA69" s="2"/>
      <c r="BIJ69" s="2"/>
      <c r="BIQ69" s="2"/>
      <c r="BIZ69" s="2"/>
      <c r="BJG69" s="2"/>
      <c r="BJP69" s="2"/>
      <c r="BJW69" s="2"/>
      <c r="BKF69" s="2"/>
      <c r="BKM69" s="2"/>
      <c r="BKV69" s="2"/>
      <c r="BLC69" s="2"/>
      <c r="BLL69" s="2"/>
      <c r="BLS69" s="2"/>
      <c r="BMB69" s="2"/>
      <c r="BMI69" s="2"/>
      <c r="BMR69" s="2"/>
      <c r="BMY69" s="2"/>
      <c r="BNH69" s="2"/>
      <c r="BNO69" s="2"/>
      <c r="BNX69" s="2"/>
      <c r="BOE69" s="2"/>
      <c r="BON69" s="2"/>
      <c r="BOU69" s="2"/>
      <c r="BPD69" s="2"/>
      <c r="BPK69" s="2"/>
      <c r="BPT69" s="2"/>
      <c r="BQA69" s="2"/>
      <c r="BQJ69" s="2"/>
      <c r="BQQ69" s="2"/>
      <c r="BQZ69" s="2"/>
      <c r="BRG69" s="2"/>
      <c r="BRP69" s="2"/>
      <c r="BRW69" s="2"/>
      <c r="BSF69" s="2"/>
      <c r="BSM69" s="2"/>
      <c r="BSV69" s="2"/>
      <c r="BTC69" s="2"/>
      <c r="BTL69" s="2"/>
      <c r="BTS69" s="2"/>
      <c r="BUB69" s="2"/>
      <c r="BUI69" s="2"/>
      <c r="BUR69" s="2"/>
      <c r="BUY69" s="2"/>
      <c r="BVH69" s="2"/>
      <c r="BVO69" s="2"/>
      <c r="BVX69" s="2"/>
      <c r="BWE69" s="2"/>
      <c r="BWN69" s="2"/>
      <c r="BWU69" s="2"/>
      <c r="BXD69" s="2"/>
      <c r="BXK69" s="2"/>
      <c r="BXT69" s="2"/>
      <c r="BYA69" s="2"/>
      <c r="BYJ69" s="2"/>
      <c r="BYQ69" s="2"/>
      <c r="BYZ69" s="2"/>
      <c r="BZG69" s="2"/>
      <c r="BZP69" s="2"/>
      <c r="BZW69" s="2"/>
      <c r="CAF69" s="2"/>
      <c r="CAM69" s="2"/>
      <c r="CAV69" s="2"/>
      <c r="CBC69" s="2"/>
      <c r="CBL69" s="2"/>
      <c r="CBS69" s="2"/>
      <c r="CCB69" s="2"/>
      <c r="CCI69" s="2"/>
      <c r="CCR69" s="2"/>
      <c r="CCY69" s="2"/>
      <c r="CDH69" s="2"/>
      <c r="CDO69" s="2"/>
      <c r="CDX69" s="2"/>
      <c r="CEE69" s="2"/>
      <c r="CEN69" s="2"/>
      <c r="CEU69" s="2"/>
      <c r="CFD69" s="2"/>
      <c r="CFK69" s="2"/>
      <c r="CFT69" s="2"/>
      <c r="CGA69" s="2"/>
      <c r="CGJ69" s="2"/>
      <c r="CGQ69" s="2"/>
      <c r="CGZ69" s="2"/>
      <c r="CHG69" s="2"/>
      <c r="CHP69" s="2"/>
      <c r="CHW69" s="2"/>
      <c r="CIF69" s="2"/>
      <c r="CIM69" s="2"/>
      <c r="CIV69" s="2"/>
      <c r="CJC69" s="2"/>
      <c r="CJL69" s="2"/>
      <c r="CJS69" s="2"/>
      <c r="CKB69" s="2"/>
      <c r="CKI69" s="2"/>
      <c r="CKR69" s="2"/>
      <c r="CKY69" s="2"/>
      <c r="CLH69" s="2"/>
      <c r="CLO69" s="2"/>
      <c r="CLX69" s="2"/>
      <c r="CME69" s="2"/>
      <c r="CMN69" s="2"/>
      <c r="CMU69" s="2"/>
      <c r="CND69" s="2"/>
      <c r="CNK69" s="2"/>
      <c r="CNT69" s="2"/>
      <c r="COA69" s="2"/>
      <c r="COJ69" s="2"/>
      <c r="COQ69" s="2"/>
      <c r="COZ69" s="2"/>
      <c r="CPG69" s="2"/>
      <c r="CPP69" s="2"/>
      <c r="CPW69" s="2"/>
      <c r="CQF69" s="2"/>
      <c r="CQM69" s="2"/>
      <c r="CQV69" s="2"/>
      <c r="CRC69" s="2"/>
      <c r="CRL69" s="2"/>
      <c r="CRS69" s="2"/>
      <c r="CSB69" s="2"/>
      <c r="CSI69" s="2"/>
      <c r="CSR69" s="2"/>
      <c r="CSY69" s="2"/>
      <c r="CTH69" s="2"/>
      <c r="CTO69" s="2"/>
      <c r="CTX69" s="2"/>
      <c r="CUE69" s="2"/>
      <c r="CUN69" s="2"/>
      <c r="CUU69" s="2"/>
      <c r="CVD69" s="2"/>
      <c r="CVK69" s="2"/>
      <c r="CVT69" s="2"/>
      <c r="CWA69" s="2"/>
      <c r="CWJ69" s="2"/>
      <c r="CWQ69" s="2"/>
      <c r="CWZ69" s="2"/>
      <c r="CXG69" s="2"/>
      <c r="CXP69" s="2"/>
      <c r="CXW69" s="2"/>
      <c r="CYF69" s="2"/>
      <c r="CYM69" s="2"/>
      <c r="CYV69" s="2"/>
      <c r="CZC69" s="2"/>
      <c r="CZL69" s="2"/>
      <c r="CZS69" s="2"/>
      <c r="DAB69" s="2"/>
      <c r="DAI69" s="2"/>
      <c r="DAR69" s="2"/>
      <c r="DAY69" s="2"/>
      <c r="DBH69" s="2"/>
      <c r="DBO69" s="2"/>
      <c r="DBX69" s="2"/>
      <c r="DCE69" s="2"/>
      <c r="DCN69" s="2"/>
      <c r="DCU69" s="2"/>
      <c r="DDD69" s="2"/>
      <c r="DDK69" s="2"/>
      <c r="DDT69" s="2"/>
      <c r="DEA69" s="2"/>
      <c r="DEJ69" s="2"/>
      <c r="DEQ69" s="2"/>
      <c r="DEZ69" s="2"/>
      <c r="DFG69" s="2"/>
      <c r="DFP69" s="2"/>
      <c r="DFW69" s="2"/>
      <c r="DGF69" s="2"/>
      <c r="DGM69" s="2"/>
      <c r="DGV69" s="2"/>
      <c r="DHC69" s="2"/>
      <c r="DHL69" s="2"/>
      <c r="DHS69" s="2"/>
      <c r="DIB69" s="2"/>
      <c r="DII69" s="2"/>
      <c r="DIR69" s="2"/>
      <c r="DIY69" s="2"/>
      <c r="DJH69" s="2"/>
      <c r="DJO69" s="2"/>
      <c r="DJX69" s="2"/>
      <c r="DKE69" s="2"/>
      <c r="DKN69" s="2"/>
      <c r="DKU69" s="2"/>
      <c r="DLD69" s="2"/>
      <c r="DLK69" s="2"/>
      <c r="DLT69" s="2"/>
      <c r="DMA69" s="2"/>
      <c r="DMJ69" s="2"/>
      <c r="DMQ69" s="2"/>
      <c r="DMZ69" s="2"/>
      <c r="DNG69" s="2"/>
      <c r="DNP69" s="2"/>
      <c r="DNW69" s="2"/>
      <c r="DOF69" s="2"/>
      <c r="DOM69" s="2"/>
      <c r="DOV69" s="2"/>
      <c r="DPC69" s="2"/>
      <c r="DPL69" s="2"/>
      <c r="DPS69" s="2"/>
      <c r="DQB69" s="2"/>
      <c r="DQI69" s="2"/>
      <c r="DQR69" s="2"/>
      <c r="DQY69" s="2"/>
      <c r="DRH69" s="2"/>
      <c r="DRO69" s="2"/>
      <c r="DRX69" s="2"/>
      <c r="DSE69" s="2"/>
      <c r="DSN69" s="2"/>
      <c r="DSU69" s="2"/>
      <c r="DTD69" s="2"/>
      <c r="DTK69" s="2"/>
      <c r="DTT69" s="2"/>
      <c r="DUA69" s="2"/>
      <c r="DUJ69" s="2"/>
      <c r="DUQ69" s="2"/>
      <c r="DUZ69" s="2"/>
      <c r="DVG69" s="2"/>
      <c r="DVP69" s="2"/>
      <c r="DVW69" s="2"/>
      <c r="DWF69" s="2"/>
      <c r="DWM69" s="2"/>
      <c r="DWV69" s="2"/>
      <c r="DXC69" s="2"/>
      <c r="DXL69" s="2"/>
      <c r="DXS69" s="2"/>
      <c r="DYB69" s="2"/>
      <c r="DYI69" s="2"/>
      <c r="DYR69" s="2"/>
      <c r="DYY69" s="2"/>
      <c r="DZH69" s="2"/>
      <c r="DZO69" s="2"/>
      <c r="DZX69" s="2"/>
      <c r="EAE69" s="2"/>
      <c r="EAN69" s="2"/>
      <c r="EAU69" s="2"/>
      <c r="EBD69" s="2"/>
      <c r="EBK69" s="2"/>
      <c r="EBT69" s="2"/>
      <c r="ECA69" s="2"/>
      <c r="ECJ69" s="2"/>
      <c r="ECQ69" s="2"/>
      <c r="ECZ69" s="2"/>
      <c r="EDG69" s="2"/>
      <c r="EDP69" s="2"/>
      <c r="EDW69" s="2"/>
      <c r="EEF69" s="2"/>
      <c r="EEM69" s="2"/>
      <c r="EEV69" s="2"/>
      <c r="EFC69" s="2"/>
      <c r="EFL69" s="2"/>
      <c r="EFS69" s="2"/>
      <c r="EGB69" s="2"/>
      <c r="EGI69" s="2"/>
      <c r="EGR69" s="2"/>
      <c r="EGY69" s="2"/>
      <c r="EHH69" s="2"/>
      <c r="EHO69" s="2"/>
      <c r="EHX69" s="2"/>
      <c r="EIE69" s="2"/>
      <c r="EIN69" s="2"/>
      <c r="EIU69" s="2"/>
      <c r="EJD69" s="2"/>
      <c r="EJK69" s="2"/>
      <c r="EJT69" s="2"/>
      <c r="EKA69" s="2"/>
      <c r="EKJ69" s="2"/>
      <c r="EKQ69" s="2"/>
      <c r="EKZ69" s="2"/>
      <c r="ELG69" s="2"/>
      <c r="ELP69" s="2"/>
      <c r="ELW69" s="2"/>
      <c r="EMF69" s="2"/>
      <c r="EMM69" s="2"/>
      <c r="EMV69" s="2"/>
      <c r="ENC69" s="2"/>
      <c r="ENL69" s="2"/>
      <c r="ENS69" s="2"/>
      <c r="EOB69" s="2"/>
      <c r="EOI69" s="2"/>
      <c r="EOR69" s="2"/>
      <c r="EOY69" s="2"/>
      <c r="EPH69" s="2"/>
      <c r="EPO69" s="2"/>
      <c r="EPX69" s="2"/>
      <c r="EQE69" s="2"/>
      <c r="EQN69" s="2"/>
      <c r="EQU69" s="2"/>
      <c r="ERD69" s="2"/>
      <c r="ERK69" s="2"/>
      <c r="ERT69" s="2"/>
      <c r="ESA69" s="2"/>
      <c r="ESJ69" s="2"/>
      <c r="ESQ69" s="2"/>
      <c r="ESZ69" s="2"/>
      <c r="ETG69" s="2"/>
      <c r="ETP69" s="2"/>
      <c r="ETW69" s="2"/>
      <c r="EUF69" s="2"/>
      <c r="EUM69" s="2"/>
      <c r="EUV69" s="2"/>
      <c r="EVC69" s="2"/>
      <c r="EVL69" s="2"/>
      <c r="EVS69" s="2"/>
      <c r="EWB69" s="2"/>
      <c r="EWI69" s="2"/>
      <c r="EWR69" s="2"/>
      <c r="EWY69" s="2"/>
      <c r="EXH69" s="2"/>
      <c r="EXO69" s="2"/>
      <c r="EXX69" s="2"/>
      <c r="EYE69" s="2"/>
      <c r="EYN69" s="2"/>
      <c r="EYU69" s="2"/>
      <c r="EZD69" s="2"/>
      <c r="EZK69" s="2"/>
      <c r="EZT69" s="2"/>
      <c r="FAA69" s="2"/>
      <c r="FAJ69" s="2"/>
      <c r="FAQ69" s="2"/>
      <c r="FAZ69" s="2"/>
      <c r="FBG69" s="2"/>
      <c r="FBP69" s="2"/>
      <c r="FBW69" s="2"/>
      <c r="FCF69" s="2"/>
      <c r="FCM69" s="2"/>
      <c r="FCV69" s="2"/>
      <c r="FDC69" s="2"/>
      <c r="FDL69" s="2"/>
      <c r="FDS69" s="2"/>
      <c r="FEB69" s="2"/>
      <c r="FEI69" s="2"/>
      <c r="FER69" s="2"/>
      <c r="FEY69" s="2"/>
      <c r="FFH69" s="2"/>
      <c r="FFO69" s="2"/>
      <c r="FFX69" s="2"/>
      <c r="FGE69" s="2"/>
      <c r="FGN69" s="2"/>
      <c r="FGU69" s="2"/>
      <c r="FHD69" s="2"/>
      <c r="FHK69" s="2"/>
      <c r="FHT69" s="2"/>
      <c r="FIA69" s="2"/>
      <c r="FIJ69" s="2"/>
      <c r="FIQ69" s="2"/>
      <c r="FIZ69" s="2"/>
      <c r="FJG69" s="2"/>
      <c r="FJP69" s="2"/>
      <c r="FJW69" s="2"/>
      <c r="FKF69" s="2"/>
      <c r="FKM69" s="2"/>
      <c r="FKV69" s="2"/>
      <c r="FLC69" s="2"/>
      <c r="FLL69" s="2"/>
      <c r="FLS69" s="2"/>
      <c r="FMB69" s="2"/>
      <c r="FMI69" s="2"/>
      <c r="FMR69" s="2"/>
      <c r="FMY69" s="2"/>
      <c r="FNH69" s="2"/>
      <c r="FNO69" s="2"/>
      <c r="FNX69" s="2"/>
      <c r="FOE69" s="2"/>
      <c r="FON69" s="2"/>
      <c r="FOU69" s="2"/>
      <c r="FPD69" s="2"/>
      <c r="FPK69" s="2"/>
      <c r="FPT69" s="2"/>
      <c r="FQA69" s="2"/>
      <c r="FQJ69" s="2"/>
      <c r="FQQ69" s="2"/>
      <c r="FQZ69" s="2"/>
      <c r="FRG69" s="2"/>
      <c r="FRP69" s="2"/>
      <c r="FRW69" s="2"/>
      <c r="FSF69" s="2"/>
      <c r="FSM69" s="2"/>
      <c r="FSV69" s="2"/>
      <c r="FTC69" s="2"/>
      <c r="FTL69" s="2"/>
      <c r="FTS69" s="2"/>
      <c r="FUB69" s="2"/>
      <c r="FUI69" s="2"/>
      <c r="FUR69" s="2"/>
      <c r="FUY69" s="2"/>
      <c r="FVH69" s="2"/>
      <c r="FVO69" s="2"/>
      <c r="FVX69" s="2"/>
      <c r="FWE69" s="2"/>
      <c r="FWN69" s="2"/>
      <c r="FWU69" s="2"/>
      <c r="FXD69" s="2"/>
      <c r="FXK69" s="2"/>
      <c r="FXT69" s="2"/>
      <c r="FYA69" s="2"/>
      <c r="FYJ69" s="2"/>
      <c r="FYQ69" s="2"/>
      <c r="FYZ69" s="2"/>
      <c r="FZG69" s="2"/>
      <c r="FZP69" s="2"/>
      <c r="FZW69" s="2"/>
      <c r="GAF69" s="2"/>
      <c r="GAM69" s="2"/>
      <c r="GAV69" s="2"/>
      <c r="GBC69" s="2"/>
      <c r="GBL69" s="2"/>
      <c r="GBS69" s="2"/>
      <c r="GCB69" s="2"/>
      <c r="GCI69" s="2"/>
      <c r="GCR69" s="2"/>
      <c r="GCY69" s="2"/>
      <c r="GDH69" s="2"/>
      <c r="GDO69" s="2"/>
      <c r="GDX69" s="2"/>
      <c r="GEE69" s="2"/>
      <c r="GEN69" s="2"/>
      <c r="GEU69" s="2"/>
      <c r="GFD69" s="2"/>
      <c r="GFK69" s="2"/>
      <c r="GFT69" s="2"/>
      <c r="GGA69" s="2"/>
      <c r="GGJ69" s="2"/>
      <c r="GGQ69" s="2"/>
      <c r="GGZ69" s="2"/>
      <c r="GHG69" s="2"/>
      <c r="GHP69" s="2"/>
      <c r="GHW69" s="2"/>
      <c r="GIF69" s="2"/>
      <c r="GIM69" s="2"/>
      <c r="GIV69" s="2"/>
      <c r="GJC69" s="2"/>
      <c r="GJL69" s="2"/>
      <c r="GJS69" s="2"/>
      <c r="GKB69" s="2"/>
      <c r="GKI69" s="2"/>
      <c r="GKR69" s="2"/>
      <c r="GKY69" s="2"/>
      <c r="GLH69" s="2"/>
      <c r="GLO69" s="2"/>
      <c r="GLX69" s="2"/>
      <c r="GME69" s="2"/>
      <c r="GMN69" s="2"/>
      <c r="GMU69" s="2"/>
      <c r="GND69" s="2"/>
      <c r="GNK69" s="2"/>
      <c r="GNT69" s="2"/>
      <c r="GOA69" s="2"/>
      <c r="GOJ69" s="2"/>
      <c r="GOQ69" s="2"/>
      <c r="GOZ69" s="2"/>
      <c r="GPG69" s="2"/>
      <c r="GPP69" s="2"/>
      <c r="GPW69" s="2"/>
      <c r="GQF69" s="2"/>
      <c r="GQM69" s="2"/>
      <c r="GQV69" s="2"/>
      <c r="GRC69" s="2"/>
      <c r="GRL69" s="2"/>
      <c r="GRS69" s="2"/>
      <c r="GSB69" s="2"/>
      <c r="GSI69" s="2"/>
      <c r="GSR69" s="2"/>
      <c r="GSY69" s="2"/>
      <c r="GTH69" s="2"/>
      <c r="GTO69" s="2"/>
      <c r="GTX69" s="2"/>
      <c r="GUE69" s="2"/>
      <c r="GUN69" s="2"/>
      <c r="GUU69" s="2"/>
      <c r="GVD69" s="2"/>
      <c r="GVK69" s="2"/>
      <c r="GVT69" s="2"/>
      <c r="GWA69" s="2"/>
      <c r="GWJ69" s="2"/>
      <c r="GWQ69" s="2"/>
      <c r="GWZ69" s="2"/>
      <c r="GXG69" s="2"/>
      <c r="GXP69" s="2"/>
      <c r="GXW69" s="2"/>
      <c r="GYF69" s="2"/>
      <c r="GYM69" s="2"/>
      <c r="GYV69" s="2"/>
      <c r="GZC69" s="2"/>
      <c r="GZL69" s="2"/>
      <c r="GZS69" s="2"/>
      <c r="HAB69" s="2"/>
      <c r="HAI69" s="2"/>
      <c r="HAR69" s="2"/>
      <c r="HAY69" s="2"/>
      <c r="HBH69" s="2"/>
      <c r="HBO69" s="2"/>
      <c r="HBX69" s="2"/>
      <c r="HCE69" s="2"/>
      <c r="HCN69" s="2"/>
      <c r="HCU69" s="2"/>
      <c r="HDD69" s="2"/>
      <c r="HDK69" s="2"/>
      <c r="HDT69" s="2"/>
      <c r="HEA69" s="2"/>
      <c r="HEJ69" s="2"/>
      <c r="HEQ69" s="2"/>
      <c r="HEZ69" s="2"/>
      <c r="HFG69" s="2"/>
      <c r="HFP69" s="2"/>
      <c r="HFW69" s="2"/>
      <c r="HGF69" s="2"/>
      <c r="HGM69" s="2"/>
      <c r="HGV69" s="2"/>
      <c r="HHC69" s="2"/>
      <c r="HHL69" s="2"/>
      <c r="HHS69" s="2"/>
      <c r="HIB69" s="2"/>
      <c r="HII69" s="2"/>
      <c r="HIR69" s="2"/>
      <c r="HIY69" s="2"/>
      <c r="HJH69" s="2"/>
      <c r="HJO69" s="2"/>
      <c r="HJX69" s="2"/>
      <c r="HKE69" s="2"/>
      <c r="HKN69" s="2"/>
      <c r="HKU69" s="2"/>
      <c r="HLD69" s="2"/>
      <c r="HLK69" s="2"/>
      <c r="HLT69" s="2"/>
      <c r="HMA69" s="2"/>
      <c r="HMJ69" s="2"/>
      <c r="HMQ69" s="2"/>
      <c r="HMZ69" s="2"/>
      <c r="HNG69" s="2"/>
      <c r="HNP69" s="2"/>
      <c r="HNW69" s="2"/>
      <c r="HOF69" s="2"/>
      <c r="HOM69" s="2"/>
      <c r="HOV69" s="2"/>
      <c r="HPC69" s="2"/>
      <c r="HPL69" s="2"/>
      <c r="HPS69" s="2"/>
      <c r="HQB69" s="2"/>
      <c r="HQI69" s="2"/>
      <c r="HQR69" s="2"/>
      <c r="HQY69" s="2"/>
      <c r="HRH69" s="2"/>
      <c r="HRO69" s="2"/>
      <c r="HRX69" s="2"/>
      <c r="HSE69" s="2"/>
      <c r="HSN69" s="2"/>
      <c r="HSU69" s="2"/>
      <c r="HTD69" s="2"/>
      <c r="HTK69" s="2"/>
      <c r="HTT69" s="2"/>
      <c r="HUA69" s="2"/>
      <c r="HUJ69" s="2"/>
      <c r="HUQ69" s="2"/>
      <c r="HUZ69" s="2"/>
      <c r="HVG69" s="2"/>
      <c r="HVP69" s="2"/>
      <c r="HVW69" s="2"/>
      <c r="HWF69" s="2"/>
      <c r="HWM69" s="2"/>
      <c r="HWV69" s="2"/>
      <c r="HXC69" s="2"/>
      <c r="HXL69" s="2"/>
      <c r="HXS69" s="2"/>
      <c r="HYB69" s="2"/>
      <c r="HYI69" s="2"/>
      <c r="HYR69" s="2"/>
      <c r="HYY69" s="2"/>
      <c r="HZH69" s="2"/>
      <c r="HZO69" s="2"/>
      <c r="HZX69" s="2"/>
      <c r="IAE69" s="2"/>
      <c r="IAN69" s="2"/>
      <c r="IAU69" s="2"/>
      <c r="IBD69" s="2"/>
      <c r="IBK69" s="2"/>
      <c r="IBT69" s="2"/>
      <c r="ICA69" s="2"/>
      <c r="ICJ69" s="2"/>
      <c r="ICQ69" s="2"/>
      <c r="ICZ69" s="2"/>
      <c r="IDG69" s="2"/>
      <c r="IDP69" s="2"/>
      <c r="IDW69" s="2"/>
      <c r="IEF69" s="2"/>
      <c r="IEM69" s="2"/>
      <c r="IEV69" s="2"/>
      <c r="IFC69" s="2"/>
      <c r="IFL69" s="2"/>
      <c r="IFS69" s="2"/>
      <c r="IGB69" s="2"/>
      <c r="IGI69" s="2"/>
      <c r="IGR69" s="2"/>
      <c r="IGY69" s="2"/>
      <c r="IHH69" s="2"/>
      <c r="IHO69" s="2"/>
      <c r="IHX69" s="2"/>
      <c r="IIE69" s="2"/>
      <c r="IIN69" s="2"/>
      <c r="IIU69" s="2"/>
      <c r="IJD69" s="2"/>
      <c r="IJK69" s="2"/>
      <c r="IJT69" s="2"/>
      <c r="IKA69" s="2"/>
      <c r="IKJ69" s="2"/>
      <c r="IKQ69" s="2"/>
      <c r="IKZ69" s="2"/>
      <c r="ILG69" s="2"/>
      <c r="ILP69" s="2"/>
      <c r="ILW69" s="2"/>
      <c r="IMF69" s="2"/>
      <c r="IMM69" s="2"/>
      <c r="IMV69" s="2"/>
      <c r="INC69" s="2"/>
      <c r="INL69" s="2"/>
      <c r="INS69" s="2"/>
      <c r="IOB69" s="2"/>
      <c r="IOI69" s="2"/>
      <c r="IOR69" s="2"/>
      <c r="IOY69" s="2"/>
      <c r="IPH69" s="2"/>
      <c r="IPO69" s="2"/>
      <c r="IPX69" s="2"/>
      <c r="IQE69" s="2"/>
      <c r="IQN69" s="2"/>
      <c r="IQU69" s="2"/>
      <c r="IRD69" s="2"/>
      <c r="IRK69" s="2"/>
      <c r="IRT69" s="2"/>
      <c r="ISA69" s="2"/>
      <c r="ISJ69" s="2"/>
      <c r="ISQ69" s="2"/>
      <c r="ISZ69" s="2"/>
      <c r="ITG69" s="2"/>
      <c r="ITP69" s="2"/>
      <c r="ITW69" s="2"/>
      <c r="IUF69" s="2"/>
      <c r="IUM69" s="2"/>
      <c r="IUV69" s="2"/>
      <c r="IVC69" s="2"/>
      <c r="IVL69" s="2"/>
      <c r="IVS69" s="2"/>
      <c r="IWB69" s="2"/>
      <c r="IWI69" s="2"/>
      <c r="IWR69" s="2"/>
      <c r="IWY69" s="2"/>
      <c r="IXH69" s="2"/>
      <c r="IXO69" s="2"/>
      <c r="IXX69" s="2"/>
      <c r="IYE69" s="2"/>
      <c r="IYN69" s="2"/>
      <c r="IYU69" s="2"/>
      <c r="IZD69" s="2"/>
      <c r="IZK69" s="2"/>
      <c r="IZT69" s="2"/>
      <c r="JAA69" s="2"/>
      <c r="JAJ69" s="2"/>
      <c r="JAQ69" s="2"/>
      <c r="JAZ69" s="2"/>
      <c r="JBG69" s="2"/>
      <c r="JBP69" s="2"/>
      <c r="JBW69" s="2"/>
      <c r="JCF69" s="2"/>
      <c r="JCM69" s="2"/>
      <c r="JCV69" s="2"/>
      <c r="JDC69" s="2"/>
      <c r="JDL69" s="2"/>
      <c r="JDS69" s="2"/>
      <c r="JEB69" s="2"/>
      <c r="JEI69" s="2"/>
      <c r="JER69" s="2"/>
      <c r="JEY69" s="2"/>
      <c r="JFH69" s="2"/>
      <c r="JFO69" s="2"/>
      <c r="JFX69" s="2"/>
      <c r="JGE69" s="2"/>
      <c r="JGN69" s="2"/>
      <c r="JGU69" s="2"/>
      <c r="JHD69" s="2"/>
      <c r="JHK69" s="2"/>
      <c r="JHT69" s="2"/>
      <c r="JIA69" s="2"/>
      <c r="JIJ69" s="2"/>
      <c r="JIQ69" s="2"/>
      <c r="JIZ69" s="2"/>
      <c r="JJG69" s="2"/>
      <c r="JJP69" s="2"/>
      <c r="JJW69" s="2"/>
      <c r="JKF69" s="2"/>
      <c r="JKM69" s="2"/>
      <c r="JKV69" s="2"/>
      <c r="JLC69" s="2"/>
      <c r="JLL69" s="2"/>
      <c r="JLS69" s="2"/>
      <c r="JMB69" s="2"/>
      <c r="JMI69" s="2"/>
      <c r="JMR69" s="2"/>
      <c r="JMY69" s="2"/>
      <c r="JNH69" s="2"/>
      <c r="JNO69" s="2"/>
      <c r="JNX69" s="2"/>
      <c r="JOE69" s="2"/>
      <c r="JON69" s="2"/>
      <c r="JOU69" s="2"/>
      <c r="JPD69" s="2"/>
      <c r="JPK69" s="2"/>
      <c r="JPT69" s="2"/>
      <c r="JQA69" s="2"/>
      <c r="JQJ69" s="2"/>
      <c r="JQQ69" s="2"/>
      <c r="JQZ69" s="2"/>
      <c r="JRG69" s="2"/>
      <c r="JRP69" s="2"/>
      <c r="JRW69" s="2"/>
      <c r="JSF69" s="2"/>
      <c r="JSM69" s="2"/>
      <c r="JSV69" s="2"/>
      <c r="JTC69" s="2"/>
      <c r="JTL69" s="2"/>
      <c r="JTS69" s="2"/>
      <c r="JUB69" s="2"/>
      <c r="JUI69" s="2"/>
      <c r="JUR69" s="2"/>
      <c r="JUY69" s="2"/>
      <c r="JVH69" s="2"/>
      <c r="JVO69" s="2"/>
      <c r="JVX69" s="2"/>
      <c r="JWE69" s="2"/>
      <c r="JWN69" s="2"/>
      <c r="JWU69" s="2"/>
      <c r="JXD69" s="2"/>
      <c r="JXK69" s="2"/>
      <c r="JXT69" s="2"/>
      <c r="JYA69" s="2"/>
      <c r="JYJ69" s="2"/>
      <c r="JYQ69" s="2"/>
      <c r="JYZ69" s="2"/>
      <c r="JZG69" s="2"/>
      <c r="JZP69" s="2"/>
      <c r="JZW69" s="2"/>
      <c r="KAF69" s="2"/>
      <c r="KAM69" s="2"/>
      <c r="KAV69" s="2"/>
      <c r="KBC69" s="2"/>
      <c r="KBL69" s="2"/>
      <c r="KBS69" s="2"/>
      <c r="KCB69" s="2"/>
      <c r="KCI69" s="2"/>
      <c r="KCR69" s="2"/>
      <c r="KCY69" s="2"/>
      <c r="KDH69" s="2"/>
      <c r="KDO69" s="2"/>
      <c r="KDX69" s="2"/>
      <c r="KEE69" s="2"/>
      <c r="KEN69" s="2"/>
      <c r="KEU69" s="2"/>
      <c r="KFD69" s="2"/>
      <c r="KFK69" s="2"/>
      <c r="KFT69" s="2"/>
      <c r="KGA69" s="2"/>
      <c r="KGJ69" s="2"/>
      <c r="KGQ69" s="2"/>
      <c r="KGZ69" s="2"/>
      <c r="KHG69" s="2"/>
      <c r="KHP69" s="2"/>
      <c r="KHW69" s="2"/>
      <c r="KIF69" s="2"/>
      <c r="KIM69" s="2"/>
      <c r="KIV69" s="2"/>
      <c r="KJC69" s="2"/>
      <c r="KJL69" s="2"/>
      <c r="KJS69" s="2"/>
      <c r="KKB69" s="2"/>
      <c r="KKI69" s="2"/>
      <c r="KKR69" s="2"/>
      <c r="KKY69" s="2"/>
      <c r="KLH69" s="2"/>
      <c r="KLO69" s="2"/>
      <c r="KLX69" s="2"/>
      <c r="KME69" s="2"/>
      <c r="KMN69" s="2"/>
      <c r="KMU69" s="2"/>
      <c r="KND69" s="2"/>
      <c r="KNK69" s="2"/>
      <c r="KNT69" s="2"/>
      <c r="KOA69" s="2"/>
      <c r="KOJ69" s="2"/>
      <c r="KOQ69" s="2"/>
      <c r="KOZ69" s="2"/>
      <c r="KPG69" s="2"/>
      <c r="KPP69" s="2"/>
      <c r="KPW69" s="2"/>
      <c r="KQF69" s="2"/>
      <c r="KQM69" s="2"/>
      <c r="KQV69" s="2"/>
      <c r="KRC69" s="2"/>
      <c r="KRL69" s="2"/>
      <c r="KRS69" s="2"/>
      <c r="KSB69" s="2"/>
      <c r="KSI69" s="2"/>
      <c r="KSR69" s="2"/>
      <c r="KSY69" s="2"/>
      <c r="KTH69" s="2"/>
      <c r="KTO69" s="2"/>
      <c r="KTX69" s="2"/>
      <c r="KUE69" s="2"/>
      <c r="KUN69" s="2"/>
      <c r="KUU69" s="2"/>
      <c r="KVD69" s="2"/>
      <c r="KVK69" s="2"/>
      <c r="KVT69" s="2"/>
      <c r="KWA69" s="2"/>
      <c r="KWJ69" s="2"/>
      <c r="KWQ69" s="2"/>
      <c r="KWZ69" s="2"/>
      <c r="KXG69" s="2"/>
      <c r="KXP69" s="2"/>
      <c r="KXW69" s="2"/>
      <c r="KYF69" s="2"/>
      <c r="KYM69" s="2"/>
      <c r="KYV69" s="2"/>
      <c r="KZC69" s="2"/>
      <c r="KZL69" s="2"/>
      <c r="KZS69" s="2"/>
      <c r="LAB69" s="2"/>
      <c r="LAI69" s="2"/>
      <c r="LAR69" s="2"/>
      <c r="LAY69" s="2"/>
      <c r="LBH69" s="2"/>
      <c r="LBO69" s="2"/>
      <c r="LBX69" s="2"/>
      <c r="LCE69" s="2"/>
      <c r="LCN69" s="2"/>
      <c r="LCU69" s="2"/>
      <c r="LDD69" s="2"/>
      <c r="LDK69" s="2"/>
      <c r="LDT69" s="2"/>
      <c r="LEA69" s="2"/>
      <c r="LEJ69" s="2"/>
      <c r="LEQ69" s="2"/>
      <c r="LEZ69" s="2"/>
      <c r="LFG69" s="2"/>
      <c r="LFP69" s="2"/>
      <c r="LFW69" s="2"/>
      <c r="LGF69" s="2"/>
      <c r="LGM69" s="2"/>
      <c r="LGV69" s="2"/>
      <c r="LHC69" s="2"/>
      <c r="LHL69" s="2"/>
      <c r="LHS69" s="2"/>
      <c r="LIB69" s="2"/>
      <c r="LII69" s="2"/>
      <c r="LIR69" s="2"/>
      <c r="LIY69" s="2"/>
      <c r="LJH69" s="2"/>
      <c r="LJO69" s="2"/>
      <c r="LJX69" s="2"/>
      <c r="LKE69" s="2"/>
      <c r="LKN69" s="2"/>
      <c r="LKU69" s="2"/>
      <c r="LLD69" s="2"/>
      <c r="LLK69" s="2"/>
      <c r="LLT69" s="2"/>
      <c r="LMA69" s="2"/>
      <c r="LMJ69" s="2"/>
      <c r="LMQ69" s="2"/>
      <c r="LMZ69" s="2"/>
      <c r="LNG69" s="2"/>
      <c r="LNP69" s="2"/>
      <c r="LNW69" s="2"/>
      <c r="LOF69" s="2"/>
      <c r="LOM69" s="2"/>
      <c r="LOV69" s="2"/>
      <c r="LPC69" s="2"/>
      <c r="LPL69" s="2"/>
      <c r="LPS69" s="2"/>
      <c r="LQB69" s="2"/>
      <c r="LQI69" s="2"/>
      <c r="LQR69" s="2"/>
      <c r="LQY69" s="2"/>
      <c r="LRH69" s="2"/>
      <c r="LRO69" s="2"/>
      <c r="LRX69" s="2"/>
      <c r="LSE69" s="2"/>
      <c r="LSN69" s="2"/>
      <c r="LSU69" s="2"/>
      <c r="LTD69" s="2"/>
      <c r="LTK69" s="2"/>
      <c r="LTT69" s="2"/>
      <c r="LUA69" s="2"/>
      <c r="LUJ69" s="2"/>
      <c r="LUQ69" s="2"/>
      <c r="LUZ69" s="2"/>
      <c r="LVG69" s="2"/>
      <c r="LVP69" s="2"/>
      <c r="LVW69" s="2"/>
      <c r="LWF69" s="2"/>
      <c r="LWM69" s="2"/>
      <c r="LWV69" s="2"/>
      <c r="LXC69" s="2"/>
      <c r="LXL69" s="2"/>
      <c r="LXS69" s="2"/>
      <c r="LYB69" s="2"/>
      <c r="LYI69" s="2"/>
      <c r="LYR69" s="2"/>
      <c r="LYY69" s="2"/>
      <c r="LZH69" s="2"/>
      <c r="LZO69" s="2"/>
      <c r="LZX69" s="2"/>
      <c r="MAE69" s="2"/>
      <c r="MAN69" s="2"/>
      <c r="MAU69" s="2"/>
      <c r="MBD69" s="2"/>
      <c r="MBK69" s="2"/>
      <c r="MBT69" s="2"/>
      <c r="MCA69" s="2"/>
      <c r="MCJ69" s="2"/>
      <c r="MCQ69" s="2"/>
      <c r="MCZ69" s="2"/>
      <c r="MDG69" s="2"/>
      <c r="MDP69" s="2"/>
      <c r="MDW69" s="2"/>
      <c r="MEF69" s="2"/>
      <c r="MEM69" s="2"/>
      <c r="MEV69" s="2"/>
      <c r="MFC69" s="2"/>
      <c r="MFL69" s="2"/>
      <c r="MFS69" s="2"/>
      <c r="MGB69" s="2"/>
      <c r="MGI69" s="2"/>
      <c r="MGR69" s="2"/>
      <c r="MGY69" s="2"/>
      <c r="MHH69" s="2"/>
      <c r="MHO69" s="2"/>
      <c r="MHX69" s="2"/>
      <c r="MIE69" s="2"/>
      <c r="MIN69" s="2"/>
      <c r="MIU69" s="2"/>
      <c r="MJD69" s="2"/>
      <c r="MJK69" s="2"/>
      <c r="MJT69" s="2"/>
      <c r="MKA69" s="2"/>
      <c r="MKJ69" s="2"/>
      <c r="MKQ69" s="2"/>
      <c r="MKZ69" s="2"/>
      <c r="MLG69" s="2"/>
      <c r="MLP69" s="2"/>
      <c r="MLW69" s="2"/>
      <c r="MMF69" s="2"/>
      <c r="MMM69" s="2"/>
      <c r="MMV69" s="2"/>
      <c r="MNC69" s="2"/>
      <c r="MNL69" s="2"/>
      <c r="MNS69" s="2"/>
      <c r="MOB69" s="2"/>
      <c r="MOI69" s="2"/>
      <c r="MOR69" s="2"/>
      <c r="MOY69" s="2"/>
      <c r="MPH69" s="2"/>
      <c r="MPO69" s="2"/>
      <c r="MPX69" s="2"/>
      <c r="MQE69" s="2"/>
      <c r="MQN69" s="2"/>
      <c r="MQU69" s="2"/>
      <c r="MRD69" s="2"/>
      <c r="MRK69" s="2"/>
      <c r="MRT69" s="2"/>
      <c r="MSA69" s="2"/>
      <c r="MSJ69" s="2"/>
      <c r="MSQ69" s="2"/>
      <c r="MSZ69" s="2"/>
      <c r="MTG69" s="2"/>
      <c r="MTP69" s="2"/>
      <c r="MTW69" s="2"/>
      <c r="MUF69" s="2"/>
      <c r="MUM69" s="2"/>
      <c r="MUV69" s="2"/>
      <c r="MVC69" s="2"/>
      <c r="MVL69" s="2"/>
      <c r="MVS69" s="2"/>
      <c r="MWB69" s="2"/>
      <c r="MWI69" s="2"/>
      <c r="MWR69" s="2"/>
      <c r="MWY69" s="2"/>
      <c r="MXH69" s="2"/>
      <c r="MXO69" s="2"/>
      <c r="MXX69" s="2"/>
      <c r="MYE69" s="2"/>
      <c r="MYN69" s="2"/>
      <c r="MYU69" s="2"/>
      <c r="MZD69" s="2"/>
      <c r="MZK69" s="2"/>
      <c r="MZT69" s="2"/>
      <c r="NAA69" s="2"/>
      <c r="NAJ69" s="2"/>
      <c r="NAQ69" s="2"/>
      <c r="NAZ69" s="2"/>
      <c r="NBG69" s="2"/>
      <c r="NBP69" s="2"/>
      <c r="NBW69" s="2"/>
      <c r="NCF69" s="2"/>
      <c r="NCM69" s="2"/>
      <c r="NCV69" s="2"/>
      <c r="NDC69" s="2"/>
      <c r="NDL69" s="2"/>
      <c r="NDS69" s="2"/>
      <c r="NEB69" s="2"/>
      <c r="NEI69" s="2"/>
      <c r="NER69" s="2"/>
      <c r="NEY69" s="2"/>
      <c r="NFH69" s="2"/>
      <c r="NFO69" s="2"/>
      <c r="NFX69" s="2"/>
      <c r="NGE69" s="2"/>
      <c r="NGN69" s="2"/>
      <c r="NGU69" s="2"/>
      <c r="NHD69" s="2"/>
      <c r="NHK69" s="2"/>
      <c r="NHT69" s="2"/>
      <c r="NIA69" s="2"/>
      <c r="NIJ69" s="2"/>
      <c r="NIQ69" s="2"/>
      <c r="NIZ69" s="2"/>
      <c r="NJG69" s="2"/>
      <c r="NJP69" s="2"/>
      <c r="NJW69" s="2"/>
      <c r="NKF69" s="2"/>
      <c r="NKM69" s="2"/>
      <c r="NKV69" s="2"/>
      <c r="NLC69" s="2"/>
      <c r="NLL69" s="2"/>
      <c r="NLS69" s="2"/>
      <c r="NMB69" s="2"/>
      <c r="NMI69" s="2"/>
      <c r="NMR69" s="2"/>
      <c r="NMY69" s="2"/>
      <c r="NNH69" s="2"/>
      <c r="NNO69" s="2"/>
      <c r="NNX69" s="2"/>
      <c r="NOE69" s="2"/>
      <c r="NON69" s="2"/>
      <c r="NOU69" s="2"/>
      <c r="NPD69" s="2"/>
      <c r="NPK69" s="2"/>
      <c r="NPT69" s="2"/>
      <c r="NQA69" s="2"/>
      <c r="NQJ69" s="2"/>
      <c r="NQQ69" s="2"/>
      <c r="NQZ69" s="2"/>
      <c r="NRG69" s="2"/>
      <c r="NRP69" s="2"/>
      <c r="NRW69" s="2"/>
      <c r="NSF69" s="2"/>
      <c r="NSM69" s="2"/>
      <c r="NSV69" s="2"/>
      <c r="NTC69" s="2"/>
      <c r="NTL69" s="2"/>
      <c r="NTS69" s="2"/>
      <c r="NUB69" s="2"/>
      <c r="NUI69" s="2"/>
      <c r="NUR69" s="2"/>
      <c r="NUY69" s="2"/>
      <c r="NVH69" s="2"/>
      <c r="NVO69" s="2"/>
      <c r="NVX69" s="2"/>
      <c r="NWE69" s="2"/>
      <c r="NWN69" s="2"/>
      <c r="NWU69" s="2"/>
      <c r="NXD69" s="2"/>
      <c r="NXK69" s="2"/>
      <c r="NXT69" s="2"/>
      <c r="NYA69" s="2"/>
      <c r="NYJ69" s="2"/>
      <c r="NYQ69" s="2"/>
      <c r="NYZ69" s="2"/>
      <c r="NZG69" s="2"/>
      <c r="NZP69" s="2"/>
      <c r="NZW69" s="2"/>
      <c r="OAF69" s="2"/>
      <c r="OAM69" s="2"/>
      <c r="OAV69" s="2"/>
      <c r="OBC69" s="2"/>
      <c r="OBL69" s="2"/>
      <c r="OBS69" s="2"/>
      <c r="OCB69" s="2"/>
      <c r="OCI69" s="2"/>
      <c r="OCR69" s="2"/>
      <c r="OCY69" s="2"/>
      <c r="ODH69" s="2"/>
      <c r="ODO69" s="2"/>
      <c r="ODX69" s="2"/>
      <c r="OEE69" s="2"/>
      <c r="OEN69" s="2"/>
      <c r="OEU69" s="2"/>
      <c r="OFD69" s="2"/>
      <c r="OFK69" s="2"/>
      <c r="OFT69" s="2"/>
      <c r="OGA69" s="2"/>
      <c r="OGJ69" s="2"/>
      <c r="OGQ69" s="2"/>
      <c r="OGZ69" s="2"/>
      <c r="OHG69" s="2"/>
      <c r="OHP69" s="2"/>
      <c r="OHW69" s="2"/>
      <c r="OIF69" s="2"/>
      <c r="OIM69" s="2"/>
      <c r="OIV69" s="2"/>
      <c r="OJC69" s="2"/>
      <c r="OJL69" s="2"/>
      <c r="OJS69" s="2"/>
      <c r="OKB69" s="2"/>
      <c r="OKI69" s="2"/>
      <c r="OKR69" s="2"/>
      <c r="OKY69" s="2"/>
      <c r="OLH69" s="2"/>
      <c r="OLO69" s="2"/>
      <c r="OLX69" s="2"/>
      <c r="OME69" s="2"/>
      <c r="OMN69" s="2"/>
      <c r="OMU69" s="2"/>
      <c r="OND69" s="2"/>
      <c r="ONK69" s="2"/>
      <c r="ONT69" s="2"/>
      <c r="OOA69" s="2"/>
      <c r="OOJ69" s="2"/>
      <c r="OOQ69" s="2"/>
      <c r="OOZ69" s="2"/>
      <c r="OPG69" s="2"/>
      <c r="OPP69" s="2"/>
      <c r="OPW69" s="2"/>
      <c r="OQF69" s="2"/>
      <c r="OQM69" s="2"/>
      <c r="OQV69" s="2"/>
      <c r="ORC69" s="2"/>
      <c r="ORL69" s="2"/>
      <c r="ORS69" s="2"/>
      <c r="OSB69" s="2"/>
      <c r="OSI69" s="2"/>
      <c r="OSR69" s="2"/>
      <c r="OSY69" s="2"/>
      <c r="OTH69" s="2"/>
      <c r="OTO69" s="2"/>
      <c r="OTX69" s="2"/>
      <c r="OUE69" s="2"/>
      <c r="OUN69" s="2"/>
      <c r="OUU69" s="2"/>
      <c r="OVD69" s="2"/>
      <c r="OVK69" s="2"/>
      <c r="OVT69" s="2"/>
      <c r="OWA69" s="2"/>
      <c r="OWJ69" s="2"/>
      <c r="OWQ69" s="2"/>
      <c r="OWZ69" s="2"/>
      <c r="OXG69" s="2"/>
      <c r="OXP69" s="2"/>
      <c r="OXW69" s="2"/>
      <c r="OYF69" s="2"/>
      <c r="OYM69" s="2"/>
      <c r="OYV69" s="2"/>
      <c r="OZC69" s="2"/>
      <c r="OZL69" s="2"/>
      <c r="OZS69" s="2"/>
      <c r="PAB69" s="2"/>
      <c r="PAI69" s="2"/>
      <c r="PAR69" s="2"/>
      <c r="PAY69" s="2"/>
      <c r="PBH69" s="2"/>
      <c r="PBO69" s="2"/>
      <c r="PBX69" s="2"/>
      <c r="PCE69" s="2"/>
      <c r="PCN69" s="2"/>
      <c r="PCU69" s="2"/>
      <c r="PDD69" s="2"/>
      <c r="PDK69" s="2"/>
      <c r="PDT69" s="2"/>
      <c r="PEA69" s="2"/>
      <c r="PEJ69" s="2"/>
      <c r="PEQ69" s="2"/>
      <c r="PEZ69" s="2"/>
      <c r="PFG69" s="2"/>
      <c r="PFP69" s="2"/>
      <c r="PFW69" s="2"/>
      <c r="PGF69" s="2"/>
      <c r="PGM69" s="2"/>
      <c r="PGV69" s="2"/>
      <c r="PHC69" s="2"/>
      <c r="PHL69" s="2"/>
      <c r="PHS69" s="2"/>
      <c r="PIB69" s="2"/>
      <c r="PII69" s="2"/>
      <c r="PIR69" s="2"/>
      <c r="PIY69" s="2"/>
      <c r="PJH69" s="2"/>
      <c r="PJO69" s="2"/>
      <c r="PJX69" s="2"/>
      <c r="PKE69" s="2"/>
      <c r="PKN69" s="2"/>
      <c r="PKU69" s="2"/>
      <c r="PLD69" s="2"/>
      <c r="PLK69" s="2"/>
      <c r="PLT69" s="2"/>
      <c r="PMA69" s="2"/>
      <c r="PMJ69" s="2"/>
      <c r="PMQ69" s="2"/>
      <c r="PMZ69" s="2"/>
      <c r="PNG69" s="2"/>
      <c r="PNP69" s="2"/>
      <c r="PNW69" s="2"/>
      <c r="POF69" s="2"/>
      <c r="POM69" s="2"/>
      <c r="POV69" s="2"/>
      <c r="PPC69" s="2"/>
      <c r="PPL69" s="2"/>
      <c r="PPS69" s="2"/>
      <c r="PQB69" s="2"/>
      <c r="PQI69" s="2"/>
      <c r="PQR69" s="2"/>
      <c r="PQY69" s="2"/>
      <c r="PRH69" s="2"/>
      <c r="PRO69" s="2"/>
      <c r="PRX69" s="2"/>
      <c r="PSE69" s="2"/>
      <c r="PSN69" s="2"/>
      <c r="PSU69" s="2"/>
      <c r="PTD69" s="2"/>
      <c r="PTK69" s="2"/>
      <c r="PTT69" s="2"/>
      <c r="PUA69" s="2"/>
      <c r="PUJ69" s="2"/>
      <c r="PUQ69" s="2"/>
      <c r="PUZ69" s="2"/>
      <c r="PVG69" s="2"/>
      <c r="PVP69" s="2"/>
      <c r="PVW69" s="2"/>
      <c r="PWF69" s="2"/>
      <c r="PWM69" s="2"/>
      <c r="PWV69" s="2"/>
      <c r="PXC69" s="2"/>
      <c r="PXL69" s="2"/>
      <c r="PXS69" s="2"/>
      <c r="PYB69" s="2"/>
      <c r="PYI69" s="2"/>
      <c r="PYR69" s="2"/>
      <c r="PYY69" s="2"/>
      <c r="PZH69" s="2"/>
      <c r="PZO69" s="2"/>
      <c r="PZX69" s="2"/>
      <c r="QAE69" s="2"/>
      <c r="QAN69" s="2"/>
      <c r="QAU69" s="2"/>
      <c r="QBD69" s="2"/>
      <c r="QBK69" s="2"/>
      <c r="QBT69" s="2"/>
      <c r="QCA69" s="2"/>
      <c r="QCJ69" s="2"/>
      <c r="QCQ69" s="2"/>
      <c r="QCZ69" s="2"/>
      <c r="QDG69" s="2"/>
      <c r="QDP69" s="2"/>
      <c r="QDW69" s="2"/>
      <c r="QEF69" s="2"/>
      <c r="QEM69" s="2"/>
      <c r="QEV69" s="2"/>
      <c r="QFC69" s="2"/>
      <c r="QFL69" s="2"/>
      <c r="QFS69" s="2"/>
      <c r="QGB69" s="2"/>
      <c r="QGI69" s="2"/>
      <c r="QGR69" s="2"/>
      <c r="QGY69" s="2"/>
      <c r="QHH69" s="2"/>
      <c r="QHO69" s="2"/>
      <c r="QHX69" s="2"/>
      <c r="QIE69" s="2"/>
      <c r="QIN69" s="2"/>
      <c r="QIU69" s="2"/>
      <c r="QJD69" s="2"/>
      <c r="QJK69" s="2"/>
      <c r="QJT69" s="2"/>
      <c r="QKA69" s="2"/>
      <c r="QKJ69" s="2"/>
      <c r="QKQ69" s="2"/>
      <c r="QKZ69" s="2"/>
      <c r="QLG69" s="2"/>
      <c r="QLP69" s="2"/>
      <c r="QLW69" s="2"/>
      <c r="QMF69" s="2"/>
      <c r="QMM69" s="2"/>
      <c r="QMV69" s="2"/>
      <c r="QNC69" s="2"/>
      <c r="QNL69" s="2"/>
      <c r="QNS69" s="2"/>
      <c r="QOB69" s="2"/>
      <c r="QOI69" s="2"/>
      <c r="QOR69" s="2"/>
      <c r="QOY69" s="2"/>
      <c r="QPH69" s="2"/>
      <c r="QPO69" s="2"/>
      <c r="QPX69" s="2"/>
      <c r="QQE69" s="2"/>
      <c r="QQN69" s="2"/>
      <c r="QQU69" s="2"/>
      <c r="QRD69" s="2"/>
      <c r="QRK69" s="2"/>
      <c r="QRT69" s="2"/>
      <c r="QSA69" s="2"/>
      <c r="QSJ69" s="2"/>
      <c r="QSQ69" s="2"/>
      <c r="QSZ69" s="2"/>
      <c r="QTG69" s="2"/>
      <c r="QTP69" s="2"/>
      <c r="QTW69" s="2"/>
      <c r="QUF69" s="2"/>
      <c r="QUM69" s="2"/>
      <c r="QUV69" s="2"/>
      <c r="QVC69" s="2"/>
      <c r="QVL69" s="2"/>
      <c r="QVS69" s="2"/>
      <c r="QWB69" s="2"/>
      <c r="QWI69" s="2"/>
      <c r="QWR69" s="2"/>
      <c r="QWY69" s="2"/>
      <c r="QXH69" s="2"/>
      <c r="QXO69" s="2"/>
      <c r="QXX69" s="2"/>
      <c r="QYE69" s="2"/>
      <c r="QYN69" s="2"/>
      <c r="QYU69" s="2"/>
      <c r="QZD69" s="2"/>
      <c r="QZK69" s="2"/>
      <c r="QZT69" s="2"/>
      <c r="RAA69" s="2"/>
      <c r="RAJ69" s="2"/>
      <c r="RAQ69" s="2"/>
      <c r="RAZ69" s="2"/>
      <c r="RBG69" s="2"/>
      <c r="RBP69" s="2"/>
      <c r="RBW69" s="2"/>
      <c r="RCF69" s="2"/>
      <c r="RCM69" s="2"/>
      <c r="RCV69" s="2"/>
      <c r="RDC69" s="2"/>
      <c r="RDL69" s="2"/>
      <c r="RDS69" s="2"/>
      <c r="REB69" s="2"/>
      <c r="REI69" s="2"/>
      <c r="RER69" s="2"/>
      <c r="REY69" s="2"/>
      <c r="RFH69" s="2"/>
      <c r="RFO69" s="2"/>
      <c r="RFX69" s="2"/>
      <c r="RGE69" s="2"/>
      <c r="RGN69" s="2"/>
      <c r="RGU69" s="2"/>
      <c r="RHD69" s="2"/>
      <c r="RHK69" s="2"/>
      <c r="RHT69" s="2"/>
      <c r="RIA69" s="2"/>
      <c r="RIJ69" s="2"/>
      <c r="RIQ69" s="2"/>
      <c r="RIZ69" s="2"/>
      <c r="RJG69" s="2"/>
      <c r="RJP69" s="2"/>
      <c r="RJW69" s="2"/>
      <c r="RKF69" s="2"/>
      <c r="RKM69" s="2"/>
      <c r="RKV69" s="2"/>
      <c r="RLC69" s="2"/>
      <c r="RLL69" s="2"/>
      <c r="RLS69" s="2"/>
      <c r="RMB69" s="2"/>
      <c r="RMI69" s="2"/>
      <c r="RMR69" s="2"/>
      <c r="RMY69" s="2"/>
      <c r="RNH69" s="2"/>
      <c r="RNO69" s="2"/>
      <c r="RNX69" s="2"/>
      <c r="ROE69" s="2"/>
      <c r="RON69" s="2"/>
      <c r="ROU69" s="2"/>
      <c r="RPD69" s="2"/>
      <c r="RPK69" s="2"/>
      <c r="RPT69" s="2"/>
      <c r="RQA69" s="2"/>
      <c r="RQJ69" s="2"/>
      <c r="RQQ69" s="2"/>
      <c r="RQZ69" s="2"/>
      <c r="RRG69" s="2"/>
      <c r="RRP69" s="2"/>
      <c r="RRW69" s="2"/>
      <c r="RSF69" s="2"/>
      <c r="RSM69" s="2"/>
      <c r="RSV69" s="2"/>
      <c r="RTC69" s="2"/>
      <c r="RTL69" s="2"/>
      <c r="RTS69" s="2"/>
      <c r="RUB69" s="2"/>
      <c r="RUI69" s="2"/>
      <c r="RUR69" s="2"/>
      <c r="RUY69" s="2"/>
      <c r="RVH69" s="2"/>
      <c r="RVO69" s="2"/>
      <c r="RVX69" s="2"/>
      <c r="RWE69" s="2"/>
      <c r="RWN69" s="2"/>
      <c r="RWU69" s="2"/>
      <c r="RXD69" s="2"/>
      <c r="RXK69" s="2"/>
      <c r="RXT69" s="2"/>
      <c r="RYA69" s="2"/>
      <c r="RYJ69" s="2"/>
      <c r="RYQ69" s="2"/>
      <c r="RYZ69" s="2"/>
      <c r="RZG69" s="2"/>
      <c r="RZP69" s="2"/>
      <c r="RZW69" s="2"/>
      <c r="SAF69" s="2"/>
      <c r="SAM69" s="2"/>
      <c r="SAV69" s="2"/>
      <c r="SBC69" s="2"/>
      <c r="SBL69" s="2"/>
      <c r="SBS69" s="2"/>
      <c r="SCB69" s="2"/>
      <c r="SCI69" s="2"/>
      <c r="SCR69" s="2"/>
      <c r="SCY69" s="2"/>
      <c r="SDH69" s="2"/>
      <c r="SDO69" s="2"/>
      <c r="SDX69" s="2"/>
      <c r="SEE69" s="2"/>
      <c r="SEN69" s="2"/>
      <c r="SEU69" s="2"/>
      <c r="SFD69" s="2"/>
      <c r="SFK69" s="2"/>
      <c r="SFT69" s="2"/>
      <c r="SGA69" s="2"/>
      <c r="SGJ69" s="2"/>
      <c r="SGQ69" s="2"/>
      <c r="SGZ69" s="2"/>
      <c r="SHG69" s="2"/>
      <c r="SHP69" s="2"/>
      <c r="SHW69" s="2"/>
      <c r="SIF69" s="2"/>
      <c r="SIM69" s="2"/>
      <c r="SIV69" s="2"/>
      <c r="SJC69" s="2"/>
      <c r="SJL69" s="2"/>
      <c r="SJS69" s="2"/>
      <c r="SKB69" s="2"/>
      <c r="SKI69" s="2"/>
      <c r="SKR69" s="2"/>
      <c r="SKY69" s="2"/>
      <c r="SLH69" s="2"/>
      <c r="SLO69" s="2"/>
      <c r="SLX69" s="2"/>
      <c r="SME69" s="2"/>
      <c r="SMN69" s="2"/>
      <c r="SMU69" s="2"/>
      <c r="SND69" s="2"/>
      <c r="SNK69" s="2"/>
      <c r="SNT69" s="2"/>
      <c r="SOA69" s="2"/>
      <c r="SOJ69" s="2"/>
      <c r="SOQ69" s="2"/>
      <c r="SOZ69" s="2"/>
      <c r="SPG69" s="2"/>
      <c r="SPP69" s="2"/>
      <c r="SPW69" s="2"/>
      <c r="SQF69" s="2"/>
      <c r="SQM69" s="2"/>
      <c r="SQV69" s="2"/>
      <c r="SRC69" s="2"/>
      <c r="SRL69" s="2"/>
      <c r="SRS69" s="2"/>
      <c r="SSB69" s="2"/>
      <c r="SSI69" s="2"/>
      <c r="SSR69" s="2"/>
      <c r="SSY69" s="2"/>
      <c r="STH69" s="2"/>
      <c r="STO69" s="2"/>
      <c r="STX69" s="2"/>
      <c r="SUE69" s="2"/>
      <c r="SUN69" s="2"/>
      <c r="SUU69" s="2"/>
      <c r="SVD69" s="2"/>
      <c r="SVK69" s="2"/>
      <c r="SVT69" s="2"/>
      <c r="SWA69" s="2"/>
      <c r="SWJ69" s="2"/>
      <c r="SWQ69" s="2"/>
      <c r="SWZ69" s="2"/>
      <c r="SXG69" s="2"/>
      <c r="SXP69" s="2"/>
      <c r="SXW69" s="2"/>
      <c r="SYF69" s="2"/>
      <c r="SYM69" s="2"/>
      <c r="SYV69" s="2"/>
      <c r="SZC69" s="2"/>
      <c r="SZL69" s="2"/>
      <c r="SZS69" s="2"/>
      <c r="TAB69" s="2"/>
      <c r="TAI69" s="2"/>
      <c r="TAR69" s="2"/>
      <c r="TAY69" s="2"/>
      <c r="TBH69" s="2"/>
      <c r="TBO69" s="2"/>
      <c r="TBX69" s="2"/>
      <c r="TCE69" s="2"/>
      <c r="TCN69" s="2"/>
      <c r="TCU69" s="2"/>
      <c r="TDD69" s="2"/>
      <c r="TDK69" s="2"/>
      <c r="TDT69" s="2"/>
      <c r="TEA69" s="2"/>
      <c r="TEJ69" s="2"/>
      <c r="TEQ69" s="2"/>
      <c r="TEZ69" s="2"/>
      <c r="TFG69" s="2"/>
      <c r="TFP69" s="2"/>
      <c r="TFW69" s="2"/>
      <c r="TGF69" s="2"/>
      <c r="TGM69" s="2"/>
      <c r="TGV69" s="2"/>
      <c r="THC69" s="2"/>
      <c r="THL69" s="2"/>
      <c r="THS69" s="2"/>
      <c r="TIB69" s="2"/>
      <c r="TII69" s="2"/>
      <c r="TIR69" s="2"/>
      <c r="TIY69" s="2"/>
      <c r="TJH69" s="2"/>
      <c r="TJO69" s="2"/>
      <c r="TJX69" s="2"/>
      <c r="TKE69" s="2"/>
      <c r="TKN69" s="2"/>
      <c r="TKU69" s="2"/>
      <c r="TLD69" s="2"/>
      <c r="TLK69" s="2"/>
      <c r="TLT69" s="2"/>
      <c r="TMA69" s="2"/>
      <c r="TMJ69" s="2"/>
      <c r="TMQ69" s="2"/>
      <c r="TMZ69" s="2"/>
      <c r="TNG69" s="2"/>
      <c r="TNP69" s="2"/>
      <c r="TNW69" s="2"/>
      <c r="TOF69" s="2"/>
      <c r="TOM69" s="2"/>
      <c r="TOV69" s="2"/>
      <c r="TPC69" s="2"/>
      <c r="TPL69" s="2"/>
      <c r="TPS69" s="2"/>
      <c r="TQB69" s="2"/>
      <c r="TQI69" s="2"/>
      <c r="TQR69" s="2"/>
      <c r="TQY69" s="2"/>
      <c r="TRH69" s="2"/>
      <c r="TRO69" s="2"/>
      <c r="TRX69" s="2"/>
      <c r="TSE69" s="2"/>
      <c r="TSN69" s="2"/>
      <c r="TSU69" s="2"/>
      <c r="TTD69" s="2"/>
      <c r="TTK69" s="2"/>
      <c r="TTT69" s="2"/>
      <c r="TUA69" s="2"/>
      <c r="TUJ69" s="2"/>
      <c r="TUQ69" s="2"/>
      <c r="TUZ69" s="2"/>
      <c r="TVG69" s="2"/>
      <c r="TVP69" s="2"/>
      <c r="TVW69" s="2"/>
      <c r="TWF69" s="2"/>
      <c r="TWM69" s="2"/>
      <c r="TWV69" s="2"/>
      <c r="TXC69" s="2"/>
      <c r="TXL69" s="2"/>
      <c r="TXS69" s="2"/>
      <c r="TYB69" s="2"/>
      <c r="TYI69" s="2"/>
      <c r="TYR69" s="2"/>
      <c r="TYY69" s="2"/>
      <c r="TZH69" s="2"/>
      <c r="TZO69" s="2"/>
      <c r="TZX69" s="2"/>
      <c r="UAE69" s="2"/>
      <c r="UAN69" s="2"/>
      <c r="UAU69" s="2"/>
      <c r="UBD69" s="2"/>
      <c r="UBK69" s="2"/>
      <c r="UBT69" s="2"/>
      <c r="UCA69" s="2"/>
      <c r="UCJ69" s="2"/>
      <c r="UCQ69" s="2"/>
      <c r="UCZ69" s="2"/>
      <c r="UDG69" s="2"/>
      <c r="UDP69" s="2"/>
      <c r="UDW69" s="2"/>
      <c r="UEF69" s="2"/>
      <c r="UEM69" s="2"/>
      <c r="UEV69" s="2"/>
      <c r="UFC69" s="2"/>
      <c r="UFL69" s="2"/>
      <c r="UFS69" s="2"/>
      <c r="UGB69" s="2"/>
      <c r="UGI69" s="2"/>
      <c r="UGR69" s="2"/>
      <c r="UGY69" s="2"/>
      <c r="UHH69" s="2"/>
      <c r="UHO69" s="2"/>
      <c r="UHX69" s="2"/>
      <c r="UIE69" s="2"/>
      <c r="UIN69" s="2"/>
      <c r="UIU69" s="2"/>
      <c r="UJD69" s="2"/>
      <c r="UJK69" s="2"/>
      <c r="UJT69" s="2"/>
      <c r="UKA69" s="2"/>
      <c r="UKJ69" s="2"/>
      <c r="UKQ69" s="2"/>
      <c r="UKZ69" s="2"/>
      <c r="ULG69" s="2"/>
      <c r="ULP69" s="2"/>
      <c r="ULW69" s="2"/>
      <c r="UMF69" s="2"/>
      <c r="UMM69" s="2"/>
      <c r="UMV69" s="2"/>
      <c r="UNC69" s="2"/>
      <c r="UNL69" s="2"/>
      <c r="UNS69" s="2"/>
      <c r="UOB69" s="2"/>
      <c r="UOI69" s="2"/>
      <c r="UOR69" s="2"/>
      <c r="UOY69" s="2"/>
      <c r="UPH69" s="2"/>
      <c r="UPO69" s="2"/>
      <c r="UPX69" s="2"/>
      <c r="UQE69" s="2"/>
      <c r="UQN69" s="2"/>
      <c r="UQU69" s="2"/>
      <c r="URD69" s="2"/>
      <c r="URK69" s="2"/>
      <c r="URT69" s="2"/>
      <c r="USA69" s="2"/>
      <c r="USJ69" s="2"/>
      <c r="USQ69" s="2"/>
      <c r="USZ69" s="2"/>
      <c r="UTG69" s="2"/>
      <c r="UTP69" s="2"/>
      <c r="UTW69" s="2"/>
      <c r="UUF69" s="2"/>
      <c r="UUM69" s="2"/>
      <c r="UUV69" s="2"/>
      <c r="UVC69" s="2"/>
      <c r="UVL69" s="2"/>
      <c r="UVS69" s="2"/>
      <c r="UWB69" s="2"/>
      <c r="UWI69" s="2"/>
      <c r="UWR69" s="2"/>
      <c r="UWY69" s="2"/>
      <c r="UXH69" s="2"/>
      <c r="UXO69" s="2"/>
      <c r="UXX69" s="2"/>
      <c r="UYE69" s="2"/>
      <c r="UYN69" s="2"/>
      <c r="UYU69" s="2"/>
      <c r="UZD69" s="2"/>
      <c r="UZK69" s="2"/>
      <c r="UZT69" s="2"/>
      <c r="VAA69" s="2"/>
      <c r="VAJ69" s="2"/>
      <c r="VAQ69" s="2"/>
      <c r="VAZ69" s="2"/>
      <c r="VBG69" s="2"/>
      <c r="VBP69" s="2"/>
      <c r="VBW69" s="2"/>
      <c r="VCF69" s="2"/>
      <c r="VCM69" s="2"/>
      <c r="VCV69" s="2"/>
      <c r="VDC69" s="2"/>
      <c r="VDL69" s="2"/>
      <c r="VDS69" s="2"/>
      <c r="VEB69" s="2"/>
      <c r="VEI69" s="2"/>
      <c r="VER69" s="2"/>
      <c r="VEY69" s="2"/>
      <c r="VFH69" s="2"/>
      <c r="VFO69" s="2"/>
      <c r="VFX69" s="2"/>
      <c r="VGE69" s="2"/>
      <c r="VGN69" s="2"/>
      <c r="VGU69" s="2"/>
      <c r="VHD69" s="2"/>
      <c r="VHK69" s="2"/>
      <c r="VHT69" s="2"/>
      <c r="VIA69" s="2"/>
      <c r="VIJ69" s="2"/>
      <c r="VIQ69" s="2"/>
      <c r="VIZ69" s="2"/>
      <c r="VJG69" s="2"/>
      <c r="VJP69" s="2"/>
      <c r="VJW69" s="2"/>
      <c r="VKF69" s="2"/>
      <c r="VKM69" s="2"/>
      <c r="VKV69" s="2"/>
      <c r="VLC69" s="2"/>
      <c r="VLL69" s="2"/>
      <c r="VLS69" s="2"/>
      <c r="VMB69" s="2"/>
      <c r="VMI69" s="2"/>
      <c r="VMR69" s="2"/>
      <c r="VMY69" s="2"/>
      <c r="VNH69" s="2"/>
      <c r="VNO69" s="2"/>
      <c r="VNX69" s="2"/>
      <c r="VOE69" s="2"/>
      <c r="VON69" s="2"/>
      <c r="VOU69" s="2"/>
      <c r="VPD69" s="2"/>
      <c r="VPK69" s="2"/>
      <c r="VPT69" s="2"/>
      <c r="VQA69" s="2"/>
      <c r="VQJ69" s="2"/>
      <c r="VQQ69" s="2"/>
      <c r="VQZ69" s="2"/>
      <c r="VRG69" s="2"/>
      <c r="VRP69" s="2"/>
      <c r="VRW69" s="2"/>
      <c r="VSF69" s="2"/>
      <c r="VSM69" s="2"/>
      <c r="VSV69" s="2"/>
      <c r="VTC69" s="2"/>
      <c r="VTL69" s="2"/>
      <c r="VTS69" s="2"/>
      <c r="VUB69" s="2"/>
      <c r="VUI69" s="2"/>
      <c r="VUR69" s="2"/>
      <c r="VUY69" s="2"/>
      <c r="VVH69" s="2"/>
      <c r="VVO69" s="2"/>
      <c r="VVX69" s="2"/>
      <c r="VWE69" s="2"/>
      <c r="VWN69" s="2"/>
      <c r="VWU69" s="2"/>
      <c r="VXD69" s="2"/>
      <c r="VXK69" s="2"/>
      <c r="VXT69" s="2"/>
      <c r="VYA69" s="2"/>
      <c r="VYJ69" s="2"/>
      <c r="VYQ69" s="2"/>
      <c r="VYZ69" s="2"/>
      <c r="VZG69" s="2"/>
      <c r="VZP69" s="2"/>
      <c r="VZW69" s="2"/>
      <c r="WAF69" s="2"/>
      <c r="WAM69" s="2"/>
      <c r="WAV69" s="2"/>
      <c r="WBC69" s="2"/>
      <c r="WBL69" s="2"/>
      <c r="WBS69" s="2"/>
      <c r="WCB69" s="2"/>
      <c r="WCI69" s="2"/>
      <c r="WCR69" s="2"/>
      <c r="WCY69" s="2"/>
      <c r="WDH69" s="2"/>
      <c r="WDO69" s="2"/>
      <c r="WDX69" s="2"/>
      <c r="WEE69" s="2"/>
      <c r="WEN69" s="2"/>
      <c r="WEU69" s="2"/>
      <c r="WFD69" s="2"/>
      <c r="WFK69" s="2"/>
      <c r="WFT69" s="2"/>
      <c r="WGA69" s="2"/>
      <c r="WGJ69" s="2"/>
      <c r="WGQ69" s="2"/>
      <c r="WGZ69" s="2"/>
      <c r="WHG69" s="2"/>
      <c r="WHP69" s="2"/>
      <c r="WHW69" s="2"/>
      <c r="WIF69" s="2"/>
      <c r="WIM69" s="2"/>
      <c r="WIV69" s="2"/>
      <c r="WJC69" s="2"/>
      <c r="WJL69" s="2"/>
      <c r="WJS69" s="2"/>
      <c r="WKB69" s="2"/>
      <c r="WKI69" s="2"/>
      <c r="WKR69" s="2"/>
      <c r="WKY69" s="2"/>
      <c r="WLH69" s="2"/>
      <c r="WLO69" s="2"/>
      <c r="WLX69" s="2"/>
      <c r="WME69" s="2"/>
      <c r="WMN69" s="2"/>
      <c r="WMU69" s="2"/>
      <c r="WND69" s="2"/>
      <c r="WNK69" s="2"/>
      <c r="WNT69" s="2"/>
      <c r="WOA69" s="2"/>
      <c r="WOJ69" s="2"/>
      <c r="WOQ69" s="2"/>
      <c r="WOZ69" s="2"/>
      <c r="WPG69" s="2"/>
      <c r="WPP69" s="2"/>
      <c r="WPW69" s="2"/>
      <c r="WQF69" s="2"/>
      <c r="WQM69" s="2"/>
      <c r="WQV69" s="2"/>
      <c r="WRC69" s="2"/>
      <c r="WRL69" s="2"/>
      <c r="WRS69" s="2"/>
      <c r="WSB69" s="2"/>
      <c r="WSI69" s="2"/>
      <c r="WSR69" s="2"/>
      <c r="WSY69" s="2"/>
      <c r="WTH69" s="2"/>
      <c r="WTO69" s="2"/>
      <c r="WTX69" s="2"/>
      <c r="WUE69" s="2"/>
      <c r="WUN69" s="2"/>
      <c r="WUU69" s="2"/>
      <c r="WVD69" s="2"/>
      <c r="WVK69" s="2"/>
      <c r="WVT69" s="2"/>
      <c r="WWA69" s="2"/>
      <c r="WWJ69" s="2"/>
      <c r="WWQ69" s="2"/>
      <c r="WWZ69" s="2"/>
      <c r="WXG69" s="2"/>
      <c r="WXP69" s="2"/>
      <c r="WXW69" s="2"/>
      <c r="WYF69" s="2"/>
      <c r="WYM69" s="2"/>
      <c r="WYV69" s="2"/>
      <c r="WZC69" s="2"/>
      <c r="WZL69" s="2"/>
      <c r="WZS69" s="2"/>
      <c r="XAB69" s="2"/>
      <c r="XAI69" s="2"/>
      <c r="XAR69" s="2"/>
      <c r="XAY69" s="2"/>
      <c r="XBH69" s="2"/>
      <c r="XBO69" s="2"/>
      <c r="XBX69" s="2"/>
      <c r="XCE69" s="2"/>
      <c r="XCN69" s="2"/>
      <c r="XCU69" s="2"/>
      <c r="XDD69" s="2"/>
      <c r="XDK69" s="2"/>
      <c r="XDT69" s="2"/>
      <c r="XEA69" s="2"/>
      <c r="XEJ69" s="2"/>
      <c r="XEQ69" s="2"/>
      <c r="XEZ69" s="2"/>
    </row>
    <row r="70" spans="1:1020 1027:2044 2051:3068 3075:4092 4099:5116 5123:6140 6147:7164 7171:8188 8195:9212 9219:10236 10243:11260 11267:12284 12291:13308 13315:14332 14339:15356 15363:16380" s="2" customFormat="1" ht="31.2" x14ac:dyDescent="0.3">
      <c r="A70" s="2" t="s">
        <v>407</v>
      </c>
      <c r="D70" s="4"/>
      <c r="M70" s="2">
        <f>MIN(M2:M69)</f>
        <v>5.1612800000206449E-7</v>
      </c>
      <c r="N70" s="2">
        <f t="shared" ref="N70:S70" si="59">MIN(N2:N69)</f>
        <v>1.0322560000041289E-3</v>
      </c>
      <c r="O70" s="2">
        <f t="shared" si="59"/>
        <v>1.2903200000051611E-4</v>
      </c>
      <c r="P70" s="2">
        <f t="shared" si="59"/>
        <v>5.1612800000206449E-7</v>
      </c>
      <c r="Q70" s="2">
        <f t="shared" si="59"/>
        <v>4.1290240000165163E-7</v>
      </c>
      <c r="R70" s="2">
        <f t="shared" si="59"/>
        <v>5.1612800000206446E-4</v>
      </c>
      <c r="S70" s="2">
        <f t="shared" si="59"/>
        <v>5.1612800000206449E-7</v>
      </c>
      <c r="T70" s="4">
        <f>MIN(T2:T69)</f>
        <v>5.1612800000206449E-7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orkbookViewId="0">
      <selection activeCell="E11" sqref="E11"/>
    </sheetView>
  </sheetViews>
  <sheetFormatPr defaultRowHeight="15.6" x14ac:dyDescent="0.3"/>
  <cols>
    <col min="1" max="1" width="12.796875" customWidth="1"/>
    <col min="2" max="2" width="13.796875" customWidth="1"/>
    <col min="3" max="3" width="12.796875" customWidth="1"/>
    <col min="4" max="4" width="29.796875" customWidth="1"/>
    <col min="5" max="5" width="47.796875" customWidth="1"/>
    <col min="27" max="27" width="8.796875" customWidth="1"/>
  </cols>
  <sheetData>
    <row r="1" spans="1:5" x14ac:dyDescent="0.3">
      <c r="A1" t="s">
        <v>179</v>
      </c>
      <c r="B1" t="s">
        <v>180</v>
      </c>
      <c r="C1" t="s">
        <v>181</v>
      </c>
      <c r="D1" t="s">
        <v>258</v>
      </c>
      <c r="E1" t="s">
        <v>259</v>
      </c>
    </row>
  </sheetData>
  <phoneticPr fontId="1" type="noConversion"/>
  <pageMargins left="0.7" right="0.7" top="0.75" bottom="0.75" header="0.3" footer="0.3"/>
  <pageSetup orientation="portrait" r:id="rId1"/>
  <ignoredErrors>
    <ignoredError sqref="D1:E1 A1:C1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8FEF3-746F-4B1A-8BAE-0A21ABD5FC40}">
  <dimension ref="A1:T6"/>
  <sheetViews>
    <sheetView workbookViewId="0">
      <selection activeCell="N6" sqref="N6"/>
    </sheetView>
  </sheetViews>
  <sheetFormatPr defaultRowHeight="15.6" x14ac:dyDescent="0.3"/>
  <cols>
    <col min="13" max="13" width="11.3984375" bestFit="1" customWidth="1"/>
  </cols>
  <sheetData>
    <row r="1" spans="1:20" ht="78.599999999999994" thickBot="1" x14ac:dyDescent="0.35">
      <c r="A1" s="3" t="s">
        <v>386</v>
      </c>
      <c r="B1" s="3" t="s">
        <v>387</v>
      </c>
      <c r="C1" s="3" t="s">
        <v>376</v>
      </c>
      <c r="D1" s="1" t="s">
        <v>392</v>
      </c>
      <c r="E1" s="3" t="s">
        <v>378</v>
      </c>
      <c r="F1" s="3" t="s">
        <v>379</v>
      </c>
      <c r="G1" s="3" t="s">
        <v>391</v>
      </c>
      <c r="H1" s="3" t="s">
        <v>380</v>
      </c>
      <c r="I1" s="3" t="s">
        <v>381</v>
      </c>
      <c r="J1" s="3" t="s">
        <v>382</v>
      </c>
      <c r="K1" s="3" t="s">
        <v>383</v>
      </c>
      <c r="L1" s="3" t="s">
        <v>384</v>
      </c>
      <c r="M1" s="1" t="s">
        <v>396</v>
      </c>
      <c r="N1" s="1" t="s">
        <v>400</v>
      </c>
      <c r="O1" s="1" t="s">
        <v>401</v>
      </c>
      <c r="P1" s="1" t="s">
        <v>402</v>
      </c>
      <c r="Q1" s="1" t="s">
        <v>397</v>
      </c>
      <c r="R1" s="1" t="s">
        <v>398</v>
      </c>
      <c r="S1" s="2" t="s">
        <v>399</v>
      </c>
      <c r="T1" s="2" t="s">
        <v>429</v>
      </c>
    </row>
    <row r="2" spans="1:20" x14ac:dyDescent="0.3">
      <c r="A2" t="s">
        <v>146</v>
      </c>
      <c r="B2" t="s">
        <v>150</v>
      </c>
      <c r="C2" t="s">
        <v>427</v>
      </c>
      <c r="D2" t="s">
        <v>423</v>
      </c>
      <c r="E2" t="s">
        <v>33</v>
      </c>
      <c r="F2" t="s">
        <v>428</v>
      </c>
      <c r="G2" s="2" t="str">
        <f>VLOOKUP(F2,production!A:B,2,)</f>
        <v>TP2</v>
      </c>
      <c r="H2" s="2">
        <f>VLOOKUP(E2,api!A:E,2,)</f>
        <v>5.0000000000000001E-3</v>
      </c>
      <c r="I2" s="2">
        <f>VLOOKUP(E2,api!A:E,5,)</f>
        <v>10</v>
      </c>
      <c r="J2" s="2">
        <f>VLOOKUP(G2,product!B:C,2,)</f>
        <v>2000</v>
      </c>
      <c r="K2" s="2">
        <f>VLOOKUP(F2,production!A:C,3,)</f>
        <v>200</v>
      </c>
      <c r="L2" s="2">
        <f>VLOOKUP(B2,equipment!A:C,3,)</f>
        <v>1303.5526070000001</v>
      </c>
      <c r="M2" s="2">
        <f>H2/J2*K2/L2*1000000</f>
        <v>0.38356718195723727</v>
      </c>
      <c r="N2" s="2">
        <f>I2/J2/1000*K2/L2*1000000</f>
        <v>0.76713436391447454</v>
      </c>
      <c r="O2" s="2">
        <f>10*K2/L2</f>
        <v>1.5342687278289491</v>
      </c>
      <c r="P2" s="2">
        <f>MIN(M2,N2,O2)</f>
        <v>0.38356718195723727</v>
      </c>
      <c r="Q2" s="2">
        <f>P2*80/100</f>
        <v>0.30685374556578981</v>
      </c>
      <c r="R2" s="2">
        <f>P2*1000</f>
        <v>383.56718195723727</v>
      </c>
      <c r="S2" s="2">
        <f>MIN(P2,10)</f>
        <v>0.38356718195723727</v>
      </c>
      <c r="T2" s="2" t="e">
        <v>#N/A</v>
      </c>
    </row>
    <row r="3" spans="1:20" ht="31.2" x14ac:dyDescent="0.3">
      <c r="A3" s="2" t="s">
        <v>408</v>
      </c>
      <c r="B3" t="s">
        <v>427</v>
      </c>
      <c r="C3" s="2"/>
      <c r="D3" s="4"/>
      <c r="E3" s="2"/>
      <c r="F3" s="2"/>
      <c r="G3" s="2"/>
      <c r="H3" s="2"/>
      <c r="I3" s="2"/>
      <c r="J3" s="2"/>
      <c r="K3" s="2"/>
      <c r="L3" s="2"/>
      <c r="M3" s="2">
        <f>MIN(M2:M2)</f>
        <v>0.38356718195723727</v>
      </c>
      <c r="N3" s="2">
        <f t="shared" ref="N3:S3" si="0">MIN(N2:N2)</f>
        <v>0.76713436391447454</v>
      </c>
      <c r="O3" s="2">
        <f t="shared" si="0"/>
        <v>1.5342687278289491</v>
      </c>
      <c r="P3" s="2">
        <f t="shared" si="0"/>
        <v>0.38356718195723727</v>
      </c>
      <c r="Q3" s="2">
        <f t="shared" si="0"/>
        <v>0.30685374556578981</v>
      </c>
      <c r="R3" s="2">
        <f t="shared" si="0"/>
        <v>383.56718195723727</v>
      </c>
      <c r="S3" s="2">
        <f t="shared" si="0"/>
        <v>0.38356718195723727</v>
      </c>
      <c r="T3" s="2" t="e">
        <f>MIN(T2:T4)</f>
        <v>#N/A</v>
      </c>
    </row>
    <row r="4" spans="1:20" x14ac:dyDescent="0.3">
      <c r="A4" t="s">
        <v>146</v>
      </c>
      <c r="B4" t="s">
        <v>150</v>
      </c>
      <c r="C4" t="s">
        <v>428</v>
      </c>
      <c r="D4" t="s">
        <v>424</v>
      </c>
      <c r="E4" t="s">
        <v>33</v>
      </c>
      <c r="F4" t="s">
        <v>427</v>
      </c>
      <c r="G4" s="2" t="str">
        <f>VLOOKUP(F4,production!A:B,2,)</f>
        <v>TP1</v>
      </c>
      <c r="H4" s="2">
        <f>VLOOKUP(E4,api!A:E,2,)</f>
        <v>5.0000000000000001E-3</v>
      </c>
      <c r="I4" s="2">
        <f>VLOOKUP(E4,api!A:E,5,)</f>
        <v>10</v>
      </c>
      <c r="J4" s="2">
        <f>VLOOKUP(G4,product!B:C,2,)</f>
        <v>3000</v>
      </c>
      <c r="K4" s="2">
        <f>VLOOKUP(F4,production!A:C,3,)</f>
        <v>100</v>
      </c>
      <c r="L4" s="2">
        <f>VLOOKUP(B4,equipment!A:C,3,)</f>
        <v>1303.5526070000001</v>
      </c>
      <c r="M4" s="2">
        <f>H4/J4*K4/L4*1000000</f>
        <v>0.12785572731907907</v>
      </c>
      <c r="N4" s="2">
        <f>I4/J4/1000*K4/L4*1000000</f>
        <v>0.2557114546381582</v>
      </c>
      <c r="O4" s="2">
        <f>10*K4/L4</f>
        <v>0.76713436391447454</v>
      </c>
      <c r="P4" s="2">
        <f>MIN(M4,N4,O4)</f>
        <v>0.12785572731907907</v>
      </c>
      <c r="Q4" s="2">
        <f>P4*80/100</f>
        <v>0.10228458185526325</v>
      </c>
      <c r="R4" s="2">
        <f>P4*1000</f>
        <v>127.85572731907907</v>
      </c>
      <c r="S4" s="2">
        <f>MIN(P4,10)</f>
        <v>0.12785572731907907</v>
      </c>
      <c r="T4" s="2" t="e">
        <v>#N/A</v>
      </c>
    </row>
    <row r="5" spans="1:20" ht="31.2" x14ac:dyDescent="0.3">
      <c r="A5" s="2" t="s">
        <v>408</v>
      </c>
      <c r="B5" t="s">
        <v>428</v>
      </c>
      <c r="G5" s="2"/>
      <c r="H5" s="2"/>
      <c r="I5" s="2"/>
      <c r="J5" s="2"/>
      <c r="K5" s="2"/>
      <c r="L5" s="2"/>
      <c r="M5" s="2">
        <f>MIN(M4:M4)</f>
        <v>0.12785572731907907</v>
      </c>
      <c r="N5" s="2">
        <f t="shared" ref="N5:T5" si="1">MIN(N4:N4)</f>
        <v>0.2557114546381582</v>
      </c>
      <c r="O5" s="2">
        <f t="shared" si="1"/>
        <v>0.76713436391447454</v>
      </c>
      <c r="P5" s="2">
        <f t="shared" si="1"/>
        <v>0.12785572731907907</v>
      </c>
      <c r="Q5" s="2">
        <f t="shared" si="1"/>
        <v>0.10228458185526325</v>
      </c>
      <c r="R5" s="2">
        <f t="shared" si="1"/>
        <v>127.85572731907907</v>
      </c>
      <c r="S5" s="2">
        <f t="shared" si="1"/>
        <v>0.12785572731907907</v>
      </c>
      <c r="T5" s="2" t="e">
        <f t="shared" si="1"/>
        <v>#N/A</v>
      </c>
    </row>
    <row r="6" spans="1:20" ht="31.2" x14ac:dyDescent="0.3">
      <c r="A6" s="2" t="s">
        <v>407</v>
      </c>
      <c r="M6" s="2">
        <f>MIN(M2:M5)</f>
        <v>0.12785572731907907</v>
      </c>
      <c r="N6" s="2">
        <f t="shared" ref="N6:T6" si="2">MIN(N2:N5)</f>
        <v>0.2557114546381582</v>
      </c>
      <c r="O6" s="2">
        <f t="shared" si="2"/>
        <v>0.76713436391447454</v>
      </c>
      <c r="P6" s="2">
        <f t="shared" si="2"/>
        <v>0.12785572731907907</v>
      </c>
      <c r="Q6" s="2">
        <f t="shared" si="2"/>
        <v>0.10228458185526325</v>
      </c>
      <c r="R6" s="2">
        <f t="shared" si="2"/>
        <v>127.85572731907907</v>
      </c>
      <c r="S6" s="2">
        <f t="shared" si="2"/>
        <v>0.12785572731907907</v>
      </c>
      <c r="T6" s="2" t="e">
        <f t="shared" si="2"/>
        <v>#N/A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9E6D5-40EC-4C00-B7CD-0EC96BEE317F}">
  <dimension ref="A1:V70"/>
  <sheetViews>
    <sheetView topLeftCell="A49" workbookViewId="0">
      <selection activeCell="P62" sqref="P62"/>
    </sheetView>
  </sheetViews>
  <sheetFormatPr defaultRowHeight="15.6" x14ac:dyDescent="0.3"/>
  <cols>
    <col min="12" max="12" width="10.3984375" bestFit="1" customWidth="1"/>
    <col min="13" max="13" width="11.8984375" bestFit="1" customWidth="1"/>
    <col min="20" max="20" width="11.8984375" bestFit="1" customWidth="1"/>
  </cols>
  <sheetData>
    <row r="1" spans="1:20" ht="55.2" customHeight="1" thickBot="1" x14ac:dyDescent="0.35">
      <c r="A1" s="3" t="s">
        <v>386</v>
      </c>
      <c r="B1" s="3" t="s">
        <v>387</v>
      </c>
      <c r="C1" s="3" t="s">
        <v>376</v>
      </c>
      <c r="D1" s="1" t="s">
        <v>392</v>
      </c>
      <c r="E1" s="3" t="s">
        <v>378</v>
      </c>
      <c r="F1" s="3" t="s">
        <v>379</v>
      </c>
      <c r="G1" s="3" t="s">
        <v>391</v>
      </c>
      <c r="H1" s="3" t="s">
        <v>380</v>
      </c>
      <c r="I1" s="3" t="s">
        <v>381</v>
      </c>
      <c r="J1" s="3" t="s">
        <v>382</v>
      </c>
      <c r="K1" s="3" t="s">
        <v>383</v>
      </c>
      <c r="L1" s="3" t="s">
        <v>384</v>
      </c>
      <c r="M1" s="1" t="s">
        <v>396</v>
      </c>
      <c r="N1" s="1" t="s">
        <v>400</v>
      </c>
      <c r="O1" s="1" t="s">
        <v>401</v>
      </c>
      <c r="P1" s="1" t="s">
        <v>402</v>
      </c>
      <c r="Q1" s="1" t="s">
        <v>397</v>
      </c>
      <c r="R1" s="1" t="s">
        <v>398</v>
      </c>
      <c r="S1" s="2" t="s">
        <v>399</v>
      </c>
      <c r="T1" s="2" t="s">
        <v>429</v>
      </c>
    </row>
    <row r="2" spans="1:20" x14ac:dyDescent="0.3">
      <c r="A2" s="4" t="s">
        <v>146</v>
      </c>
      <c r="B2" s="4" t="s">
        <v>145</v>
      </c>
      <c r="C2" s="4" t="s">
        <v>335</v>
      </c>
      <c r="D2" s="4" t="str">
        <f>VLOOKUP(C2,production!A:B,2,)</f>
        <v>P2</v>
      </c>
      <c r="E2" s="4" t="str">
        <f>VLOOKUP(D2,product!B:E,4)</f>
        <v>Dabigatran Etexilate</v>
      </c>
      <c r="F2" s="4" t="s">
        <v>326</v>
      </c>
      <c r="G2" s="4" t="str">
        <f>VLOOKUP(F2,production!A:B,2,)</f>
        <v>Pd9</v>
      </c>
      <c r="H2" s="4">
        <f>VLOOKUP(E2,api!A:E,2,)</f>
        <v>2.0000000000000002E-5</v>
      </c>
      <c r="I2" s="4">
        <f>VLOOKUP(E2,api!A:E,5,)</f>
        <v>40</v>
      </c>
      <c r="J2" s="4" t="str">
        <f>VLOOKUP(G2,product!B:C,2,)</f>
        <v>500</v>
      </c>
      <c r="K2" s="4">
        <f>VLOOKUP(F2,production!A:C,3,)</f>
        <v>5.9999999999999995E-4</v>
      </c>
      <c r="L2" s="2">
        <f>VLOOKUP(B2,equipment!A:C,3,)</f>
        <v>46.500093</v>
      </c>
      <c r="M2" s="4">
        <f>H2/J2*K2/L2*1000000</f>
        <v>5.1612800000206449E-7</v>
      </c>
      <c r="N2" s="4">
        <f>I2/J2/1000*K2/L2*1000000</f>
        <v>1.0322560000041289E-3</v>
      </c>
      <c r="O2" s="4">
        <f>10*K2/L2</f>
        <v>1.2903200000051611E-4</v>
      </c>
      <c r="P2" s="4">
        <f t="shared" ref="P2:P49" si="0">MIN(M2,N2,O2)</f>
        <v>5.1612800000206449E-7</v>
      </c>
      <c r="Q2" s="2">
        <f>P2*80/100</f>
        <v>4.1290240000165163E-7</v>
      </c>
      <c r="R2" s="2">
        <f>P2*1000</f>
        <v>5.1612800000206446E-4</v>
      </c>
      <c r="S2" s="2">
        <f>MIN(P2,10)</f>
        <v>5.1612800000206449E-7</v>
      </c>
      <c r="T2">
        <f>MIN(M2:O2)</f>
        <v>5.1612800000206449E-7</v>
      </c>
    </row>
    <row r="3" spans="1:20" x14ac:dyDescent="0.3">
      <c r="A3" s="4" t="s">
        <v>146</v>
      </c>
      <c r="B3" s="4" t="s">
        <v>145</v>
      </c>
      <c r="C3" s="4" t="s">
        <v>335</v>
      </c>
      <c r="D3" s="4" t="str">
        <f>VLOOKUP(C3,production!A:B,2,)</f>
        <v>P2</v>
      </c>
      <c r="E3" s="4" t="str">
        <f>VLOOKUP(D3,product!B:E,4)</f>
        <v>Dabigatran Etexilate</v>
      </c>
      <c r="F3" s="4" t="s">
        <v>336</v>
      </c>
      <c r="G3" s="4" t="str">
        <f>VLOOKUP(F3,production!A:B,2,)</f>
        <v>Pr222</v>
      </c>
      <c r="H3" s="4">
        <f>VLOOKUP(E3,api!A:E,2,)</f>
        <v>2.0000000000000002E-5</v>
      </c>
      <c r="I3" s="4">
        <f>VLOOKUP(E3,api!A:E,5,)</f>
        <v>40</v>
      </c>
      <c r="J3" s="4" t="str">
        <f>VLOOKUP(G3,product!B:C,2,)</f>
        <v>0.123</v>
      </c>
      <c r="K3" s="4">
        <f>VLOOKUP(F3,production!A:C,3,)</f>
        <v>23000</v>
      </c>
      <c r="L3" s="2">
        <f>VLOOKUP(B3,equipment!A:C,3,)</f>
        <v>46.500093</v>
      </c>
      <c r="M3" s="4">
        <f>H3/J3*K3/L3*1000000</f>
        <v>80426.449864820359</v>
      </c>
      <c r="N3" s="4">
        <f t="shared" ref="N3:N49" si="1">I3/J3/1000*K3/L3*1000000</f>
        <v>160852899.72964069</v>
      </c>
      <c r="O3" s="4">
        <f t="shared" ref="O3:O49" si="2">10*K3/L3</f>
        <v>4946.2266666864516</v>
      </c>
      <c r="P3" s="4">
        <f t="shared" si="0"/>
        <v>4946.2266666864516</v>
      </c>
      <c r="Q3" s="2">
        <f t="shared" ref="Q3:Q61" si="3">P3*80/100</f>
        <v>3956.9813333491616</v>
      </c>
      <c r="R3" s="2">
        <f t="shared" ref="R3:R6" si="4">P3*1000</f>
        <v>4946226.666686452</v>
      </c>
      <c r="S3" s="2">
        <f t="shared" ref="S3:S6" si="5">MIN(P3,10)</f>
        <v>10</v>
      </c>
      <c r="T3">
        <f t="shared" ref="T3:T60" si="6">MIN(M3:O3)</f>
        <v>4946.2266666864516</v>
      </c>
    </row>
    <row r="4" spans="1:20" x14ac:dyDescent="0.3">
      <c r="A4" s="4" t="s">
        <v>146</v>
      </c>
      <c r="B4" s="4" t="s">
        <v>145</v>
      </c>
      <c r="C4" s="4" t="s">
        <v>335</v>
      </c>
      <c r="D4" s="4" t="str">
        <f>VLOOKUP(C4,production!A:B,2,)</f>
        <v>P2</v>
      </c>
      <c r="E4" s="4" t="str">
        <f>VLOOKUP(D4,product!B:E,4)</f>
        <v>Dabigatran Etexilate</v>
      </c>
      <c r="F4" s="4" t="s">
        <v>338</v>
      </c>
      <c r="G4" s="4" t="str">
        <f>VLOOKUP(F4,production!A:B,2,)</f>
        <v>P4</v>
      </c>
      <c r="H4" s="4">
        <f>VLOOKUP(E4,api!A:E,2,)</f>
        <v>2.0000000000000002E-5</v>
      </c>
      <c r="I4" s="4">
        <f>VLOOKUP(E4,api!A:E,5,)</f>
        <v>40</v>
      </c>
      <c r="J4" s="4" t="str">
        <f>VLOOKUP(G4,product!B:C,2,)</f>
        <v>1000</v>
      </c>
      <c r="K4" s="4">
        <f>VLOOKUP(F4,production!A:C,3,)</f>
        <v>165000</v>
      </c>
      <c r="L4" s="2">
        <f>465.00093+46.500093</f>
        <v>511.50102299999998</v>
      </c>
      <c r="M4" s="4">
        <f t="shared" ref="M4:M49" si="7">H4/J4*K4/L4*1000000</f>
        <v>6.4516000000258069</v>
      </c>
      <c r="N4" s="4">
        <f t="shared" si="1"/>
        <v>12903.200000051615</v>
      </c>
      <c r="O4" s="4">
        <f t="shared" si="2"/>
        <v>3225.8000000129032</v>
      </c>
      <c r="P4" s="4">
        <f t="shared" si="0"/>
        <v>6.4516000000258069</v>
      </c>
      <c r="Q4" s="2">
        <f t="shared" si="3"/>
        <v>5.1612800000206462</v>
      </c>
      <c r="R4" s="2">
        <f t="shared" si="4"/>
        <v>6451.6000000258073</v>
      </c>
      <c r="S4" s="2">
        <f t="shared" si="5"/>
        <v>6.4516000000258069</v>
      </c>
      <c r="T4">
        <f t="shared" si="6"/>
        <v>6.4516000000258069</v>
      </c>
    </row>
    <row r="5" spans="1:20" x14ac:dyDescent="0.3">
      <c r="A5" s="4" t="s">
        <v>146</v>
      </c>
      <c r="B5" s="4" t="s">
        <v>145</v>
      </c>
      <c r="C5" s="4" t="s">
        <v>335</v>
      </c>
      <c r="D5" s="4" t="str">
        <f>VLOOKUP(C5,production!A:B,2,)</f>
        <v>P2</v>
      </c>
      <c r="E5" s="4" t="str">
        <f>VLOOKUP(D5,product!B:E,4)</f>
        <v>Dabigatran Etexilate</v>
      </c>
      <c r="F5" s="4" t="s">
        <v>340</v>
      </c>
      <c r="G5" s="4" t="str">
        <f>VLOOKUP(F5,production!A:B,2,)</f>
        <v>P6</v>
      </c>
      <c r="H5" s="4">
        <f>VLOOKUP(E5,api!A:E,2,)</f>
        <v>2.0000000000000002E-5</v>
      </c>
      <c r="I5" s="4">
        <f>VLOOKUP(E5,api!A:E,5,)</f>
        <v>40</v>
      </c>
      <c r="J5" s="4" t="str">
        <f>VLOOKUP(G5,product!B:C,2,)</f>
        <v>1500</v>
      </c>
      <c r="K5" s="4">
        <f>VLOOKUP(F5,production!A:C,3,)</f>
        <v>325</v>
      </c>
      <c r="L5" s="2">
        <f>VLOOKUP(B5,equipment!A:C,3,)</f>
        <v>46.500093</v>
      </c>
      <c r="M5" s="4">
        <f t="shared" si="7"/>
        <v>9.3189777778150532E-2</v>
      </c>
      <c r="N5" s="4">
        <f t="shared" si="1"/>
        <v>186.37955555630111</v>
      </c>
      <c r="O5" s="4">
        <f t="shared" si="2"/>
        <v>69.892333333612896</v>
      </c>
      <c r="P5" s="4">
        <f t="shared" si="0"/>
        <v>9.3189777778150532E-2</v>
      </c>
      <c r="Q5" s="2">
        <f t="shared" si="3"/>
        <v>7.4551822222520422E-2</v>
      </c>
      <c r="R5" s="2">
        <f t="shared" si="4"/>
        <v>93.189777778150528</v>
      </c>
      <c r="S5" s="2">
        <f t="shared" si="5"/>
        <v>9.3189777778150532E-2</v>
      </c>
      <c r="T5">
        <f t="shared" si="6"/>
        <v>9.3189777778150532E-2</v>
      </c>
    </row>
    <row r="6" spans="1:20" x14ac:dyDescent="0.3">
      <c r="A6" s="4" t="s">
        <v>146</v>
      </c>
      <c r="B6" s="4" t="s">
        <v>145</v>
      </c>
      <c r="C6" s="4" t="s">
        <v>335</v>
      </c>
      <c r="D6" s="4" t="str">
        <f>VLOOKUP(C6,production!A:B,2,)</f>
        <v>P2</v>
      </c>
      <c r="E6" s="4" t="str">
        <f>VLOOKUP(D6,product!B:E,4)</f>
        <v>Dabigatran Etexilate</v>
      </c>
      <c r="F6" s="4" t="s">
        <v>352</v>
      </c>
      <c r="G6" s="4" t="str">
        <f>VLOOKUP(F6,production!A:B,2,)</f>
        <v>P1</v>
      </c>
      <c r="H6" s="4">
        <f>VLOOKUP(E6,api!A:E,2,)</f>
        <v>2.0000000000000002E-5</v>
      </c>
      <c r="I6" s="4">
        <f>VLOOKUP(E6,api!A:E,5,)</f>
        <v>40</v>
      </c>
      <c r="J6" s="4" t="str">
        <f>VLOOKUP(G6,product!B:C,2,)</f>
        <v>1000</v>
      </c>
      <c r="K6" s="4">
        <f>VLOOKUP(F6,production!A:C,3,)</f>
        <v>233000</v>
      </c>
      <c r="L6" s="2">
        <f>VLOOKUP(B6,equipment!A:C,3,)</f>
        <v>46.500093</v>
      </c>
      <c r="M6" s="4">
        <f t="shared" si="7"/>
        <v>100.2148533337342</v>
      </c>
      <c r="N6" s="4">
        <f t="shared" si="1"/>
        <v>200429.70666746839</v>
      </c>
      <c r="O6" s="4">
        <f t="shared" si="2"/>
        <v>50107.426666867097</v>
      </c>
      <c r="P6" s="4">
        <f t="shared" si="0"/>
        <v>100.2148533337342</v>
      </c>
      <c r="Q6" s="2">
        <f t="shared" si="3"/>
        <v>80.171882666987358</v>
      </c>
      <c r="R6" s="2">
        <f t="shared" si="4"/>
        <v>100214.85333373419</v>
      </c>
      <c r="S6" s="2">
        <f t="shared" si="5"/>
        <v>10</v>
      </c>
      <c r="T6">
        <f t="shared" si="6"/>
        <v>100.2148533337342</v>
      </c>
    </row>
    <row r="7" spans="1:20" x14ac:dyDescent="0.3">
      <c r="A7" s="4" t="s">
        <v>146</v>
      </c>
      <c r="B7" s="4" t="s">
        <v>145</v>
      </c>
      <c r="C7" s="4" t="s">
        <v>335</v>
      </c>
      <c r="D7" s="4" t="str">
        <f>VLOOKUP(C7,production!A:B,2,)</f>
        <v>P2</v>
      </c>
      <c r="E7" s="4" t="str">
        <f>VLOOKUP(D7,product!B:E,4)</f>
        <v>Dabigatran Etexilate</v>
      </c>
      <c r="F7" s="4" t="s">
        <v>432</v>
      </c>
      <c r="G7" s="4" t="str">
        <f>VLOOKUP(F7,production!A:B,2,)</f>
        <v>P21</v>
      </c>
      <c r="H7" s="4">
        <f>VLOOKUP(E7,api!A:E,2,)</f>
        <v>2.0000000000000002E-5</v>
      </c>
      <c r="I7" s="4">
        <f>VLOOKUP(E7,api!A:E,5,)</f>
        <v>40</v>
      </c>
      <c r="J7" s="4">
        <f>VLOOKUP(G7,product!B:C,2,)</f>
        <v>10000</v>
      </c>
      <c r="K7" s="4">
        <f>VLOOKUP(F7,production!A:C,3,)</f>
        <v>300</v>
      </c>
      <c r="L7" s="2">
        <f>VLOOKUP(B7,equipment!A:C,3,)</f>
        <v>46.500093</v>
      </c>
      <c r="M7" s="4">
        <f t="shared" ref="M7" si="8">H7/J7*K7/L7*1000000</f>
        <v>1.2903200000051615E-2</v>
      </c>
      <c r="N7" s="4">
        <f t="shared" ref="N7" si="9">I7/J7/1000*K7/L7*1000000</f>
        <v>25.806400000103224</v>
      </c>
      <c r="O7" s="4">
        <f t="shared" ref="O7" si="10">10*K7/L7</f>
        <v>64.51600000025806</v>
      </c>
      <c r="P7" s="4">
        <f t="shared" ref="P7" si="11">MIN(M7,N7,O7)</f>
        <v>1.2903200000051615E-2</v>
      </c>
      <c r="Q7" s="2">
        <f t="shared" ref="Q7" si="12">P7*80/100</f>
        <v>1.0322560000041291E-2</v>
      </c>
      <c r="R7" s="2">
        <f t="shared" ref="R7" si="13">P7*1000</f>
        <v>12.903200000051616</v>
      </c>
      <c r="S7" s="2">
        <f t="shared" ref="S7" si="14">MIN(P7,10)</f>
        <v>1.2903200000051615E-2</v>
      </c>
    </row>
    <row r="8" spans="1:20" x14ac:dyDescent="0.3">
      <c r="A8" s="4" t="s">
        <v>146</v>
      </c>
      <c r="B8" s="4" t="s">
        <v>145</v>
      </c>
      <c r="C8" s="4" t="s">
        <v>326</v>
      </c>
      <c r="D8" s="4" t="str">
        <f>VLOOKUP(C8,production!A:B,2,)</f>
        <v>Pd9</v>
      </c>
      <c r="E8" s="4" t="str">
        <f>VLOOKUP(D8,product!B:E,4)</f>
        <v>Alendronate sodium</v>
      </c>
      <c r="F8" s="4" t="s">
        <v>336</v>
      </c>
      <c r="G8" s="4" t="str">
        <f>VLOOKUP(F8,production!A:B,2,)</f>
        <v>Pr222</v>
      </c>
      <c r="H8" s="4">
        <f>VLOOKUP(E8,api!A:E,2,)</f>
        <v>3</v>
      </c>
      <c r="I8" s="4">
        <f>VLOOKUP(E8,api!A:E,5,)</f>
        <v>70</v>
      </c>
      <c r="J8" s="4" t="str">
        <f>VLOOKUP(G8,product!B:C,2,)</f>
        <v>0.123</v>
      </c>
      <c r="K8" s="4">
        <f>VLOOKUP(F8,production!A:C,3,)</f>
        <v>23000</v>
      </c>
      <c r="L8" s="2">
        <f>VLOOKUP(B8,equipment!A:C,3,)</f>
        <v>46.500093</v>
      </c>
      <c r="M8" s="4">
        <f t="shared" si="7"/>
        <v>12063967479.723053</v>
      </c>
      <c r="N8" s="4">
        <f t="shared" si="1"/>
        <v>281492574.52687126</v>
      </c>
      <c r="O8" s="4">
        <f t="shared" si="2"/>
        <v>4946.2266666864516</v>
      </c>
      <c r="P8" s="4">
        <f t="shared" si="0"/>
        <v>4946.2266666864516</v>
      </c>
      <c r="Q8" s="2">
        <f t="shared" si="3"/>
        <v>3956.9813333491616</v>
      </c>
      <c r="R8" s="2">
        <f t="shared" ref="R8:R61" si="15">P8*1000</f>
        <v>4946226.666686452</v>
      </c>
      <c r="S8" s="2">
        <f t="shared" ref="S8:S61" si="16">MIN(P8,10)</f>
        <v>10</v>
      </c>
      <c r="T8">
        <f t="shared" si="6"/>
        <v>4946.2266666864516</v>
      </c>
    </row>
    <row r="9" spans="1:20" x14ac:dyDescent="0.3">
      <c r="A9" s="4" t="s">
        <v>146</v>
      </c>
      <c r="B9" s="4" t="s">
        <v>145</v>
      </c>
      <c r="C9" s="4" t="s">
        <v>326</v>
      </c>
      <c r="D9" s="4" t="str">
        <f>VLOOKUP(C9,production!A:B,2,)</f>
        <v>Pd9</v>
      </c>
      <c r="E9" s="4" t="str">
        <f>VLOOKUP(D9,product!B:E,4)</f>
        <v>Alendronate sodium</v>
      </c>
      <c r="F9" s="4" t="s">
        <v>338</v>
      </c>
      <c r="G9" s="4" t="str">
        <f>VLOOKUP(F9,production!A:B,2,)</f>
        <v>P4</v>
      </c>
      <c r="H9" s="4">
        <f>VLOOKUP(E9,api!A:E,2,)</f>
        <v>3</v>
      </c>
      <c r="I9" s="4">
        <f>VLOOKUP(E9,api!A:E,5,)</f>
        <v>70</v>
      </c>
      <c r="J9" s="4" t="str">
        <f>VLOOKUP(G9,product!B:C,2,)</f>
        <v>1000</v>
      </c>
      <c r="K9" s="4">
        <f>VLOOKUP(F9,production!A:C,3,)</f>
        <v>165000</v>
      </c>
      <c r="L9" s="2">
        <f>VLOOKUP(B9,equipment!A:C,3,)</f>
        <v>46.500093</v>
      </c>
      <c r="M9" s="4">
        <f t="shared" si="7"/>
        <v>10645140.00004258</v>
      </c>
      <c r="N9" s="4">
        <f t="shared" si="1"/>
        <v>248386.60000099355</v>
      </c>
      <c r="O9" s="4">
        <f t="shared" si="2"/>
        <v>35483.800000141935</v>
      </c>
      <c r="P9" s="4">
        <f t="shared" si="0"/>
        <v>35483.800000141935</v>
      </c>
      <c r="Q9" s="2">
        <f t="shared" si="3"/>
        <v>28387.040000113546</v>
      </c>
      <c r="R9" s="2">
        <f t="shared" si="15"/>
        <v>35483800.000141934</v>
      </c>
      <c r="S9" s="2">
        <f t="shared" si="16"/>
        <v>10</v>
      </c>
      <c r="T9">
        <f t="shared" si="6"/>
        <v>35483.800000141935</v>
      </c>
    </row>
    <row r="10" spans="1:20" x14ac:dyDescent="0.3">
      <c r="A10" s="4" t="s">
        <v>146</v>
      </c>
      <c r="B10" s="4" t="s">
        <v>145</v>
      </c>
      <c r="C10" s="4" t="s">
        <v>326</v>
      </c>
      <c r="D10" s="4" t="str">
        <f>VLOOKUP(C10,production!A:B,2,)</f>
        <v>Pd9</v>
      </c>
      <c r="E10" s="4" t="str">
        <f>VLOOKUP(D10,product!B:E,4)</f>
        <v>Alendronate sodium</v>
      </c>
      <c r="F10" s="4" t="s">
        <v>340</v>
      </c>
      <c r="G10" s="4" t="str">
        <f>VLOOKUP(F10,production!A:B,2,)</f>
        <v>P6</v>
      </c>
      <c r="H10" s="4">
        <f>VLOOKUP(E10,api!A:E,2,)</f>
        <v>3</v>
      </c>
      <c r="I10" s="4">
        <f>VLOOKUP(E10,api!A:E,5,)</f>
        <v>70</v>
      </c>
      <c r="J10" s="4" t="str">
        <f>VLOOKUP(G10,product!B:C,2,)</f>
        <v>1500</v>
      </c>
      <c r="K10" s="4">
        <f>VLOOKUP(F10,production!A:C,3,)</f>
        <v>325</v>
      </c>
      <c r="L10" s="2">
        <f>VLOOKUP(B10,equipment!A:C,3,)</f>
        <v>46.500093</v>
      </c>
      <c r="M10" s="4">
        <f t="shared" si="7"/>
        <v>13978.466666722581</v>
      </c>
      <c r="N10" s="4">
        <f t="shared" si="1"/>
        <v>326.16422222352691</v>
      </c>
      <c r="O10" s="4">
        <f t="shared" si="2"/>
        <v>69.892333333612896</v>
      </c>
      <c r="P10" s="4">
        <f t="shared" si="0"/>
        <v>69.892333333612896</v>
      </c>
      <c r="Q10" s="2">
        <f t="shared" si="3"/>
        <v>55.913866666890314</v>
      </c>
      <c r="R10" s="2">
        <f t="shared" si="15"/>
        <v>69892.3333336129</v>
      </c>
      <c r="S10" s="2">
        <f t="shared" si="16"/>
        <v>10</v>
      </c>
      <c r="T10">
        <f t="shared" si="6"/>
        <v>69.892333333612896</v>
      </c>
    </row>
    <row r="11" spans="1:20" x14ac:dyDescent="0.3">
      <c r="A11" s="4" t="s">
        <v>146</v>
      </c>
      <c r="B11" s="4" t="s">
        <v>145</v>
      </c>
      <c r="C11" s="4" t="s">
        <v>326</v>
      </c>
      <c r="D11" s="4" t="str">
        <f>VLOOKUP(C11,production!A:B,2,)</f>
        <v>Pd9</v>
      </c>
      <c r="E11" s="4" t="str">
        <f>VLOOKUP(D11,product!B:E,4)</f>
        <v>Alendronate sodium</v>
      </c>
      <c r="F11" s="4" t="s">
        <v>352</v>
      </c>
      <c r="G11" s="4" t="str">
        <f>VLOOKUP(F11,production!A:B,2,)</f>
        <v>P1</v>
      </c>
      <c r="H11" s="4">
        <f>VLOOKUP(E11,api!A:E,2,)</f>
        <v>3</v>
      </c>
      <c r="I11" s="4">
        <f>VLOOKUP(E11,api!A:E,5,)</f>
        <v>70</v>
      </c>
      <c r="J11" s="4" t="str">
        <f>VLOOKUP(G11,product!B:C,2,)</f>
        <v>1000</v>
      </c>
      <c r="K11" s="4">
        <f>VLOOKUP(F11,production!A:C,3,)</f>
        <v>233000</v>
      </c>
      <c r="L11" s="2">
        <f>VLOOKUP(B11,equipment!A:C,3,)</f>
        <v>46.500093</v>
      </c>
      <c r="M11" s="4">
        <f t="shared" si="7"/>
        <v>15032228.00006013</v>
      </c>
      <c r="N11" s="4">
        <f t="shared" si="1"/>
        <v>350751.98666806973</v>
      </c>
      <c r="O11" s="4">
        <f t="shared" si="2"/>
        <v>50107.426666867097</v>
      </c>
      <c r="P11" s="4">
        <f t="shared" si="0"/>
        <v>50107.426666867097</v>
      </c>
      <c r="Q11" s="2">
        <f t="shared" si="3"/>
        <v>40085.941333493676</v>
      </c>
      <c r="R11" s="2">
        <f t="shared" si="15"/>
        <v>50107426.6668671</v>
      </c>
      <c r="S11" s="2">
        <f t="shared" si="16"/>
        <v>10</v>
      </c>
      <c r="T11">
        <f t="shared" si="6"/>
        <v>50107.426666867097</v>
      </c>
    </row>
    <row r="12" spans="1:20" x14ac:dyDescent="0.3">
      <c r="A12" s="4" t="s">
        <v>146</v>
      </c>
      <c r="B12" s="4" t="s">
        <v>145</v>
      </c>
      <c r="C12" s="4" t="s">
        <v>326</v>
      </c>
      <c r="D12" s="4" t="str">
        <f>VLOOKUP(C12,production!A:B,2,)</f>
        <v>Pd9</v>
      </c>
      <c r="E12" s="4" t="str">
        <f>VLOOKUP(D12,product!B:E,4)</f>
        <v>Alendronate sodium</v>
      </c>
      <c r="F12" s="4" t="s">
        <v>335</v>
      </c>
      <c r="G12" s="4" t="str">
        <f>VLOOKUP(F12,production!A:B,2,)</f>
        <v>P2</v>
      </c>
      <c r="H12" s="4">
        <f>VLOOKUP(E12,api!A:E,2,)</f>
        <v>3</v>
      </c>
      <c r="I12" s="4">
        <f>VLOOKUP(E12,api!A:E,5,)</f>
        <v>70</v>
      </c>
      <c r="J12" s="4" t="str">
        <f>VLOOKUP(G12,product!B:C,2,)</f>
        <v>1000</v>
      </c>
      <c r="K12" s="4">
        <f>VLOOKUP(F12,production!A:C,3,)</f>
        <v>352</v>
      </c>
      <c r="L12" s="2">
        <f>VLOOKUP(B12,equipment!A:C,3,)</f>
        <v>46.500093</v>
      </c>
      <c r="M12" s="4">
        <f t="shared" si="7"/>
        <v>22709.632000090842</v>
      </c>
      <c r="N12" s="4">
        <f t="shared" si="1"/>
        <v>529.89141333545297</v>
      </c>
      <c r="O12" s="4">
        <f t="shared" si="2"/>
        <v>75.698773333636126</v>
      </c>
      <c r="P12" s="4">
        <f t="shared" si="0"/>
        <v>75.698773333636126</v>
      </c>
      <c r="Q12" s="2">
        <f t="shared" si="3"/>
        <v>60.559018666908905</v>
      </c>
      <c r="R12" s="2">
        <f t="shared" si="15"/>
        <v>75698.773333636127</v>
      </c>
      <c r="S12" s="2">
        <f t="shared" si="16"/>
        <v>10</v>
      </c>
      <c r="T12">
        <f t="shared" si="6"/>
        <v>75.698773333636126</v>
      </c>
    </row>
    <row r="13" spans="1:20" x14ac:dyDescent="0.3">
      <c r="A13" s="4" t="s">
        <v>146</v>
      </c>
      <c r="B13" s="4" t="s">
        <v>145</v>
      </c>
      <c r="C13" s="4" t="s">
        <v>326</v>
      </c>
      <c r="D13" s="4" t="str">
        <f>VLOOKUP(C13,production!A:B,2,)</f>
        <v>Pd9</v>
      </c>
      <c r="E13" s="4" t="str">
        <f>VLOOKUP(D13,product!B:E,4)</f>
        <v>Alendronate sodium</v>
      </c>
      <c r="F13" s="4" t="s">
        <v>350</v>
      </c>
      <c r="G13" s="4" t="str">
        <f>VLOOKUP(F13,production!A:B,2,)</f>
        <v>P2</v>
      </c>
      <c r="H13" s="4">
        <f>VLOOKUP(E13,api!A:E,2,)</f>
        <v>3</v>
      </c>
      <c r="I13" s="4">
        <f>VLOOKUP(E13,api!A:E,5,)</f>
        <v>70</v>
      </c>
      <c r="J13" s="4" t="str">
        <f>VLOOKUP(G13,product!B:C,2,)</f>
        <v>1000</v>
      </c>
      <c r="K13" s="4">
        <f>VLOOKUP(F13,production!A:C,3,)</f>
        <v>111</v>
      </c>
      <c r="L13" s="2">
        <f>VLOOKUP(B13,equipment!A:C,3,)</f>
        <v>46.500093</v>
      </c>
      <c r="M13" s="4">
        <f t="shared" si="7"/>
        <v>7161.2760000286462</v>
      </c>
      <c r="N13" s="4">
        <f t="shared" si="1"/>
        <v>167.09644000066839</v>
      </c>
      <c r="O13" s="4">
        <f t="shared" si="2"/>
        <v>23.870920000095484</v>
      </c>
      <c r="P13" s="4">
        <f t="shared" si="0"/>
        <v>23.870920000095484</v>
      </c>
      <c r="Q13" s="2">
        <f t="shared" si="3"/>
        <v>19.096736000076387</v>
      </c>
      <c r="R13" s="2">
        <f t="shared" si="15"/>
        <v>23870.920000095484</v>
      </c>
      <c r="S13" s="2">
        <f t="shared" si="16"/>
        <v>10</v>
      </c>
      <c r="T13">
        <f t="shared" si="6"/>
        <v>23.870920000095484</v>
      </c>
    </row>
    <row r="14" spans="1:20" x14ac:dyDescent="0.3">
      <c r="A14" s="4" t="s">
        <v>146</v>
      </c>
      <c r="B14" s="4" t="s">
        <v>145</v>
      </c>
      <c r="C14" s="4" t="s">
        <v>326</v>
      </c>
      <c r="D14" s="4" t="str">
        <f>VLOOKUP(C14,production!A:B,2,)</f>
        <v>Pd9</v>
      </c>
      <c r="E14" s="4" t="str">
        <f>VLOOKUP(D14,product!B:E,4)</f>
        <v>Alendronate sodium</v>
      </c>
      <c r="F14" s="4" t="s">
        <v>432</v>
      </c>
      <c r="G14" s="4" t="str">
        <f>VLOOKUP(F14,production!A:B,2,)</f>
        <v>P21</v>
      </c>
      <c r="H14" s="4">
        <f>VLOOKUP(E14,api!A:E,2,)</f>
        <v>3</v>
      </c>
      <c r="I14" s="4">
        <f>VLOOKUP(E14,api!A:E,5,)</f>
        <v>70</v>
      </c>
      <c r="J14" s="4">
        <f>VLOOKUP(G14,product!B:C,2,)</f>
        <v>10000</v>
      </c>
      <c r="K14" s="4">
        <f>VLOOKUP(F14,production!A:C,3,)</f>
        <v>300</v>
      </c>
      <c r="L14" s="2">
        <f>VLOOKUP(B14,equipment!A:C,3,)</f>
        <v>46.500093</v>
      </c>
      <c r="M14" s="4">
        <f t="shared" si="7"/>
        <v>1935.4800000077419</v>
      </c>
      <c r="N14" s="4">
        <f t="shared" si="1"/>
        <v>45.161200000180642</v>
      </c>
      <c r="O14" s="4">
        <f t="shared" si="2"/>
        <v>64.51600000025806</v>
      </c>
      <c r="P14" s="4">
        <f t="shared" si="0"/>
        <v>45.161200000180642</v>
      </c>
      <c r="Q14" s="2">
        <f t="shared" si="3"/>
        <v>36.128960000144517</v>
      </c>
      <c r="R14" s="2">
        <f t="shared" si="15"/>
        <v>45161.200000180645</v>
      </c>
      <c r="S14" s="2">
        <f t="shared" si="16"/>
        <v>10</v>
      </c>
      <c r="T14">
        <f t="shared" si="6"/>
        <v>45.161200000180642</v>
      </c>
    </row>
    <row r="15" spans="1:20" x14ac:dyDescent="0.3">
      <c r="A15" s="4" t="s">
        <v>146</v>
      </c>
      <c r="B15" s="4" t="s">
        <v>145</v>
      </c>
      <c r="C15" s="4" t="s">
        <v>326</v>
      </c>
      <c r="D15" s="4" t="str">
        <f>VLOOKUP(C15,production!A:B,2,)</f>
        <v>Pd9</v>
      </c>
      <c r="E15" s="4" t="str">
        <f>VLOOKUP(D15,product!B:E,4,FALSE)</f>
        <v>Pioglitazone</v>
      </c>
      <c r="F15" s="4" t="s">
        <v>336</v>
      </c>
      <c r="G15" s="4" t="str">
        <f>VLOOKUP(F15,production!A:B,2,)</f>
        <v>Pr222</v>
      </c>
      <c r="H15" s="4">
        <f>VLOOKUP(E15,api!A:E,2,)</f>
        <v>1.5</v>
      </c>
      <c r="I15" s="4">
        <f>VLOOKUP(E15,api!A:E,5,)</f>
        <v>7.5</v>
      </c>
      <c r="J15" s="4" t="str">
        <f>VLOOKUP(G15,product!B:C,2,)</f>
        <v>0.123</v>
      </c>
      <c r="K15" s="4">
        <f>VLOOKUP(F15,production!A:C,3,)</f>
        <v>23000</v>
      </c>
      <c r="L15" s="2">
        <f>VLOOKUP(B15,equipment!A:C,3,)</f>
        <v>46.500093</v>
      </c>
      <c r="M15" s="4">
        <f t="shared" si="7"/>
        <v>6031983739.8615265</v>
      </c>
      <c r="N15" s="4">
        <f t="shared" si="1"/>
        <v>30159918.699307632</v>
      </c>
      <c r="O15" s="4">
        <f t="shared" si="2"/>
        <v>4946.2266666864516</v>
      </c>
      <c r="P15" s="4">
        <f t="shared" si="0"/>
        <v>4946.2266666864516</v>
      </c>
      <c r="Q15" s="2">
        <f t="shared" si="3"/>
        <v>3956.9813333491616</v>
      </c>
      <c r="R15" s="2">
        <f t="shared" si="15"/>
        <v>4946226.666686452</v>
      </c>
      <c r="S15" s="2">
        <f t="shared" si="16"/>
        <v>10</v>
      </c>
      <c r="T15">
        <f t="shared" si="6"/>
        <v>4946.2266666864516</v>
      </c>
    </row>
    <row r="16" spans="1:20" x14ac:dyDescent="0.3">
      <c r="A16" s="4" t="s">
        <v>146</v>
      </c>
      <c r="B16" s="4" t="s">
        <v>145</v>
      </c>
      <c r="C16" s="4" t="s">
        <v>326</v>
      </c>
      <c r="D16" s="4" t="str">
        <f>VLOOKUP(C16,production!A:B,2,)</f>
        <v>Pd9</v>
      </c>
      <c r="E16" s="4" t="str">
        <f>VLOOKUP(D16,product!B:E,4,FALSE)</f>
        <v>Pioglitazone</v>
      </c>
      <c r="F16" s="4" t="s">
        <v>338</v>
      </c>
      <c r="G16" s="4" t="str">
        <f>VLOOKUP(F16,production!A:B,2,)</f>
        <v>P4</v>
      </c>
      <c r="H16" s="4">
        <f>VLOOKUP(E16,api!A:E,2,)</f>
        <v>1.5</v>
      </c>
      <c r="I16" s="4">
        <f>VLOOKUP(E16,api!A:E,5,)</f>
        <v>7.5</v>
      </c>
      <c r="J16" s="4" t="str">
        <f>VLOOKUP(G16,product!B:C,2,)</f>
        <v>1000</v>
      </c>
      <c r="K16" s="4">
        <f>VLOOKUP(F16,production!A:C,3,)</f>
        <v>165000</v>
      </c>
      <c r="L16" s="2">
        <f>VLOOKUP(B16,equipment!A:C,3,)</f>
        <v>46.500093</v>
      </c>
      <c r="M16" s="4">
        <f t="shared" si="7"/>
        <v>5322570.00002129</v>
      </c>
      <c r="N16" s="4">
        <f t="shared" si="1"/>
        <v>26612.850000106446</v>
      </c>
      <c r="O16" s="4">
        <f t="shared" si="2"/>
        <v>35483.800000141935</v>
      </c>
      <c r="P16" s="4">
        <f t="shared" si="0"/>
        <v>26612.850000106446</v>
      </c>
      <c r="Q16" s="2">
        <f t="shared" si="3"/>
        <v>21290.280000085157</v>
      </c>
      <c r="R16" s="2">
        <f t="shared" si="15"/>
        <v>26612850.000106446</v>
      </c>
      <c r="S16" s="2">
        <f t="shared" si="16"/>
        <v>10</v>
      </c>
      <c r="T16">
        <f t="shared" si="6"/>
        <v>26612.850000106446</v>
      </c>
    </row>
    <row r="17" spans="1:20" x14ac:dyDescent="0.3">
      <c r="A17" s="4" t="s">
        <v>146</v>
      </c>
      <c r="B17" s="4" t="s">
        <v>145</v>
      </c>
      <c r="C17" s="4" t="s">
        <v>326</v>
      </c>
      <c r="D17" s="4" t="str">
        <f>VLOOKUP(C17,production!A:B,2,)</f>
        <v>Pd9</v>
      </c>
      <c r="E17" s="4" t="str">
        <f>VLOOKUP(D17,product!B:E,4,FALSE)</f>
        <v>Pioglitazone</v>
      </c>
      <c r="F17" s="4" t="s">
        <v>340</v>
      </c>
      <c r="G17" s="4" t="str">
        <f>VLOOKUP(F17,production!A:B,2,)</f>
        <v>P6</v>
      </c>
      <c r="H17" s="4">
        <f>VLOOKUP(E17,api!A:E,2,)</f>
        <v>1.5</v>
      </c>
      <c r="I17" s="4">
        <f>VLOOKUP(E17,api!A:E,5,)</f>
        <v>7.5</v>
      </c>
      <c r="J17" s="4" t="str">
        <f>VLOOKUP(G17,product!B:C,2,)</f>
        <v>1500</v>
      </c>
      <c r="K17" s="4">
        <f>VLOOKUP(F17,production!A:C,3,)</f>
        <v>325</v>
      </c>
      <c r="L17" s="2">
        <f>VLOOKUP(B17,equipment!A:C,3,)</f>
        <v>46.500093</v>
      </c>
      <c r="M17" s="4">
        <f t="shared" si="7"/>
        <v>6989.2333333612905</v>
      </c>
      <c r="N17" s="4">
        <f t="shared" si="1"/>
        <v>34.946166666806455</v>
      </c>
      <c r="O17" s="4">
        <f t="shared" si="2"/>
        <v>69.892333333612896</v>
      </c>
      <c r="P17" s="4">
        <f t="shared" si="0"/>
        <v>34.946166666806455</v>
      </c>
      <c r="Q17" s="2">
        <f t="shared" si="3"/>
        <v>27.956933333445164</v>
      </c>
      <c r="R17" s="2">
        <f t="shared" si="15"/>
        <v>34946.166666806457</v>
      </c>
      <c r="S17" s="2">
        <f t="shared" si="16"/>
        <v>10</v>
      </c>
      <c r="T17">
        <f t="shared" si="6"/>
        <v>34.946166666806455</v>
      </c>
    </row>
    <row r="18" spans="1:20" x14ac:dyDescent="0.3">
      <c r="A18" s="4" t="s">
        <v>146</v>
      </c>
      <c r="B18" s="4" t="s">
        <v>145</v>
      </c>
      <c r="C18" s="4" t="s">
        <v>326</v>
      </c>
      <c r="D18" s="4" t="str">
        <f>VLOOKUP(C18,production!A:B,2,)</f>
        <v>Pd9</v>
      </c>
      <c r="E18" s="4" t="str">
        <f>VLOOKUP(D18,product!B:E,4,FALSE)</f>
        <v>Pioglitazone</v>
      </c>
      <c r="F18" s="4" t="s">
        <v>352</v>
      </c>
      <c r="G18" s="4" t="str">
        <f>VLOOKUP(F18,production!A:B,2,)</f>
        <v>P1</v>
      </c>
      <c r="H18" s="4">
        <f>VLOOKUP(E18,api!A:E,2,)</f>
        <v>1.5</v>
      </c>
      <c r="I18" s="4">
        <f>VLOOKUP(E18,api!A:E,5,)</f>
        <v>7.5</v>
      </c>
      <c r="J18" s="4" t="str">
        <f>VLOOKUP(G18,product!B:C,2,)</f>
        <v>1000</v>
      </c>
      <c r="K18" s="4">
        <f>VLOOKUP(F18,production!A:C,3,)</f>
        <v>233000</v>
      </c>
      <c r="L18" s="2">
        <f>VLOOKUP(B18,equipment!A:C,3,)</f>
        <v>46.500093</v>
      </c>
      <c r="M18" s="4">
        <f t="shared" si="7"/>
        <v>7516114.000030065</v>
      </c>
      <c r="N18" s="4">
        <f t="shared" si="1"/>
        <v>37580.570000150321</v>
      </c>
      <c r="O18" s="4">
        <f t="shared" si="2"/>
        <v>50107.426666867097</v>
      </c>
      <c r="P18" s="4">
        <f t="shared" si="0"/>
        <v>37580.570000150321</v>
      </c>
      <c r="Q18" s="2">
        <f t="shared" si="3"/>
        <v>30064.456000120259</v>
      </c>
      <c r="R18" s="2">
        <f t="shared" si="15"/>
        <v>37580570.000150323</v>
      </c>
      <c r="S18" s="2">
        <f t="shared" si="16"/>
        <v>10</v>
      </c>
      <c r="T18">
        <f t="shared" si="6"/>
        <v>37580.570000150321</v>
      </c>
    </row>
    <row r="19" spans="1:20" x14ac:dyDescent="0.3">
      <c r="A19" s="4" t="s">
        <v>146</v>
      </c>
      <c r="B19" s="4" t="s">
        <v>145</v>
      </c>
      <c r="C19" s="4" t="s">
        <v>326</v>
      </c>
      <c r="D19" s="4" t="str">
        <f>VLOOKUP(C19,production!A:B,2,)</f>
        <v>Pd9</v>
      </c>
      <c r="E19" s="4" t="str">
        <f>VLOOKUP(D19,product!B:E,4,FALSE)</f>
        <v>Pioglitazone</v>
      </c>
      <c r="F19" s="4" t="s">
        <v>335</v>
      </c>
      <c r="G19" s="4" t="str">
        <f>VLOOKUP(F19,production!A:B,2,)</f>
        <v>P2</v>
      </c>
      <c r="H19" s="4">
        <f>VLOOKUP(E19,api!A:E,2,)</f>
        <v>1.5</v>
      </c>
      <c r="I19" s="4">
        <f>VLOOKUP(E19,api!A:E,5,)</f>
        <v>7.5</v>
      </c>
      <c r="J19" s="4" t="str">
        <f>VLOOKUP(G19,product!B:C,2,)</f>
        <v>1000</v>
      </c>
      <c r="K19" s="4">
        <f>VLOOKUP(F19,production!A:C,3,)</f>
        <v>352</v>
      </c>
      <c r="L19" s="2">
        <f>VLOOKUP(B19,equipment!A:C,3,)</f>
        <v>46.500093</v>
      </c>
      <c r="M19" s="4">
        <f t="shared" si="7"/>
        <v>11354.816000045421</v>
      </c>
      <c r="N19" s="4">
        <f t="shared" si="1"/>
        <v>56.774080000227094</v>
      </c>
      <c r="O19" s="4">
        <f t="shared" si="2"/>
        <v>75.698773333636126</v>
      </c>
      <c r="P19" s="4">
        <f t="shared" si="0"/>
        <v>56.774080000227094</v>
      </c>
      <c r="Q19" s="2">
        <f t="shared" si="3"/>
        <v>45.419264000181677</v>
      </c>
      <c r="R19" s="2">
        <f t="shared" si="15"/>
        <v>56774.080000227092</v>
      </c>
      <c r="S19" s="2">
        <f t="shared" si="16"/>
        <v>10</v>
      </c>
      <c r="T19">
        <f t="shared" si="6"/>
        <v>56.774080000227094</v>
      </c>
    </row>
    <row r="20" spans="1:20" x14ac:dyDescent="0.3">
      <c r="A20" s="4" t="s">
        <v>146</v>
      </c>
      <c r="B20" s="4" t="s">
        <v>145</v>
      </c>
      <c r="C20" s="4" t="s">
        <v>326</v>
      </c>
      <c r="D20" s="4" t="str">
        <f>VLOOKUP(C20,production!A:B,2,)</f>
        <v>Pd9</v>
      </c>
      <c r="E20" s="4" t="str">
        <f>VLOOKUP(D20,product!B:E,4,FALSE)</f>
        <v>Pioglitazone</v>
      </c>
      <c r="F20" s="4" t="s">
        <v>350</v>
      </c>
      <c r="G20" s="4" t="str">
        <f>VLOOKUP(F20,production!A:B,2,)</f>
        <v>P2</v>
      </c>
      <c r="H20" s="4">
        <f>VLOOKUP(E20,api!A:E,2,)</f>
        <v>1.5</v>
      </c>
      <c r="I20" s="4">
        <f>VLOOKUP(E20,api!A:E,5,)</f>
        <v>7.5</v>
      </c>
      <c r="J20" s="4" t="str">
        <f>VLOOKUP(G20,product!B:C,2,)</f>
        <v>1000</v>
      </c>
      <c r="K20" s="4">
        <f>VLOOKUP(F20,production!A:C,3,)</f>
        <v>111</v>
      </c>
      <c r="L20" s="2">
        <f>VLOOKUP(B20,equipment!A:C,3,)</f>
        <v>46.500093</v>
      </c>
      <c r="M20" s="4">
        <f t="shared" si="7"/>
        <v>3580.6380000143231</v>
      </c>
      <c r="N20" s="4">
        <f t="shared" si="1"/>
        <v>17.903190000071614</v>
      </c>
      <c r="O20" s="4">
        <f t="shared" si="2"/>
        <v>23.870920000095484</v>
      </c>
      <c r="P20" s="4">
        <f t="shared" si="0"/>
        <v>17.903190000071614</v>
      </c>
      <c r="Q20" s="2">
        <f t="shared" si="3"/>
        <v>14.322552000057293</v>
      </c>
      <c r="R20" s="2">
        <f t="shared" si="15"/>
        <v>17903.190000071616</v>
      </c>
      <c r="S20" s="2">
        <f t="shared" si="16"/>
        <v>10</v>
      </c>
      <c r="T20">
        <f t="shared" si="6"/>
        <v>17.903190000071614</v>
      </c>
    </row>
    <row r="21" spans="1:20" x14ac:dyDescent="0.3">
      <c r="A21" s="4" t="s">
        <v>146</v>
      </c>
      <c r="B21" s="4" t="s">
        <v>145</v>
      </c>
      <c r="C21" s="4" t="s">
        <v>326</v>
      </c>
      <c r="D21" s="4" t="str">
        <f>VLOOKUP(C21,production!A:B,2,)</f>
        <v>Pd9</v>
      </c>
      <c r="E21" s="4" t="str">
        <f>VLOOKUP(D21,product!B:E,4,FALSE)</f>
        <v>Pioglitazone</v>
      </c>
      <c r="F21" s="4" t="s">
        <v>432</v>
      </c>
      <c r="G21" s="4" t="str">
        <f>VLOOKUP(F21,production!A:B,2,)</f>
        <v>P21</v>
      </c>
      <c r="H21" s="4">
        <f>VLOOKUP(E21,api!A:E,2,)</f>
        <v>1.5</v>
      </c>
      <c r="I21" s="4">
        <f>VLOOKUP(E21,api!A:E,5,)</f>
        <v>7.5</v>
      </c>
      <c r="J21" s="4">
        <f>VLOOKUP(G21,product!B:C,2,)</f>
        <v>10000</v>
      </c>
      <c r="K21" s="4">
        <f>VLOOKUP(F21,production!A:C,3,)</f>
        <v>300</v>
      </c>
      <c r="L21" s="2">
        <f>VLOOKUP(B21,equipment!A:C,3,)</f>
        <v>46.500093</v>
      </c>
      <c r="M21" s="4">
        <f t="shared" si="7"/>
        <v>967.74000000387093</v>
      </c>
      <c r="N21" s="4">
        <f t="shared" si="1"/>
        <v>4.8387000000193545</v>
      </c>
      <c r="O21" s="4">
        <f t="shared" si="2"/>
        <v>64.51600000025806</v>
      </c>
      <c r="P21" s="4">
        <f t="shared" si="0"/>
        <v>4.8387000000193545</v>
      </c>
      <c r="Q21" s="2">
        <f t="shared" si="3"/>
        <v>3.8709600000154838</v>
      </c>
      <c r="R21" s="2">
        <f t="shared" si="15"/>
        <v>4838.7000000193548</v>
      </c>
      <c r="S21" s="2">
        <f t="shared" si="16"/>
        <v>4.8387000000193545</v>
      </c>
      <c r="T21">
        <f t="shared" si="6"/>
        <v>4.8387000000193545</v>
      </c>
    </row>
    <row r="22" spans="1:20" x14ac:dyDescent="0.3">
      <c r="A22" s="4" t="s">
        <v>146</v>
      </c>
      <c r="B22" s="4" t="s">
        <v>145</v>
      </c>
      <c r="C22" s="4" t="s">
        <v>336</v>
      </c>
      <c r="D22" s="4" t="str">
        <f>VLOOKUP(C22,production!A:B,2,)</f>
        <v>Pr222</v>
      </c>
      <c r="E22" s="4" t="str">
        <f>VLOOKUP(D22,product!B:E,4)</f>
        <v>Rosuvastatin</v>
      </c>
      <c r="F22" s="4" t="s">
        <v>338</v>
      </c>
      <c r="G22" s="4" t="str">
        <f>VLOOKUP(F22,production!A:B,2,)</f>
        <v>P4</v>
      </c>
      <c r="H22" s="4">
        <f>VLOOKUP(E22,api!A:E,2,)</f>
        <v>0.15</v>
      </c>
      <c r="I22" s="4">
        <f>VLOOKUP(E22,api!A:E,5,)</f>
        <v>40</v>
      </c>
      <c r="J22" s="4" t="str">
        <f>VLOOKUP(G22,product!B:C,2,)</f>
        <v>1000</v>
      </c>
      <c r="K22" s="4">
        <f>VLOOKUP(F22,production!A:C,3,)</f>
        <v>165000</v>
      </c>
      <c r="L22" s="2">
        <f>VLOOKUP(B22,equipment!A:C,3,)</f>
        <v>46.500093</v>
      </c>
      <c r="M22" s="4">
        <f t="shared" si="7"/>
        <v>532257.00000212889</v>
      </c>
      <c r="N22" s="4">
        <f t="shared" si="1"/>
        <v>141935.20000056774</v>
      </c>
      <c r="O22" s="4">
        <f t="shared" si="2"/>
        <v>35483.800000141935</v>
      </c>
      <c r="P22" s="4">
        <f t="shared" si="0"/>
        <v>35483.800000141935</v>
      </c>
      <c r="Q22" s="2">
        <f t="shared" si="3"/>
        <v>28387.040000113546</v>
      </c>
      <c r="R22" s="2">
        <f t="shared" si="15"/>
        <v>35483800.000141934</v>
      </c>
      <c r="S22" s="2">
        <f t="shared" si="16"/>
        <v>10</v>
      </c>
    </row>
    <row r="23" spans="1:20" x14ac:dyDescent="0.3">
      <c r="A23" s="4" t="s">
        <v>146</v>
      </c>
      <c r="B23" s="4" t="s">
        <v>145</v>
      </c>
      <c r="C23" s="4" t="s">
        <v>336</v>
      </c>
      <c r="D23" s="4" t="str">
        <f>VLOOKUP(C23,production!A:B,2,)</f>
        <v>Pr222</v>
      </c>
      <c r="E23" s="4" t="str">
        <f>VLOOKUP(D23,product!B:E,4)</f>
        <v>Rosuvastatin</v>
      </c>
      <c r="F23" s="4" t="s">
        <v>340</v>
      </c>
      <c r="G23" s="4" t="str">
        <f>VLOOKUP(F23,production!A:B,2,)</f>
        <v>P6</v>
      </c>
      <c r="H23" s="4">
        <f>VLOOKUP(E23,api!A:E,2,)</f>
        <v>0.15</v>
      </c>
      <c r="I23" s="4">
        <f>VLOOKUP(E23,api!A:E,5,)</f>
        <v>40</v>
      </c>
      <c r="J23" s="4" t="str">
        <f>VLOOKUP(G23,product!B:C,2,)</f>
        <v>1500</v>
      </c>
      <c r="K23" s="4">
        <f>VLOOKUP(F23,production!A:C,3,)</f>
        <v>325</v>
      </c>
      <c r="L23" s="2">
        <f>VLOOKUP(B23,equipment!A:C,3,)</f>
        <v>46.500093</v>
      </c>
      <c r="M23" s="4">
        <f t="shared" si="7"/>
        <v>698.92333333612896</v>
      </c>
      <c r="N23" s="4">
        <f t="shared" si="1"/>
        <v>186.37955555630111</v>
      </c>
      <c r="O23" s="4">
        <f t="shared" si="2"/>
        <v>69.892333333612896</v>
      </c>
      <c r="P23" s="4">
        <f t="shared" si="0"/>
        <v>69.892333333612896</v>
      </c>
      <c r="Q23" s="2">
        <f t="shared" si="3"/>
        <v>55.913866666890314</v>
      </c>
      <c r="R23" s="2">
        <f t="shared" si="15"/>
        <v>69892.3333336129</v>
      </c>
      <c r="S23" s="2">
        <f t="shared" si="16"/>
        <v>10</v>
      </c>
      <c r="T23">
        <f t="shared" si="6"/>
        <v>69.892333333612896</v>
      </c>
    </row>
    <row r="24" spans="1:20" x14ac:dyDescent="0.3">
      <c r="A24" s="4" t="s">
        <v>146</v>
      </c>
      <c r="B24" s="4" t="s">
        <v>145</v>
      </c>
      <c r="C24" s="4" t="s">
        <v>336</v>
      </c>
      <c r="D24" s="4" t="str">
        <f>VLOOKUP(C24,production!A:B,2,)</f>
        <v>Pr222</v>
      </c>
      <c r="E24" s="4" t="str">
        <f>VLOOKUP(D24,product!B:E,4)</f>
        <v>Rosuvastatin</v>
      </c>
      <c r="F24" s="4" t="s">
        <v>352</v>
      </c>
      <c r="G24" s="4" t="str">
        <f>VLOOKUP(F24,production!A:B,2,)</f>
        <v>P1</v>
      </c>
      <c r="H24" s="4">
        <f>VLOOKUP(E24,api!A:E,2,)</f>
        <v>0.15</v>
      </c>
      <c r="I24" s="4">
        <f>VLOOKUP(E24,api!A:E,5,)</f>
        <v>40</v>
      </c>
      <c r="J24" s="4" t="str">
        <f>VLOOKUP(G24,product!B:C,2,)</f>
        <v>1000</v>
      </c>
      <c r="K24" s="4">
        <f>VLOOKUP(F24,production!A:C,3,)</f>
        <v>233000</v>
      </c>
      <c r="L24" s="2">
        <f>VLOOKUP(B24,equipment!A:C,3,)</f>
        <v>46.500093</v>
      </c>
      <c r="M24" s="4">
        <f t="shared" si="7"/>
        <v>751611.40000300645</v>
      </c>
      <c r="N24" s="4">
        <f t="shared" si="1"/>
        <v>200429.70666746839</v>
      </c>
      <c r="O24" s="4">
        <f t="shared" si="2"/>
        <v>50107.426666867097</v>
      </c>
      <c r="P24" s="4">
        <f t="shared" si="0"/>
        <v>50107.426666867097</v>
      </c>
      <c r="Q24" s="2">
        <f t="shared" si="3"/>
        <v>40085.941333493676</v>
      </c>
      <c r="R24" s="2">
        <f t="shared" si="15"/>
        <v>50107426.6668671</v>
      </c>
      <c r="S24" s="2">
        <f t="shared" si="16"/>
        <v>10</v>
      </c>
      <c r="T24">
        <f t="shared" si="6"/>
        <v>50107.426666867097</v>
      </c>
    </row>
    <row r="25" spans="1:20" x14ac:dyDescent="0.3">
      <c r="A25" s="4" t="s">
        <v>146</v>
      </c>
      <c r="B25" s="4" t="s">
        <v>145</v>
      </c>
      <c r="C25" s="4" t="s">
        <v>336</v>
      </c>
      <c r="D25" s="4" t="str">
        <f>VLOOKUP(C25,production!A:B,2,)</f>
        <v>Pr222</v>
      </c>
      <c r="E25" s="4" t="str">
        <f>VLOOKUP(D25,product!B:E,4)</f>
        <v>Rosuvastatin</v>
      </c>
      <c r="F25" s="4" t="s">
        <v>335</v>
      </c>
      <c r="G25" s="4" t="str">
        <f>VLOOKUP(F25,production!A:B,2,)</f>
        <v>P2</v>
      </c>
      <c r="H25" s="4">
        <f>VLOOKUP(E25,api!A:E,2,)</f>
        <v>0.15</v>
      </c>
      <c r="I25" s="4">
        <f>VLOOKUP(E25,api!A:E,5,)</f>
        <v>40</v>
      </c>
      <c r="J25" s="4" t="str">
        <f>VLOOKUP(G25,product!B:C,2,)</f>
        <v>1000</v>
      </c>
      <c r="K25" s="4">
        <f>VLOOKUP(F25,production!A:C,3,)</f>
        <v>352</v>
      </c>
      <c r="L25" s="2">
        <f>VLOOKUP(B25,equipment!A:C,3,)</f>
        <v>46.500093</v>
      </c>
      <c r="M25" s="4">
        <f t="shared" si="7"/>
        <v>1135.4816000045416</v>
      </c>
      <c r="N25" s="4">
        <f t="shared" si="1"/>
        <v>302.79509333454456</v>
      </c>
      <c r="O25" s="4">
        <f t="shared" si="2"/>
        <v>75.698773333636126</v>
      </c>
      <c r="P25" s="4">
        <f t="shared" si="0"/>
        <v>75.698773333636126</v>
      </c>
      <c r="Q25" s="2">
        <f t="shared" si="3"/>
        <v>60.559018666908905</v>
      </c>
      <c r="R25" s="2">
        <f t="shared" si="15"/>
        <v>75698.773333636127</v>
      </c>
      <c r="S25" s="2">
        <f t="shared" si="16"/>
        <v>10</v>
      </c>
      <c r="T25">
        <f t="shared" si="6"/>
        <v>75.698773333636126</v>
      </c>
    </row>
    <row r="26" spans="1:20" x14ac:dyDescent="0.3">
      <c r="A26" s="4" t="s">
        <v>146</v>
      </c>
      <c r="B26" s="4" t="s">
        <v>145</v>
      </c>
      <c r="C26" s="4" t="s">
        <v>336</v>
      </c>
      <c r="D26" s="4" t="str">
        <f>VLOOKUP(C26,production!A:B,2,)</f>
        <v>Pr222</v>
      </c>
      <c r="E26" s="4" t="str">
        <f>VLOOKUP(D26,product!B:E,4)</f>
        <v>Rosuvastatin</v>
      </c>
      <c r="F26" s="4" t="s">
        <v>350</v>
      </c>
      <c r="G26" s="4" t="str">
        <f>VLOOKUP(F26,production!A:B,2,)</f>
        <v>P2</v>
      </c>
      <c r="H26" s="4">
        <f>VLOOKUP(E26,api!A:E,2,)</f>
        <v>0.15</v>
      </c>
      <c r="I26" s="4">
        <f>VLOOKUP(E26,api!A:E,5,)</f>
        <v>40</v>
      </c>
      <c r="J26" s="4" t="str">
        <f>VLOOKUP(G26,product!B:C,2,)</f>
        <v>1000</v>
      </c>
      <c r="K26" s="4">
        <f>VLOOKUP(F26,production!A:C,3,)</f>
        <v>111</v>
      </c>
      <c r="L26" s="2">
        <f>VLOOKUP(B26,equipment!A:C,3,)</f>
        <v>46.500093</v>
      </c>
      <c r="M26" s="4">
        <f t="shared" si="7"/>
        <v>358.06380000143224</v>
      </c>
      <c r="N26" s="4">
        <f t="shared" si="1"/>
        <v>95.483680000381938</v>
      </c>
      <c r="O26" s="4">
        <f t="shared" si="2"/>
        <v>23.870920000095484</v>
      </c>
      <c r="P26" s="4">
        <f t="shared" si="0"/>
        <v>23.870920000095484</v>
      </c>
      <c r="Q26" s="2">
        <f t="shared" si="3"/>
        <v>19.096736000076387</v>
      </c>
      <c r="R26" s="2">
        <f t="shared" si="15"/>
        <v>23870.920000095484</v>
      </c>
      <c r="S26" s="2">
        <f t="shared" si="16"/>
        <v>10</v>
      </c>
      <c r="T26">
        <f t="shared" si="6"/>
        <v>23.870920000095484</v>
      </c>
    </row>
    <row r="27" spans="1:20" x14ac:dyDescent="0.3">
      <c r="A27" s="4" t="s">
        <v>146</v>
      </c>
      <c r="B27" s="4" t="s">
        <v>145</v>
      </c>
      <c r="C27" s="4" t="s">
        <v>336</v>
      </c>
      <c r="D27" s="4" t="str">
        <f>VLOOKUP(C27,production!A:B,2,)</f>
        <v>Pr222</v>
      </c>
      <c r="E27" s="4" t="str">
        <f>VLOOKUP(D27,product!B:E,4)</f>
        <v>Rosuvastatin</v>
      </c>
      <c r="F27" s="4" t="s">
        <v>326</v>
      </c>
      <c r="G27" s="4" t="str">
        <f>VLOOKUP(F27,production!A:B,2,)</f>
        <v>Pd9</v>
      </c>
      <c r="H27" s="4">
        <f>VLOOKUP(E27,api!A:E,2,)</f>
        <v>0.15</v>
      </c>
      <c r="I27" s="4">
        <f>VLOOKUP(E27,api!A:E,5,)</f>
        <v>40</v>
      </c>
      <c r="J27" s="4" t="str">
        <f>VLOOKUP(G27,product!B:C,2,)</f>
        <v>500</v>
      </c>
      <c r="K27" s="4">
        <f>VLOOKUP(F27,production!A:C,3,)</f>
        <v>5.9999999999999995E-4</v>
      </c>
      <c r="L27" s="2">
        <f>VLOOKUP(B27,equipment!A:C,3,)</f>
        <v>46.500093</v>
      </c>
      <c r="M27" s="4">
        <f t="shared" si="7"/>
        <v>3.8709600000154834E-3</v>
      </c>
      <c r="N27" s="4">
        <f t="shared" si="1"/>
        <v>1.0322560000041289E-3</v>
      </c>
      <c r="O27" s="4">
        <f t="shared" si="2"/>
        <v>1.2903200000051611E-4</v>
      </c>
      <c r="P27" s="4">
        <f t="shared" si="0"/>
        <v>1.2903200000051611E-4</v>
      </c>
      <c r="Q27" s="2">
        <f t="shared" si="3"/>
        <v>1.0322560000041289E-4</v>
      </c>
      <c r="R27" s="2">
        <f t="shared" si="15"/>
        <v>0.12903200000051612</v>
      </c>
      <c r="S27" s="2">
        <f t="shared" si="16"/>
        <v>1.2903200000051611E-4</v>
      </c>
      <c r="T27">
        <f t="shared" si="6"/>
        <v>1.2903200000051611E-4</v>
      </c>
    </row>
    <row r="28" spans="1:20" x14ac:dyDescent="0.3">
      <c r="A28" s="4" t="s">
        <v>146</v>
      </c>
      <c r="B28" s="4" t="s">
        <v>145</v>
      </c>
      <c r="C28" s="4" t="s">
        <v>336</v>
      </c>
      <c r="D28" s="4" t="str">
        <f>VLOOKUP(C28,production!A:B,2,)</f>
        <v>Pr222</v>
      </c>
      <c r="E28" s="4" t="str">
        <f>VLOOKUP(D28,product!B:E,4)</f>
        <v>Rosuvastatin</v>
      </c>
      <c r="F28" s="4" t="s">
        <v>432</v>
      </c>
      <c r="G28" s="4" t="str">
        <f>VLOOKUP(F28,production!A:B,2,)</f>
        <v>P21</v>
      </c>
      <c r="H28" s="4">
        <f>VLOOKUP(E28,api!A:E,2,)</f>
        <v>0.15</v>
      </c>
      <c r="I28" s="4">
        <f>VLOOKUP(E28,api!A:E,5,)</f>
        <v>40</v>
      </c>
      <c r="J28" s="4">
        <f>VLOOKUP(G28,product!B:C,2,)</f>
        <v>10000</v>
      </c>
      <c r="K28" s="4">
        <f>VLOOKUP(F28,production!A:C,3,)</f>
        <v>300</v>
      </c>
      <c r="L28" s="2">
        <f>VLOOKUP(B28,equipment!A:C,3,)</f>
        <v>46.500093</v>
      </c>
      <c r="M28" s="4">
        <f t="shared" si="7"/>
        <v>96.77400000038709</v>
      </c>
      <c r="N28" s="4">
        <f t="shared" si="1"/>
        <v>25.806400000103224</v>
      </c>
      <c r="O28" s="4">
        <f t="shared" si="2"/>
        <v>64.51600000025806</v>
      </c>
      <c r="P28" s="4">
        <f t="shared" si="0"/>
        <v>25.806400000103224</v>
      </c>
      <c r="Q28" s="2">
        <f t="shared" si="3"/>
        <v>20.645120000082578</v>
      </c>
      <c r="R28" s="2">
        <f t="shared" si="15"/>
        <v>25806.400000103225</v>
      </c>
      <c r="S28" s="2">
        <f t="shared" si="16"/>
        <v>10</v>
      </c>
      <c r="T28">
        <f t="shared" si="6"/>
        <v>25.806400000103224</v>
      </c>
    </row>
    <row r="29" spans="1:20" x14ac:dyDescent="0.3">
      <c r="A29" s="4" t="s">
        <v>146</v>
      </c>
      <c r="B29" s="4" t="s">
        <v>145</v>
      </c>
      <c r="C29" s="4" t="s">
        <v>338</v>
      </c>
      <c r="D29" s="4" t="str">
        <f>VLOOKUP(C29,production!A:B,2,)</f>
        <v>P4</v>
      </c>
      <c r="E29" s="4" t="str">
        <f>VLOOKUP(D29,product!B:E,4)</f>
        <v>Rosuvastatin</v>
      </c>
      <c r="F29" s="4" t="s">
        <v>336</v>
      </c>
      <c r="G29" s="4" t="str">
        <f>VLOOKUP(F29,production!A:B,2,)</f>
        <v>Pr222</v>
      </c>
      <c r="H29" s="4">
        <f>VLOOKUP(E29,api!A:E,2,)</f>
        <v>0.15</v>
      </c>
      <c r="I29" s="4">
        <f>VLOOKUP(E29,api!A:E,5,)</f>
        <v>40</v>
      </c>
      <c r="J29" s="4" t="str">
        <f>VLOOKUP(G29,product!B:C,2,)</f>
        <v>0.123</v>
      </c>
      <c r="K29" s="4">
        <f>VLOOKUP(F29,production!A:C,3,)</f>
        <v>23000</v>
      </c>
      <c r="L29" s="2">
        <f>VLOOKUP(B29,equipment!A:C,3,)</f>
        <v>46.500093</v>
      </c>
      <c r="M29" s="4">
        <f t="shared" si="7"/>
        <v>603198373.98615265</v>
      </c>
      <c r="N29" s="4">
        <f t="shared" si="1"/>
        <v>160852899.72964069</v>
      </c>
      <c r="O29" s="4">
        <f t="shared" si="2"/>
        <v>4946.2266666864516</v>
      </c>
      <c r="P29" s="4">
        <f t="shared" si="0"/>
        <v>4946.2266666864516</v>
      </c>
      <c r="Q29" s="2">
        <f t="shared" si="3"/>
        <v>3956.9813333491616</v>
      </c>
      <c r="R29" s="2">
        <f t="shared" si="15"/>
        <v>4946226.666686452</v>
      </c>
      <c r="S29" s="2">
        <f t="shared" si="16"/>
        <v>10</v>
      </c>
    </row>
    <row r="30" spans="1:20" x14ac:dyDescent="0.3">
      <c r="A30" s="4" t="s">
        <v>146</v>
      </c>
      <c r="B30" s="4" t="s">
        <v>145</v>
      </c>
      <c r="C30" s="4" t="s">
        <v>338</v>
      </c>
      <c r="D30" s="4" t="str">
        <f>VLOOKUP(C30,production!A:B,2,)</f>
        <v>P4</v>
      </c>
      <c r="E30" s="4" t="str">
        <f>VLOOKUP(D30,product!B:E,4)</f>
        <v>Rosuvastatin</v>
      </c>
      <c r="F30" s="4" t="s">
        <v>340</v>
      </c>
      <c r="G30" s="4" t="str">
        <f>VLOOKUP(F30,production!A:B,2,)</f>
        <v>P6</v>
      </c>
      <c r="H30" s="4">
        <f>VLOOKUP(E30,api!A:E,2,)</f>
        <v>0.15</v>
      </c>
      <c r="I30" s="4">
        <f>VLOOKUP(E30,api!A:E,5,)</f>
        <v>40</v>
      </c>
      <c r="J30" s="4" t="str">
        <f>VLOOKUP(G30,product!B:C,2,)</f>
        <v>1500</v>
      </c>
      <c r="K30" s="4">
        <f>VLOOKUP(F30,production!A:C,3,)</f>
        <v>325</v>
      </c>
      <c r="L30" s="2">
        <f>VLOOKUP(B30,equipment!A:C,3,)</f>
        <v>46.500093</v>
      </c>
      <c r="M30" s="4">
        <f t="shared" si="7"/>
        <v>698.92333333612896</v>
      </c>
      <c r="N30" s="4">
        <f t="shared" si="1"/>
        <v>186.37955555630111</v>
      </c>
      <c r="O30" s="4">
        <f t="shared" si="2"/>
        <v>69.892333333612896</v>
      </c>
      <c r="P30" s="4">
        <f t="shared" si="0"/>
        <v>69.892333333612896</v>
      </c>
      <c r="Q30" s="2">
        <f t="shared" si="3"/>
        <v>55.913866666890314</v>
      </c>
      <c r="R30" s="2">
        <f t="shared" si="15"/>
        <v>69892.3333336129</v>
      </c>
      <c r="S30" s="2">
        <f t="shared" si="16"/>
        <v>10</v>
      </c>
      <c r="T30">
        <f t="shared" si="6"/>
        <v>69.892333333612896</v>
      </c>
    </row>
    <row r="31" spans="1:20" x14ac:dyDescent="0.3">
      <c r="A31" s="4" t="s">
        <v>146</v>
      </c>
      <c r="B31" s="4" t="s">
        <v>145</v>
      </c>
      <c r="C31" s="4" t="s">
        <v>338</v>
      </c>
      <c r="D31" s="4" t="str">
        <f>VLOOKUP(C31,production!A:B,2,)</f>
        <v>P4</v>
      </c>
      <c r="E31" s="4" t="str">
        <f>VLOOKUP(D31,product!B:E,4)</f>
        <v>Rosuvastatin</v>
      </c>
      <c r="F31" s="4" t="s">
        <v>352</v>
      </c>
      <c r="G31" s="4" t="str">
        <f>VLOOKUP(F31,production!A:B,2,)</f>
        <v>P1</v>
      </c>
      <c r="H31" s="4">
        <f>VLOOKUP(E31,api!A:E,2,)</f>
        <v>0.15</v>
      </c>
      <c r="I31" s="4">
        <f>VLOOKUP(E31,api!A:E,5,)</f>
        <v>40</v>
      </c>
      <c r="J31" s="4" t="str">
        <f>VLOOKUP(G31,product!B:C,2,)</f>
        <v>1000</v>
      </c>
      <c r="K31" s="4">
        <f>VLOOKUP(F31,production!A:C,3,)</f>
        <v>233000</v>
      </c>
      <c r="L31" s="2">
        <f>VLOOKUP(B31,equipment!A:C,3,)</f>
        <v>46.500093</v>
      </c>
      <c r="M31" s="4">
        <f t="shared" si="7"/>
        <v>751611.40000300645</v>
      </c>
      <c r="N31" s="4">
        <f t="shared" si="1"/>
        <v>200429.70666746839</v>
      </c>
      <c r="O31" s="4">
        <f t="shared" si="2"/>
        <v>50107.426666867097</v>
      </c>
      <c r="P31" s="4">
        <f t="shared" si="0"/>
        <v>50107.426666867097</v>
      </c>
      <c r="Q31" s="2">
        <f t="shared" si="3"/>
        <v>40085.941333493676</v>
      </c>
      <c r="R31" s="2">
        <f t="shared" si="15"/>
        <v>50107426.6668671</v>
      </c>
      <c r="S31" s="2">
        <f t="shared" si="16"/>
        <v>10</v>
      </c>
      <c r="T31">
        <f t="shared" si="6"/>
        <v>50107.426666867097</v>
      </c>
    </row>
    <row r="32" spans="1:20" x14ac:dyDescent="0.3">
      <c r="A32" s="4" t="s">
        <v>146</v>
      </c>
      <c r="B32" s="4" t="s">
        <v>145</v>
      </c>
      <c r="C32" s="4" t="s">
        <v>338</v>
      </c>
      <c r="D32" s="4" t="str">
        <f>VLOOKUP(C32,production!A:B,2,)</f>
        <v>P4</v>
      </c>
      <c r="E32" s="4" t="str">
        <f>VLOOKUP(D32,product!B:E,4)</f>
        <v>Rosuvastatin</v>
      </c>
      <c r="F32" s="4" t="s">
        <v>335</v>
      </c>
      <c r="G32" s="4" t="str">
        <f>VLOOKUP(F32,production!A:B,2,)</f>
        <v>P2</v>
      </c>
      <c r="H32" s="4">
        <f>VLOOKUP(E32,api!A:E,2,)</f>
        <v>0.15</v>
      </c>
      <c r="I32" s="4">
        <f>VLOOKUP(E32,api!A:E,5,)</f>
        <v>40</v>
      </c>
      <c r="J32" s="4" t="str">
        <f>VLOOKUP(G32,product!B:C,2,)</f>
        <v>1000</v>
      </c>
      <c r="K32" s="4">
        <f>VLOOKUP(F32,production!A:C,3,)</f>
        <v>352</v>
      </c>
      <c r="L32" s="2">
        <f>465.00093+46.500093</f>
        <v>511.50102299999998</v>
      </c>
      <c r="M32" s="4">
        <f t="shared" si="7"/>
        <v>103.2256000004129</v>
      </c>
      <c r="N32" s="4">
        <f t="shared" si="1"/>
        <v>27.526826666776778</v>
      </c>
      <c r="O32" s="4">
        <f t="shared" si="2"/>
        <v>6.8817066666941935</v>
      </c>
      <c r="P32" s="4">
        <f t="shared" si="0"/>
        <v>6.8817066666941935</v>
      </c>
      <c r="Q32" s="2">
        <f t="shared" si="3"/>
        <v>5.5053653333553552</v>
      </c>
      <c r="R32" s="2">
        <f t="shared" si="15"/>
        <v>6881.7066666941937</v>
      </c>
      <c r="S32" s="2">
        <f t="shared" si="16"/>
        <v>6.8817066666941935</v>
      </c>
      <c r="T32">
        <f t="shared" si="6"/>
        <v>6.8817066666941935</v>
      </c>
    </row>
    <row r="33" spans="1:20" x14ac:dyDescent="0.3">
      <c r="A33" s="4" t="s">
        <v>146</v>
      </c>
      <c r="B33" s="4" t="s">
        <v>145</v>
      </c>
      <c r="C33" s="4" t="s">
        <v>338</v>
      </c>
      <c r="D33" s="4" t="str">
        <f>VLOOKUP(C33,production!A:B,2,)</f>
        <v>P4</v>
      </c>
      <c r="E33" s="4" t="str">
        <f>VLOOKUP(D33,product!B:E,4)</f>
        <v>Rosuvastatin</v>
      </c>
      <c r="F33" s="4" t="s">
        <v>326</v>
      </c>
      <c r="G33" s="4" t="str">
        <f>VLOOKUP(F33,production!A:B,2,)</f>
        <v>Pd9</v>
      </c>
      <c r="H33" s="4">
        <f>VLOOKUP(E33,api!A:E,2,)</f>
        <v>0.15</v>
      </c>
      <c r="I33" s="4">
        <f>VLOOKUP(E33,api!A:E,5,)</f>
        <v>40</v>
      </c>
      <c r="J33" s="4" t="str">
        <f>VLOOKUP(G33,product!B:C,2,)</f>
        <v>500</v>
      </c>
      <c r="K33" s="4">
        <f>VLOOKUP(F33,production!A:C,3,)</f>
        <v>5.9999999999999995E-4</v>
      </c>
      <c r="L33" s="2">
        <f>VLOOKUP(B33,equipment!A:C,3,)</f>
        <v>46.500093</v>
      </c>
      <c r="M33" s="4">
        <f t="shared" si="7"/>
        <v>3.8709600000154834E-3</v>
      </c>
      <c r="N33" s="4">
        <f t="shared" si="1"/>
        <v>1.0322560000041289E-3</v>
      </c>
      <c r="O33" s="4">
        <f t="shared" si="2"/>
        <v>1.2903200000051611E-4</v>
      </c>
      <c r="P33" s="4">
        <f t="shared" si="0"/>
        <v>1.2903200000051611E-4</v>
      </c>
      <c r="Q33" s="2">
        <f t="shared" si="3"/>
        <v>1.0322560000041289E-4</v>
      </c>
      <c r="R33" s="2">
        <f t="shared" si="15"/>
        <v>0.12903200000051612</v>
      </c>
      <c r="S33" s="2">
        <f t="shared" si="16"/>
        <v>1.2903200000051611E-4</v>
      </c>
      <c r="T33">
        <f t="shared" si="6"/>
        <v>1.2903200000051611E-4</v>
      </c>
    </row>
    <row r="34" spans="1:20" x14ac:dyDescent="0.3">
      <c r="A34" s="4" t="s">
        <v>146</v>
      </c>
      <c r="B34" s="4" t="s">
        <v>145</v>
      </c>
      <c r="C34" s="4" t="s">
        <v>338</v>
      </c>
      <c r="D34" s="4" t="str">
        <f>VLOOKUP(C34,production!A:B,2,)</f>
        <v>P4</v>
      </c>
      <c r="E34" s="4" t="str">
        <f>VLOOKUP(D34,product!B:E,4)</f>
        <v>Rosuvastatin</v>
      </c>
      <c r="F34" s="4" t="s">
        <v>350</v>
      </c>
      <c r="G34" s="4" t="str">
        <f>VLOOKUP(F34,production!A:B,2,)</f>
        <v>P2</v>
      </c>
      <c r="H34" s="4">
        <f>VLOOKUP(E34,api!A:E,2,)</f>
        <v>0.15</v>
      </c>
      <c r="I34" s="4">
        <f>VLOOKUP(E34,api!A:E,5,)</f>
        <v>40</v>
      </c>
      <c r="J34" s="4" t="str">
        <f>VLOOKUP(G34,product!B:C,2,)</f>
        <v>1000</v>
      </c>
      <c r="K34" s="4">
        <f>VLOOKUP(F34,production!A:C,3,)</f>
        <v>111</v>
      </c>
      <c r="L34" s="2">
        <f>VLOOKUP(B34,equipment!A:C,3,)</f>
        <v>46.500093</v>
      </c>
      <c r="M34" s="4">
        <f t="shared" si="7"/>
        <v>358.06380000143224</v>
      </c>
      <c r="N34" s="4">
        <f t="shared" si="1"/>
        <v>95.483680000381938</v>
      </c>
      <c r="O34" s="4">
        <f t="shared" si="2"/>
        <v>23.870920000095484</v>
      </c>
      <c r="P34" s="4">
        <f t="shared" si="0"/>
        <v>23.870920000095484</v>
      </c>
      <c r="Q34" s="2">
        <f t="shared" si="3"/>
        <v>19.096736000076387</v>
      </c>
      <c r="R34" s="2">
        <f t="shared" si="15"/>
        <v>23870.920000095484</v>
      </c>
      <c r="S34" s="2">
        <f t="shared" si="16"/>
        <v>10</v>
      </c>
      <c r="T34">
        <f t="shared" si="6"/>
        <v>23.870920000095484</v>
      </c>
    </row>
    <row r="35" spans="1:20" x14ac:dyDescent="0.3">
      <c r="A35" s="4" t="s">
        <v>146</v>
      </c>
      <c r="B35" s="4" t="s">
        <v>145</v>
      </c>
      <c r="C35" s="4" t="s">
        <v>338</v>
      </c>
      <c r="D35" s="4" t="str">
        <f>VLOOKUP(C35,production!A:B,2,)</f>
        <v>P4</v>
      </c>
      <c r="E35" s="4" t="str">
        <f>VLOOKUP(D35,product!B:E,4)</f>
        <v>Rosuvastatin</v>
      </c>
      <c r="F35" s="4" t="s">
        <v>432</v>
      </c>
      <c r="G35" s="4" t="str">
        <f>VLOOKUP(F35,production!A:B,2,)</f>
        <v>P21</v>
      </c>
      <c r="H35" s="4">
        <f>VLOOKUP(E35,api!A:E,2,)</f>
        <v>0.15</v>
      </c>
      <c r="I35" s="4">
        <f>VLOOKUP(E35,api!A:E,5,)</f>
        <v>40</v>
      </c>
      <c r="J35" s="4">
        <f>VLOOKUP(G35,product!B:C,2,)</f>
        <v>10000</v>
      </c>
      <c r="K35" s="4">
        <f>VLOOKUP(F35,production!A:C,3,)</f>
        <v>300</v>
      </c>
      <c r="L35" s="2">
        <f>VLOOKUP(B35,equipment!A:C,3,)</f>
        <v>46.500093</v>
      </c>
      <c r="M35" s="4">
        <f t="shared" si="7"/>
        <v>96.77400000038709</v>
      </c>
      <c r="N35" s="4">
        <f t="shared" si="1"/>
        <v>25.806400000103224</v>
      </c>
      <c r="O35" s="4">
        <f t="shared" si="2"/>
        <v>64.51600000025806</v>
      </c>
      <c r="P35" s="4">
        <f t="shared" si="0"/>
        <v>25.806400000103224</v>
      </c>
      <c r="Q35" s="2">
        <f t="shared" si="3"/>
        <v>20.645120000082578</v>
      </c>
      <c r="R35" s="2">
        <f t="shared" si="15"/>
        <v>25806.400000103225</v>
      </c>
      <c r="S35" s="2">
        <f t="shared" si="16"/>
        <v>10</v>
      </c>
      <c r="T35">
        <f t="shared" si="6"/>
        <v>25.806400000103224</v>
      </c>
    </row>
    <row r="36" spans="1:20" x14ac:dyDescent="0.3">
      <c r="A36" s="4" t="s">
        <v>146</v>
      </c>
      <c r="B36" s="4" t="s">
        <v>145</v>
      </c>
      <c r="C36" s="4" t="s">
        <v>340</v>
      </c>
      <c r="D36" s="4" t="str">
        <f>VLOOKUP(C36,production!A:B,2,)</f>
        <v>P6</v>
      </c>
      <c r="E36" s="4" t="str">
        <f>VLOOKUP(D36,product!B:E,4)</f>
        <v>Pregabalin</v>
      </c>
      <c r="F36" s="4" t="s">
        <v>336</v>
      </c>
      <c r="G36" s="4" t="str">
        <f>VLOOKUP(F36,production!A:B,2,)</f>
        <v>Pr222</v>
      </c>
      <c r="H36" s="4">
        <f>VLOOKUP(E36,api!A:E,2,)</f>
        <v>0.5</v>
      </c>
      <c r="I36" s="4">
        <f>VLOOKUP(E36,api!A:E,5,)</f>
        <v>40</v>
      </c>
      <c r="J36" s="4" t="str">
        <f>VLOOKUP(G36,product!B:C,2,)</f>
        <v>0.123</v>
      </c>
      <c r="K36" s="4">
        <f>VLOOKUP(F36,production!A:C,3,)</f>
        <v>23000</v>
      </c>
      <c r="L36" s="2">
        <f>VLOOKUP(B36,equipment!A:C,3,)</f>
        <v>46.500093</v>
      </c>
      <c r="M36" s="4">
        <f t="shared" si="7"/>
        <v>2010661246.6205089</v>
      </c>
      <c r="N36" s="4">
        <f t="shared" si="1"/>
        <v>160852899.72964069</v>
      </c>
      <c r="O36" s="4">
        <f t="shared" si="2"/>
        <v>4946.2266666864516</v>
      </c>
      <c r="P36" s="4">
        <f t="shared" si="0"/>
        <v>4946.2266666864516</v>
      </c>
      <c r="Q36" s="2">
        <f t="shared" si="3"/>
        <v>3956.9813333491616</v>
      </c>
      <c r="R36" s="2">
        <f t="shared" si="15"/>
        <v>4946226.666686452</v>
      </c>
      <c r="S36" s="2">
        <f t="shared" si="16"/>
        <v>10</v>
      </c>
      <c r="T36">
        <f t="shared" si="6"/>
        <v>4946.2266666864516</v>
      </c>
    </row>
    <row r="37" spans="1:20" x14ac:dyDescent="0.3">
      <c r="A37" s="4" t="s">
        <v>146</v>
      </c>
      <c r="B37" s="4" t="s">
        <v>145</v>
      </c>
      <c r="C37" s="4" t="s">
        <v>340</v>
      </c>
      <c r="D37" s="4" t="str">
        <f>VLOOKUP(C37,production!A:B,2,)</f>
        <v>P6</v>
      </c>
      <c r="E37" s="4" t="str">
        <f>VLOOKUP(D37,product!B:E,4)</f>
        <v>Pregabalin</v>
      </c>
      <c r="F37" s="4" t="s">
        <v>338</v>
      </c>
      <c r="G37" s="4" t="str">
        <f>VLOOKUP(F37,production!A:B,2,)</f>
        <v>P4</v>
      </c>
      <c r="H37" s="4">
        <f>VLOOKUP(E37,api!A:E,2,)</f>
        <v>0.5</v>
      </c>
      <c r="I37" s="4">
        <f>VLOOKUP(E37,api!A:E,5,)</f>
        <v>40</v>
      </c>
      <c r="J37" s="4" t="str">
        <f>VLOOKUP(G37,product!B:C,2,)</f>
        <v>1000</v>
      </c>
      <c r="K37" s="4">
        <f>VLOOKUP(F37,production!A:C,3,)</f>
        <v>165000</v>
      </c>
      <c r="L37" s="2">
        <f>VLOOKUP(B37,equipment!A:C,3,)</f>
        <v>46.500093</v>
      </c>
      <c r="M37" s="4">
        <f t="shared" si="7"/>
        <v>1774190.0000070967</v>
      </c>
      <c r="N37" s="4">
        <f t="shared" si="1"/>
        <v>141935.20000056774</v>
      </c>
      <c r="O37" s="4">
        <f t="shared" si="2"/>
        <v>35483.800000141935</v>
      </c>
      <c r="P37" s="4">
        <f t="shared" si="0"/>
        <v>35483.800000141935</v>
      </c>
      <c r="Q37" s="2">
        <f t="shared" si="3"/>
        <v>28387.040000113546</v>
      </c>
      <c r="R37" s="2">
        <f t="shared" si="15"/>
        <v>35483800.000141934</v>
      </c>
      <c r="S37" s="2">
        <f t="shared" si="16"/>
        <v>10</v>
      </c>
      <c r="T37">
        <f t="shared" si="6"/>
        <v>35483.800000141935</v>
      </c>
    </row>
    <row r="38" spans="1:20" x14ac:dyDescent="0.3">
      <c r="A38" s="4" t="s">
        <v>146</v>
      </c>
      <c r="B38" s="4" t="s">
        <v>145</v>
      </c>
      <c r="C38" s="4" t="s">
        <v>340</v>
      </c>
      <c r="D38" s="4" t="str">
        <f>VLOOKUP(C38,production!A:B,2,)</f>
        <v>P6</v>
      </c>
      <c r="E38" s="4" t="str">
        <f>VLOOKUP(D38,product!B:E,4)</f>
        <v>Pregabalin</v>
      </c>
      <c r="F38" s="4" t="s">
        <v>352</v>
      </c>
      <c r="G38" s="4" t="str">
        <f>VLOOKUP(F38,production!A:B,2,)</f>
        <v>P1</v>
      </c>
      <c r="H38" s="4">
        <f>VLOOKUP(E38,api!A:E,2,)</f>
        <v>0.5</v>
      </c>
      <c r="I38" s="4">
        <f>VLOOKUP(E38,api!A:E,5,)</f>
        <v>40</v>
      </c>
      <c r="J38" s="4" t="str">
        <f>VLOOKUP(G38,product!B:C,2,)</f>
        <v>1000</v>
      </c>
      <c r="K38" s="4">
        <f>VLOOKUP(F38,production!A:C,3,)</f>
        <v>233000</v>
      </c>
      <c r="L38" s="2">
        <f>VLOOKUP(B38,equipment!A:C,3,)</f>
        <v>46.500093</v>
      </c>
      <c r="M38" s="4">
        <f t="shared" si="7"/>
        <v>2505371.333343355</v>
      </c>
      <c r="N38" s="4">
        <f t="shared" si="1"/>
        <v>200429.70666746839</v>
      </c>
      <c r="O38" s="4">
        <f t="shared" si="2"/>
        <v>50107.426666867097</v>
      </c>
      <c r="P38" s="4">
        <f t="shared" si="0"/>
        <v>50107.426666867097</v>
      </c>
      <c r="Q38" s="2">
        <f t="shared" si="3"/>
        <v>40085.941333493676</v>
      </c>
      <c r="R38" s="2">
        <f t="shared" si="15"/>
        <v>50107426.6668671</v>
      </c>
      <c r="S38" s="2">
        <f t="shared" si="16"/>
        <v>10</v>
      </c>
      <c r="T38">
        <f t="shared" si="6"/>
        <v>50107.426666867097</v>
      </c>
    </row>
    <row r="39" spans="1:20" x14ac:dyDescent="0.3">
      <c r="A39" s="4" t="s">
        <v>146</v>
      </c>
      <c r="B39" s="4" t="s">
        <v>145</v>
      </c>
      <c r="C39" s="4" t="s">
        <v>340</v>
      </c>
      <c r="D39" s="4" t="str">
        <f>VLOOKUP(C39,production!A:B,2,)</f>
        <v>P6</v>
      </c>
      <c r="E39" s="4" t="str">
        <f>VLOOKUP(D39,product!B:E,4)</f>
        <v>Pregabalin</v>
      </c>
      <c r="F39" s="4" t="s">
        <v>335</v>
      </c>
      <c r="G39" s="4" t="str">
        <f>VLOOKUP(F39,production!A:B,2,)</f>
        <v>P2</v>
      </c>
      <c r="H39" s="4">
        <f>VLOOKUP(E39,api!A:E,2,)</f>
        <v>0.5</v>
      </c>
      <c r="I39" s="4">
        <f>VLOOKUP(E39,api!A:E,5,)</f>
        <v>40</v>
      </c>
      <c r="J39" s="4" t="str">
        <f>VLOOKUP(G39,product!B:C,2,)</f>
        <v>1000</v>
      </c>
      <c r="K39" s="4">
        <f>VLOOKUP(F39,production!A:C,3,)</f>
        <v>352</v>
      </c>
      <c r="L39" s="2">
        <f>VLOOKUP(B39,equipment!A:C,3,)</f>
        <v>46.500093</v>
      </c>
      <c r="M39" s="4">
        <f t="shared" si="7"/>
        <v>3784.9386666818064</v>
      </c>
      <c r="N39" s="4">
        <f t="shared" si="1"/>
        <v>302.79509333454456</v>
      </c>
      <c r="O39" s="4">
        <f t="shared" si="2"/>
        <v>75.698773333636126</v>
      </c>
      <c r="P39" s="4">
        <f t="shared" si="0"/>
        <v>75.698773333636126</v>
      </c>
      <c r="Q39" s="2">
        <f t="shared" si="3"/>
        <v>60.559018666908905</v>
      </c>
      <c r="R39" s="2">
        <f t="shared" si="15"/>
        <v>75698.773333636127</v>
      </c>
      <c r="S39" s="2">
        <f t="shared" si="16"/>
        <v>10</v>
      </c>
      <c r="T39">
        <f t="shared" si="6"/>
        <v>75.698773333636126</v>
      </c>
    </row>
    <row r="40" spans="1:20" x14ac:dyDescent="0.3">
      <c r="A40" s="4" t="s">
        <v>146</v>
      </c>
      <c r="B40" s="4" t="s">
        <v>145</v>
      </c>
      <c r="C40" s="4" t="s">
        <v>340</v>
      </c>
      <c r="D40" s="4" t="str">
        <f>VLOOKUP(C40,production!A:B,2,)</f>
        <v>P6</v>
      </c>
      <c r="E40" s="4" t="str">
        <f>VLOOKUP(D40,product!B:E,4)</f>
        <v>Pregabalin</v>
      </c>
      <c r="F40" s="4" t="s">
        <v>326</v>
      </c>
      <c r="G40" s="4" t="str">
        <f>VLOOKUP(F40,production!A:B,2,)</f>
        <v>Pd9</v>
      </c>
      <c r="H40" s="4">
        <f>VLOOKUP(E40,api!A:E,2,)</f>
        <v>0.5</v>
      </c>
      <c r="I40" s="4">
        <f>VLOOKUP(E40,api!A:E,5,)</f>
        <v>40</v>
      </c>
      <c r="J40" s="4" t="str">
        <f>VLOOKUP(G40,product!B:C,2,)</f>
        <v>500</v>
      </c>
      <c r="K40" s="4">
        <f>VLOOKUP(F40,production!A:C,3,)</f>
        <v>5.9999999999999995E-4</v>
      </c>
      <c r="L40" s="2">
        <f>VLOOKUP(B40,equipment!A:C,3,)</f>
        <v>46.500093</v>
      </c>
      <c r="M40" s="4">
        <f t="shared" si="7"/>
        <v>1.2903200000051612E-2</v>
      </c>
      <c r="N40" s="4">
        <f t="shared" si="1"/>
        <v>1.0322560000041289E-3</v>
      </c>
      <c r="O40" s="4">
        <f t="shared" si="2"/>
        <v>1.2903200000051611E-4</v>
      </c>
      <c r="P40" s="4">
        <f t="shared" si="0"/>
        <v>1.2903200000051611E-4</v>
      </c>
      <c r="Q40" s="2">
        <f t="shared" si="3"/>
        <v>1.0322560000041289E-4</v>
      </c>
      <c r="R40" s="2">
        <f t="shared" si="15"/>
        <v>0.12903200000051612</v>
      </c>
      <c r="S40" s="2">
        <f t="shared" si="16"/>
        <v>1.2903200000051611E-4</v>
      </c>
      <c r="T40">
        <f t="shared" si="6"/>
        <v>1.2903200000051611E-4</v>
      </c>
    </row>
    <row r="41" spans="1:20" x14ac:dyDescent="0.3">
      <c r="A41" s="4" t="s">
        <v>146</v>
      </c>
      <c r="B41" s="4" t="s">
        <v>145</v>
      </c>
      <c r="C41" s="4" t="s">
        <v>340</v>
      </c>
      <c r="D41" s="4" t="str">
        <f>VLOOKUP(C41,production!A:B,2,)</f>
        <v>P6</v>
      </c>
      <c r="E41" s="4" t="str">
        <f>VLOOKUP(D41,product!B:E,4)</f>
        <v>Pregabalin</v>
      </c>
      <c r="F41" s="4" t="s">
        <v>350</v>
      </c>
      <c r="G41" s="4" t="str">
        <f>VLOOKUP(F41,production!A:B,2,)</f>
        <v>P2</v>
      </c>
      <c r="H41" s="4">
        <f>VLOOKUP(E41,api!A:E,2,)</f>
        <v>0.5</v>
      </c>
      <c r="I41" s="4">
        <f>VLOOKUP(E41,api!A:E,5,)</f>
        <v>40</v>
      </c>
      <c r="J41" s="4" t="str">
        <f>VLOOKUP(G41,product!B:C,2,)</f>
        <v>1000</v>
      </c>
      <c r="K41" s="4">
        <f>VLOOKUP(F41,production!A:C,3,)</f>
        <v>111</v>
      </c>
      <c r="L41" s="2">
        <f>VLOOKUP(B41,equipment!A:C,3,)</f>
        <v>46.500093</v>
      </c>
      <c r="M41" s="4">
        <f t="shared" si="7"/>
        <v>1193.5460000047742</v>
      </c>
      <c r="N41" s="4">
        <f t="shared" si="1"/>
        <v>95.483680000381938</v>
      </c>
      <c r="O41" s="4">
        <f t="shared" si="2"/>
        <v>23.870920000095484</v>
      </c>
      <c r="P41" s="4">
        <f t="shared" si="0"/>
        <v>23.870920000095484</v>
      </c>
      <c r="Q41" s="2">
        <f t="shared" si="3"/>
        <v>19.096736000076387</v>
      </c>
      <c r="R41" s="2">
        <f t="shared" si="15"/>
        <v>23870.920000095484</v>
      </c>
      <c r="S41" s="2">
        <f t="shared" si="16"/>
        <v>10</v>
      </c>
      <c r="T41">
        <f t="shared" si="6"/>
        <v>23.870920000095484</v>
      </c>
    </row>
    <row r="42" spans="1:20" x14ac:dyDescent="0.3">
      <c r="A42" s="4" t="s">
        <v>146</v>
      </c>
      <c r="B42" s="4" t="s">
        <v>145</v>
      </c>
      <c r="C42" s="4" t="s">
        <v>340</v>
      </c>
      <c r="D42" s="4" t="str">
        <f>VLOOKUP(C42,production!A:B,2,)</f>
        <v>P6</v>
      </c>
      <c r="E42" s="4" t="str">
        <f>VLOOKUP(D42,product!B:E,4)</f>
        <v>Pregabalin</v>
      </c>
      <c r="F42" s="4" t="s">
        <v>432</v>
      </c>
      <c r="G42" s="4" t="str">
        <f>VLOOKUP(F42,production!A:B,2,)</f>
        <v>P21</v>
      </c>
      <c r="H42" s="4">
        <f>VLOOKUP(E42,api!A:E,2,)</f>
        <v>0.5</v>
      </c>
      <c r="I42" s="4">
        <f>VLOOKUP(E42,api!A:E,5,)</f>
        <v>40</v>
      </c>
      <c r="J42" s="4">
        <f>VLOOKUP(G42,product!B:C,2,)</f>
        <v>10000</v>
      </c>
      <c r="K42" s="4">
        <f>VLOOKUP(F42,production!A:C,3,)</f>
        <v>300</v>
      </c>
      <c r="L42" s="2">
        <f>VLOOKUP(B42,equipment!A:C,3,)</f>
        <v>46.500093</v>
      </c>
      <c r="M42" s="4">
        <f t="shared" si="7"/>
        <v>322.58000000129033</v>
      </c>
      <c r="N42" s="4">
        <f t="shared" si="1"/>
        <v>25.806400000103224</v>
      </c>
      <c r="O42" s="4">
        <f t="shared" si="2"/>
        <v>64.51600000025806</v>
      </c>
      <c r="P42" s="4">
        <f t="shared" si="0"/>
        <v>25.806400000103224</v>
      </c>
      <c r="Q42" s="2">
        <f t="shared" si="3"/>
        <v>20.645120000082578</v>
      </c>
      <c r="R42" s="2">
        <f t="shared" si="15"/>
        <v>25806.400000103225</v>
      </c>
      <c r="S42" s="2">
        <f t="shared" si="16"/>
        <v>10</v>
      </c>
      <c r="T42">
        <f t="shared" si="6"/>
        <v>25.806400000103224</v>
      </c>
    </row>
    <row r="43" spans="1:20" x14ac:dyDescent="0.3">
      <c r="A43" s="4" t="s">
        <v>146</v>
      </c>
      <c r="B43" s="4" t="s">
        <v>145</v>
      </c>
      <c r="C43" s="4" t="s">
        <v>352</v>
      </c>
      <c r="D43" s="4" t="str">
        <f>VLOOKUP(C43,production!A:B,2,)</f>
        <v>P1</v>
      </c>
      <c r="E43" s="4" t="str">
        <f>VLOOKUP(D43,product!B:E,4)</f>
        <v>Febuxostat</v>
      </c>
      <c r="F43" s="4" t="s">
        <v>336</v>
      </c>
      <c r="G43" s="4" t="str">
        <f>VLOOKUP(F43,production!A:B,2,)</f>
        <v>Pr222</v>
      </c>
      <c r="H43" s="4">
        <f>VLOOKUP(E43,api!A:E,2,)</f>
        <v>0.12</v>
      </c>
      <c r="I43" s="4">
        <f>VLOOKUP(E43,api!A:E,5,)</f>
        <v>40</v>
      </c>
      <c r="J43" s="4" t="str">
        <f>VLOOKUP(G43,product!B:C,2,)</f>
        <v>0.123</v>
      </c>
      <c r="K43" s="4">
        <f>VLOOKUP(F43,production!A:C,3,)</f>
        <v>23000</v>
      </c>
      <c r="L43" s="2">
        <f>VLOOKUP(B43,equipment!A:C,3,)</f>
        <v>46.500093</v>
      </c>
      <c r="M43" s="4">
        <f t="shared" si="7"/>
        <v>482558699.18892211</v>
      </c>
      <c r="N43" s="4">
        <f t="shared" si="1"/>
        <v>160852899.72964069</v>
      </c>
      <c r="O43" s="4">
        <f t="shared" si="2"/>
        <v>4946.2266666864516</v>
      </c>
      <c r="P43" s="4">
        <f t="shared" si="0"/>
        <v>4946.2266666864516</v>
      </c>
      <c r="Q43" s="2">
        <f t="shared" si="3"/>
        <v>3956.9813333491616</v>
      </c>
      <c r="R43" s="2">
        <f t="shared" si="15"/>
        <v>4946226.666686452</v>
      </c>
      <c r="S43" s="2">
        <f t="shared" si="16"/>
        <v>10</v>
      </c>
      <c r="T43">
        <f t="shared" si="6"/>
        <v>4946.2266666864516</v>
      </c>
    </row>
    <row r="44" spans="1:20" x14ac:dyDescent="0.3">
      <c r="A44" s="4" t="s">
        <v>146</v>
      </c>
      <c r="B44" s="4" t="s">
        <v>145</v>
      </c>
      <c r="C44" s="4" t="s">
        <v>352</v>
      </c>
      <c r="D44" s="4" t="str">
        <f>VLOOKUP(C44,production!A:B,2,)</f>
        <v>P1</v>
      </c>
      <c r="E44" s="4" t="str">
        <f>VLOOKUP(D44,product!B:E,4)</f>
        <v>Febuxostat</v>
      </c>
      <c r="F44" s="4" t="s">
        <v>338</v>
      </c>
      <c r="G44" s="4" t="str">
        <f>VLOOKUP(F44,production!A:B,2,)</f>
        <v>P4</v>
      </c>
      <c r="H44" s="4">
        <f>VLOOKUP(E44,api!A:E,2,)</f>
        <v>0.12</v>
      </c>
      <c r="I44" s="4">
        <f>VLOOKUP(E44,api!A:E,5,)</f>
        <v>40</v>
      </c>
      <c r="J44" s="4" t="str">
        <f>VLOOKUP(G44,product!B:C,2,)</f>
        <v>1000</v>
      </c>
      <c r="K44" s="4">
        <f>VLOOKUP(F44,production!A:C,3,)</f>
        <v>165000</v>
      </c>
      <c r="L44" s="2">
        <f>VLOOKUP(B44,equipment!A:C,3,)</f>
        <v>46.500093</v>
      </c>
      <c r="M44" s="4">
        <f t="shared" si="7"/>
        <v>425805.60000170313</v>
      </c>
      <c r="N44" s="4">
        <f t="shared" si="1"/>
        <v>141935.20000056774</v>
      </c>
      <c r="O44" s="4">
        <f t="shared" si="2"/>
        <v>35483.800000141935</v>
      </c>
      <c r="P44" s="4">
        <f t="shared" si="0"/>
        <v>35483.800000141935</v>
      </c>
      <c r="Q44" s="2">
        <f t="shared" si="3"/>
        <v>28387.040000113546</v>
      </c>
      <c r="R44" s="2">
        <f t="shared" si="15"/>
        <v>35483800.000141934</v>
      </c>
      <c r="S44" s="2">
        <f t="shared" si="16"/>
        <v>10</v>
      </c>
      <c r="T44">
        <f t="shared" si="6"/>
        <v>35483.800000141935</v>
      </c>
    </row>
    <row r="45" spans="1:20" x14ac:dyDescent="0.3">
      <c r="A45" s="4" t="s">
        <v>146</v>
      </c>
      <c r="B45" s="4" t="s">
        <v>145</v>
      </c>
      <c r="C45" s="4" t="s">
        <v>352</v>
      </c>
      <c r="D45" s="4" t="str">
        <f>VLOOKUP(C45,production!A:B,2,)</f>
        <v>P1</v>
      </c>
      <c r="E45" s="4" t="str">
        <f>VLOOKUP(D45,product!B:E,4)</f>
        <v>Febuxostat</v>
      </c>
      <c r="F45" s="4" t="s">
        <v>340</v>
      </c>
      <c r="G45" s="4" t="str">
        <f>VLOOKUP(F45,production!A:B,2,)</f>
        <v>P6</v>
      </c>
      <c r="H45" s="4">
        <f>VLOOKUP(E45,api!A:E,2,)</f>
        <v>0.12</v>
      </c>
      <c r="I45" s="4">
        <f>VLOOKUP(E45,api!A:E,5,)</f>
        <v>40</v>
      </c>
      <c r="J45" s="4" t="str">
        <f>VLOOKUP(G45,product!B:C,2,)</f>
        <v>1500</v>
      </c>
      <c r="K45" s="4">
        <f>VLOOKUP(F45,production!A:C,3,)</f>
        <v>325</v>
      </c>
      <c r="L45" s="2">
        <f>VLOOKUP(B45,equipment!A:C,3,)</f>
        <v>46.500093</v>
      </c>
      <c r="M45" s="4">
        <f t="shared" si="7"/>
        <v>559.13866666890317</v>
      </c>
      <c r="N45" s="4">
        <f t="shared" si="1"/>
        <v>186.37955555630111</v>
      </c>
      <c r="O45" s="4">
        <f t="shared" si="2"/>
        <v>69.892333333612896</v>
      </c>
      <c r="P45" s="4">
        <f t="shared" si="0"/>
        <v>69.892333333612896</v>
      </c>
      <c r="Q45" s="2">
        <f t="shared" si="3"/>
        <v>55.913866666890314</v>
      </c>
      <c r="R45" s="2">
        <f t="shared" si="15"/>
        <v>69892.3333336129</v>
      </c>
      <c r="S45" s="2">
        <f t="shared" si="16"/>
        <v>10</v>
      </c>
      <c r="T45">
        <f t="shared" si="6"/>
        <v>69.892333333612896</v>
      </c>
    </row>
    <row r="46" spans="1:20" x14ac:dyDescent="0.3">
      <c r="A46" s="4" t="s">
        <v>146</v>
      </c>
      <c r="B46" s="4" t="s">
        <v>145</v>
      </c>
      <c r="C46" s="4" t="s">
        <v>352</v>
      </c>
      <c r="D46" s="4" t="str">
        <f>VLOOKUP(C46,production!A:B,2,)</f>
        <v>P1</v>
      </c>
      <c r="E46" s="4" t="str">
        <f>VLOOKUP(D46,product!B:E,4)</f>
        <v>Febuxostat</v>
      </c>
      <c r="F46" s="4" t="s">
        <v>335</v>
      </c>
      <c r="G46" s="4" t="str">
        <f>VLOOKUP(F46,production!A:B,2,)</f>
        <v>P2</v>
      </c>
      <c r="H46" s="4">
        <f>VLOOKUP(E46,api!A:E,2,)</f>
        <v>0.12</v>
      </c>
      <c r="I46" s="4">
        <f>VLOOKUP(E46,api!A:E,5,)</f>
        <v>40</v>
      </c>
      <c r="J46" s="4" t="str">
        <f>VLOOKUP(G46,product!B:C,2,)</f>
        <v>1000</v>
      </c>
      <c r="K46" s="4">
        <f>VLOOKUP(F46,production!A:C,3,)</f>
        <v>352</v>
      </c>
      <c r="L46" s="2">
        <f>VLOOKUP(B46,equipment!A:C,3,)</f>
        <v>46.500093</v>
      </c>
      <c r="M46" s="4">
        <f t="shared" si="7"/>
        <v>908.38528000363351</v>
      </c>
      <c r="N46" s="4">
        <f t="shared" si="1"/>
        <v>302.79509333454456</v>
      </c>
      <c r="O46" s="4">
        <f t="shared" si="2"/>
        <v>75.698773333636126</v>
      </c>
      <c r="P46" s="4">
        <f t="shared" si="0"/>
        <v>75.698773333636126</v>
      </c>
      <c r="Q46" s="2">
        <f t="shared" si="3"/>
        <v>60.559018666908905</v>
      </c>
      <c r="R46" s="2">
        <f t="shared" si="15"/>
        <v>75698.773333636127</v>
      </c>
      <c r="S46" s="2">
        <f t="shared" si="16"/>
        <v>10</v>
      </c>
      <c r="T46">
        <f t="shared" si="6"/>
        <v>75.698773333636126</v>
      </c>
    </row>
    <row r="47" spans="1:20" x14ac:dyDescent="0.3">
      <c r="A47" s="4" t="s">
        <v>146</v>
      </c>
      <c r="B47" s="4" t="s">
        <v>145</v>
      </c>
      <c r="C47" s="4" t="s">
        <v>352</v>
      </c>
      <c r="D47" s="4" t="str">
        <f>VLOOKUP(C47,production!A:B,2,)</f>
        <v>P1</v>
      </c>
      <c r="E47" s="4" t="str">
        <f>VLOOKUP(D47,product!B:E,4)</f>
        <v>Febuxostat</v>
      </c>
      <c r="F47" s="4" t="s">
        <v>326</v>
      </c>
      <c r="G47" s="4" t="str">
        <f>VLOOKUP(F47,production!A:B,2,)</f>
        <v>Pd9</v>
      </c>
      <c r="H47" s="4">
        <f>VLOOKUP(E47,api!A:E,2,)</f>
        <v>0.12</v>
      </c>
      <c r="I47" s="4">
        <f>VLOOKUP(E47,api!A:E,5,)</f>
        <v>40</v>
      </c>
      <c r="J47" s="4" t="str">
        <f>VLOOKUP(G47,product!B:C,2,)</f>
        <v>500</v>
      </c>
      <c r="K47" s="4">
        <f>VLOOKUP(F47,production!A:C,3,)</f>
        <v>5.9999999999999995E-4</v>
      </c>
      <c r="L47" s="2">
        <f>VLOOKUP(B47,equipment!A:C,3,)</f>
        <v>46.500093</v>
      </c>
      <c r="M47" s="4">
        <f t="shared" si="7"/>
        <v>3.0967680000123861E-3</v>
      </c>
      <c r="N47" s="4">
        <f t="shared" si="1"/>
        <v>1.0322560000041289E-3</v>
      </c>
      <c r="O47" s="4">
        <f t="shared" si="2"/>
        <v>1.2903200000051611E-4</v>
      </c>
      <c r="P47" s="4">
        <f t="shared" si="0"/>
        <v>1.2903200000051611E-4</v>
      </c>
      <c r="Q47" s="2">
        <f t="shared" si="3"/>
        <v>1.0322560000041289E-4</v>
      </c>
      <c r="R47" s="2">
        <f t="shared" si="15"/>
        <v>0.12903200000051612</v>
      </c>
      <c r="S47" s="2">
        <f t="shared" si="16"/>
        <v>1.2903200000051611E-4</v>
      </c>
      <c r="T47">
        <f t="shared" si="6"/>
        <v>1.2903200000051611E-4</v>
      </c>
    </row>
    <row r="48" spans="1:20" x14ac:dyDescent="0.3">
      <c r="A48" s="4" t="s">
        <v>146</v>
      </c>
      <c r="B48" s="4" t="s">
        <v>145</v>
      </c>
      <c r="C48" s="4" t="s">
        <v>352</v>
      </c>
      <c r="D48" s="4" t="str">
        <f>VLOOKUP(C48,production!A:B,2,)</f>
        <v>P1</v>
      </c>
      <c r="E48" s="4" t="str">
        <f>VLOOKUP(D48,product!B:E,4)</f>
        <v>Febuxostat</v>
      </c>
      <c r="F48" s="4" t="s">
        <v>350</v>
      </c>
      <c r="G48" s="4" t="str">
        <f>VLOOKUP(F48,production!A:B,2,)</f>
        <v>P2</v>
      </c>
      <c r="H48" s="4">
        <f>VLOOKUP(E48,api!A:E,2,)</f>
        <v>0.12</v>
      </c>
      <c r="I48" s="4">
        <f>VLOOKUP(E48,api!A:E,5,)</f>
        <v>40</v>
      </c>
      <c r="J48" s="4" t="str">
        <f>VLOOKUP(G48,product!B:C,2,)</f>
        <v>1000</v>
      </c>
      <c r="K48" s="4">
        <f>VLOOKUP(F48,production!A:C,3,)</f>
        <v>111</v>
      </c>
      <c r="L48" s="2">
        <f>VLOOKUP(B48,equipment!A:C,3,)</f>
        <v>46.500093</v>
      </c>
      <c r="M48" s="4">
        <f t="shared" si="7"/>
        <v>286.45104000114583</v>
      </c>
      <c r="N48" s="4">
        <f t="shared" si="1"/>
        <v>95.483680000381938</v>
      </c>
      <c r="O48" s="4">
        <f t="shared" si="2"/>
        <v>23.870920000095484</v>
      </c>
      <c r="P48" s="4">
        <f t="shared" si="0"/>
        <v>23.870920000095484</v>
      </c>
      <c r="Q48" s="2">
        <f t="shared" si="3"/>
        <v>19.096736000076387</v>
      </c>
      <c r="R48" s="2">
        <f t="shared" si="15"/>
        <v>23870.920000095484</v>
      </c>
      <c r="S48" s="2">
        <f t="shared" si="16"/>
        <v>10</v>
      </c>
      <c r="T48">
        <f t="shared" si="6"/>
        <v>23.870920000095484</v>
      </c>
    </row>
    <row r="49" spans="1:22" x14ac:dyDescent="0.3">
      <c r="A49" s="4" t="s">
        <v>146</v>
      </c>
      <c r="B49" s="4" t="s">
        <v>145</v>
      </c>
      <c r="C49" s="4" t="s">
        <v>352</v>
      </c>
      <c r="D49" s="4" t="str">
        <f>VLOOKUP(C49,production!A:B,2,)</f>
        <v>P1</v>
      </c>
      <c r="E49" s="4" t="str">
        <f>VLOOKUP(D49,product!B:E,4)</f>
        <v>Febuxostat</v>
      </c>
      <c r="F49" s="4" t="s">
        <v>432</v>
      </c>
      <c r="G49" s="4" t="str">
        <f>VLOOKUP(F49,production!A:B,2,)</f>
        <v>P21</v>
      </c>
      <c r="H49" s="4">
        <f>VLOOKUP(E49,api!A:E,2,)</f>
        <v>0.12</v>
      </c>
      <c r="I49" s="4">
        <f>VLOOKUP(E49,api!A:E,5,)</f>
        <v>40</v>
      </c>
      <c r="J49" s="4">
        <f>VLOOKUP(G49,product!B:C,2,)</f>
        <v>10000</v>
      </c>
      <c r="K49" s="4">
        <f>VLOOKUP(F49,production!A:C,3,)</f>
        <v>300</v>
      </c>
      <c r="L49" s="2">
        <f>VLOOKUP(B49,equipment!A:C,3,)</f>
        <v>46.500093</v>
      </c>
      <c r="M49" s="4">
        <f t="shared" si="7"/>
        <v>77.419200000309672</v>
      </c>
      <c r="N49" s="4">
        <f t="shared" si="1"/>
        <v>25.806400000103224</v>
      </c>
      <c r="O49" s="4">
        <f t="shared" si="2"/>
        <v>64.51600000025806</v>
      </c>
      <c r="P49" s="4">
        <f t="shared" si="0"/>
        <v>25.806400000103224</v>
      </c>
      <c r="Q49" s="2">
        <f t="shared" si="3"/>
        <v>20.645120000082578</v>
      </c>
      <c r="R49" s="2">
        <f t="shared" si="15"/>
        <v>25806.400000103225</v>
      </c>
      <c r="S49" s="2">
        <f t="shared" si="16"/>
        <v>10</v>
      </c>
      <c r="T49">
        <f t="shared" si="6"/>
        <v>25.806400000103224</v>
      </c>
    </row>
    <row r="50" spans="1:22" x14ac:dyDescent="0.3">
      <c r="A50" s="4" t="s">
        <v>146</v>
      </c>
      <c r="B50" s="4" t="s">
        <v>145</v>
      </c>
      <c r="C50" s="4" t="s">
        <v>350</v>
      </c>
      <c r="D50" s="4" t="str">
        <f>VLOOKUP(C50,production!A:B,2,)</f>
        <v>P2</v>
      </c>
      <c r="E50" s="4" t="str">
        <f>VLOOKUP(D50,product!B:E,4)</f>
        <v>Dabigatran Etexilate</v>
      </c>
      <c r="F50" s="4" t="s">
        <v>326</v>
      </c>
      <c r="G50" s="4" t="str">
        <f>VLOOKUP(F50,production!A:B,2,)</f>
        <v>Pd9</v>
      </c>
      <c r="H50" s="4">
        <f>VLOOKUP(E50,api!A:E,2,)</f>
        <v>2.0000000000000002E-5</v>
      </c>
      <c r="I50" s="4">
        <f>VLOOKUP(E50,api!A:E,5,)</f>
        <v>40</v>
      </c>
      <c r="J50" s="4" t="str">
        <f>VLOOKUP(G50,product!B:C,2,)</f>
        <v>500</v>
      </c>
      <c r="K50" s="4">
        <f>VLOOKUP(F50,production!A:C,3,)</f>
        <v>5.9999999999999995E-4</v>
      </c>
      <c r="L50" s="2">
        <f>VLOOKUP(B50,equipment!A:C,3,)</f>
        <v>46.500093</v>
      </c>
      <c r="M50" s="4">
        <f>H50/J50*K50/L50*1000000</f>
        <v>5.1612800000206449E-7</v>
      </c>
      <c r="N50" s="4">
        <f>I50/J50/1000*K50/L50*1000000</f>
        <v>1.0322560000041289E-3</v>
      </c>
      <c r="O50" s="4">
        <f>10*K50/L50</f>
        <v>1.2903200000051611E-4</v>
      </c>
      <c r="P50" s="4">
        <f t="shared" ref="P50:P61" si="17">MIN(M50,N50,O50)</f>
        <v>5.1612800000206449E-7</v>
      </c>
      <c r="Q50" s="2">
        <f t="shared" si="3"/>
        <v>4.1290240000165163E-7</v>
      </c>
      <c r="R50" s="2">
        <f t="shared" si="15"/>
        <v>5.1612800000206446E-4</v>
      </c>
      <c r="S50" s="2">
        <f t="shared" si="16"/>
        <v>5.1612800000206449E-7</v>
      </c>
      <c r="T50">
        <f t="shared" si="6"/>
        <v>5.1612800000206449E-7</v>
      </c>
    </row>
    <row r="51" spans="1:22" x14ac:dyDescent="0.3">
      <c r="A51" s="4" t="s">
        <v>146</v>
      </c>
      <c r="B51" s="4" t="s">
        <v>145</v>
      </c>
      <c r="C51" s="4" t="s">
        <v>350</v>
      </c>
      <c r="D51" s="4" t="str">
        <f>VLOOKUP(C51,production!A:B,2,)</f>
        <v>P2</v>
      </c>
      <c r="E51" s="4" t="str">
        <f>VLOOKUP(D51,product!B:E,4)</f>
        <v>Dabigatran Etexilate</v>
      </c>
      <c r="F51" s="4" t="s">
        <v>336</v>
      </c>
      <c r="G51" s="4" t="str">
        <f>VLOOKUP(F51,production!A:B,2,)</f>
        <v>Pr222</v>
      </c>
      <c r="H51" s="4">
        <f>VLOOKUP(E51,api!A:E,2,)</f>
        <v>2.0000000000000002E-5</v>
      </c>
      <c r="I51" s="4">
        <f>VLOOKUP(E51,api!A:E,5,)</f>
        <v>40</v>
      </c>
      <c r="J51" s="4" t="str">
        <f>VLOOKUP(G51,product!B:C,2,)</f>
        <v>0.123</v>
      </c>
      <c r="K51" s="4">
        <f>VLOOKUP(F51,production!A:C,3,)</f>
        <v>23000</v>
      </c>
      <c r="L51" s="2">
        <f>VLOOKUP(B51,equipment!A:C,3,)</f>
        <v>46.500093</v>
      </c>
      <c r="M51" s="4">
        <f>H51/J51*K51/L51*1000000</f>
        <v>80426.449864820359</v>
      </c>
      <c r="N51" s="4">
        <f t="shared" ref="N51:N61" si="18">I51/J51/1000*K51/L51*1000000</f>
        <v>160852899.72964069</v>
      </c>
      <c r="O51" s="4">
        <f t="shared" ref="O51:O61" si="19">10*K51/L51</f>
        <v>4946.2266666864516</v>
      </c>
      <c r="P51" s="4">
        <f t="shared" si="17"/>
        <v>4946.2266666864516</v>
      </c>
      <c r="Q51" s="2">
        <f t="shared" si="3"/>
        <v>3956.9813333491616</v>
      </c>
      <c r="R51" s="2">
        <f t="shared" si="15"/>
        <v>4946226.666686452</v>
      </c>
      <c r="S51" s="2">
        <f t="shared" si="16"/>
        <v>10</v>
      </c>
      <c r="T51">
        <f t="shared" si="6"/>
        <v>4946.2266666864516</v>
      </c>
    </row>
    <row r="52" spans="1:22" x14ac:dyDescent="0.3">
      <c r="A52" s="4" t="s">
        <v>146</v>
      </c>
      <c r="B52" s="4" t="s">
        <v>145</v>
      </c>
      <c r="C52" s="4" t="s">
        <v>350</v>
      </c>
      <c r="D52" s="4" t="str">
        <f>VLOOKUP(C52,production!A:B,2,)</f>
        <v>P2</v>
      </c>
      <c r="E52" s="4" t="str">
        <f>VLOOKUP(D52,product!B:E,4)</f>
        <v>Dabigatran Etexilate</v>
      </c>
      <c r="F52" s="4" t="s">
        <v>338</v>
      </c>
      <c r="G52" s="4" t="str">
        <f>VLOOKUP(F52,production!A:B,2,)</f>
        <v>P4</v>
      </c>
      <c r="H52" s="4">
        <f>VLOOKUP(E52,api!A:E,2,)</f>
        <v>2.0000000000000002E-5</v>
      </c>
      <c r="I52" s="4">
        <f>VLOOKUP(E52,api!A:E,5,)</f>
        <v>40</v>
      </c>
      <c r="J52" s="4" t="str">
        <f>VLOOKUP(G52,product!B:C,2,)</f>
        <v>1000</v>
      </c>
      <c r="K52" s="4">
        <f>VLOOKUP(F52,production!A:C,3,)</f>
        <v>165000</v>
      </c>
      <c r="L52" s="2">
        <f>VLOOKUP(B52,equipment!A:C,3,)</f>
        <v>46.500093</v>
      </c>
      <c r="M52" s="4">
        <f t="shared" ref="M52:M61" si="20">H52/J52*K52/L52*1000000</f>
        <v>70.967600000283866</v>
      </c>
      <c r="N52" s="4">
        <f t="shared" si="18"/>
        <v>141935.20000056774</v>
      </c>
      <c r="O52" s="4">
        <f t="shared" si="19"/>
        <v>35483.800000141935</v>
      </c>
      <c r="P52" s="4">
        <f t="shared" si="17"/>
        <v>70.967600000283866</v>
      </c>
      <c r="Q52" s="2">
        <f t="shared" si="3"/>
        <v>56.774080000227094</v>
      </c>
      <c r="R52" s="2">
        <f t="shared" si="15"/>
        <v>70967.60000028387</v>
      </c>
      <c r="S52" s="2">
        <f t="shared" si="16"/>
        <v>10</v>
      </c>
      <c r="T52">
        <f t="shared" si="6"/>
        <v>70.967600000283866</v>
      </c>
    </row>
    <row r="53" spans="1:22" x14ac:dyDescent="0.3">
      <c r="A53" s="4" t="s">
        <v>146</v>
      </c>
      <c r="B53" s="4" t="s">
        <v>145</v>
      </c>
      <c r="C53" s="4" t="s">
        <v>350</v>
      </c>
      <c r="D53" s="4" t="str">
        <f>VLOOKUP(C53,production!A:B,2,)</f>
        <v>P2</v>
      </c>
      <c r="E53" s="4" t="str">
        <f>VLOOKUP(D53,product!B:E,4)</f>
        <v>Dabigatran Etexilate</v>
      </c>
      <c r="F53" s="4" t="s">
        <v>340</v>
      </c>
      <c r="G53" s="4" t="str">
        <f>VLOOKUP(F53,production!A:B,2,)</f>
        <v>P6</v>
      </c>
      <c r="H53" s="4">
        <f>VLOOKUP(E53,api!A:E,2,)</f>
        <v>2.0000000000000002E-5</v>
      </c>
      <c r="I53" s="4">
        <f>VLOOKUP(E53,api!A:E,5,)</f>
        <v>40</v>
      </c>
      <c r="J53" s="4" t="str">
        <f>VLOOKUP(G53,product!B:C,2,)</f>
        <v>1500</v>
      </c>
      <c r="K53" s="4">
        <f>VLOOKUP(F53,production!A:C,3,)</f>
        <v>325</v>
      </c>
      <c r="L53" s="2">
        <f>VLOOKUP(B53,equipment!A:C,3,)</f>
        <v>46.500093</v>
      </c>
      <c r="M53" s="4">
        <f t="shared" si="20"/>
        <v>9.3189777778150532E-2</v>
      </c>
      <c r="N53" s="4">
        <f t="shared" si="18"/>
        <v>186.37955555630111</v>
      </c>
      <c r="O53" s="4">
        <f t="shared" si="19"/>
        <v>69.892333333612896</v>
      </c>
      <c r="P53" s="4">
        <f t="shared" si="17"/>
        <v>9.3189777778150532E-2</v>
      </c>
      <c r="Q53" s="2">
        <f t="shared" si="3"/>
        <v>7.4551822222520422E-2</v>
      </c>
      <c r="R53" s="2">
        <f t="shared" si="15"/>
        <v>93.189777778150528</v>
      </c>
      <c r="S53" s="2">
        <f t="shared" si="16"/>
        <v>9.3189777778150532E-2</v>
      </c>
      <c r="T53">
        <f t="shared" si="6"/>
        <v>9.3189777778150532E-2</v>
      </c>
    </row>
    <row r="54" spans="1:22" x14ac:dyDescent="0.3">
      <c r="A54" s="4" t="s">
        <v>146</v>
      </c>
      <c r="B54" s="4" t="s">
        <v>145</v>
      </c>
      <c r="C54" s="4" t="s">
        <v>350</v>
      </c>
      <c r="D54" s="4" t="str">
        <f>VLOOKUP(C54,production!A:B,2,)</f>
        <v>P2</v>
      </c>
      <c r="E54" s="4" t="str">
        <f>VLOOKUP(D54,product!B:E,4)</f>
        <v>Dabigatran Etexilate</v>
      </c>
      <c r="F54" s="4" t="s">
        <v>352</v>
      </c>
      <c r="G54" s="4" t="str">
        <f>VLOOKUP(F54,production!A:B,2,)</f>
        <v>P1</v>
      </c>
      <c r="H54" s="4">
        <f>VLOOKUP(E54,api!A:E,2,)</f>
        <v>2.0000000000000002E-5</v>
      </c>
      <c r="I54" s="4">
        <f>VLOOKUP(E54,api!A:E,5,)</f>
        <v>40</v>
      </c>
      <c r="J54" s="4" t="str">
        <f>VLOOKUP(G54,product!B:C,2,)</f>
        <v>1000</v>
      </c>
      <c r="K54" s="4">
        <f>VLOOKUP(F54,production!A:C,3,)</f>
        <v>233000</v>
      </c>
      <c r="L54" s="2">
        <f>VLOOKUP(B54,equipment!A:C,3,)</f>
        <v>46.500093</v>
      </c>
      <c r="M54" s="4">
        <f t="shared" si="20"/>
        <v>100.2148533337342</v>
      </c>
      <c r="N54" s="4">
        <f t="shared" si="18"/>
        <v>200429.70666746839</v>
      </c>
      <c r="O54" s="4">
        <f t="shared" si="19"/>
        <v>50107.426666867097</v>
      </c>
      <c r="P54" s="4">
        <f t="shared" si="17"/>
        <v>100.2148533337342</v>
      </c>
      <c r="Q54" s="2">
        <f t="shared" si="3"/>
        <v>80.171882666987358</v>
      </c>
      <c r="R54" s="2">
        <f t="shared" si="15"/>
        <v>100214.85333373419</v>
      </c>
      <c r="S54" s="2">
        <f t="shared" si="16"/>
        <v>10</v>
      </c>
      <c r="T54">
        <f t="shared" si="6"/>
        <v>100.2148533337342</v>
      </c>
    </row>
    <row r="55" spans="1:22" x14ac:dyDescent="0.3">
      <c r="A55" s="4" t="s">
        <v>146</v>
      </c>
      <c r="B55" s="4" t="s">
        <v>145</v>
      </c>
      <c r="C55" s="4" t="s">
        <v>350</v>
      </c>
      <c r="D55" s="4" t="str">
        <f>VLOOKUP(C55,production!A:B,2,)</f>
        <v>P2</v>
      </c>
      <c r="E55" s="4" t="str">
        <f>VLOOKUP(D55,product!B:E,4)</f>
        <v>Dabigatran Etexilate</v>
      </c>
      <c r="F55" s="4" t="s">
        <v>432</v>
      </c>
      <c r="G55" s="4" t="str">
        <f>VLOOKUP(F55,production!A:B,2,)</f>
        <v>P21</v>
      </c>
      <c r="H55" s="4">
        <f>VLOOKUP(E55,api!A:E,2,)</f>
        <v>2.0000000000000002E-5</v>
      </c>
      <c r="I55" s="4">
        <f>VLOOKUP(E55,api!A:E,5,)</f>
        <v>40</v>
      </c>
      <c r="J55" s="4">
        <f>VLOOKUP(G55,product!B:C,2,)</f>
        <v>10000</v>
      </c>
      <c r="K55" s="4">
        <f>VLOOKUP(F55,production!A:C,3,)</f>
        <v>300</v>
      </c>
      <c r="L55" s="2">
        <f>VLOOKUP(B55,equipment!A:C,3,)</f>
        <v>46.500093</v>
      </c>
      <c r="M55" s="4">
        <f t="shared" si="20"/>
        <v>1.2903200000051615E-2</v>
      </c>
      <c r="N55" s="4">
        <f t="shared" si="18"/>
        <v>25.806400000103224</v>
      </c>
      <c r="O55" s="4">
        <f t="shared" si="19"/>
        <v>64.51600000025806</v>
      </c>
      <c r="P55" s="4">
        <f t="shared" si="17"/>
        <v>1.2903200000051615E-2</v>
      </c>
      <c r="Q55" s="2">
        <f t="shared" si="3"/>
        <v>1.0322560000041291E-2</v>
      </c>
      <c r="R55" s="2">
        <f t="shared" si="15"/>
        <v>12.903200000051616</v>
      </c>
      <c r="S55" s="2">
        <f t="shared" si="16"/>
        <v>1.2903200000051615E-2</v>
      </c>
      <c r="T55">
        <f t="shared" si="6"/>
        <v>1.2903200000051615E-2</v>
      </c>
    </row>
    <row r="56" spans="1:22" x14ac:dyDescent="0.3">
      <c r="A56" s="4" t="s">
        <v>146</v>
      </c>
      <c r="B56" s="4" t="s">
        <v>145</v>
      </c>
      <c r="C56" s="2" t="s">
        <v>432</v>
      </c>
      <c r="D56" s="4" t="str">
        <f>VLOOKUP(C56,production!A:B,2,)</f>
        <v>P21</v>
      </c>
      <c r="E56" s="4" t="str">
        <f>VLOOKUP(D56,product!B:E,4)</f>
        <v>Dabigatran Etexilate</v>
      </c>
      <c r="F56" s="4" t="s">
        <v>326</v>
      </c>
      <c r="G56" s="4" t="str">
        <f>VLOOKUP(F56,production!A:B,2,)</f>
        <v>Pd9</v>
      </c>
      <c r="H56" s="4">
        <f>VLOOKUP(E56,api!A:E,2,)</f>
        <v>2.0000000000000002E-5</v>
      </c>
      <c r="I56" s="4">
        <f>VLOOKUP(E56,api!A:E,5,)</f>
        <v>40</v>
      </c>
      <c r="J56" s="4" t="str">
        <f>VLOOKUP(G56,product!B:C,2,)</f>
        <v>500</v>
      </c>
      <c r="K56" s="4">
        <f>VLOOKUP(F56,production!A:C,3,)</f>
        <v>5.9999999999999995E-4</v>
      </c>
      <c r="L56" s="2">
        <f>VLOOKUP(B56,equipment!A:C,3,)</f>
        <v>46.500093</v>
      </c>
      <c r="M56" s="4">
        <f t="shared" si="20"/>
        <v>5.1612800000206449E-7</v>
      </c>
      <c r="N56" s="4">
        <f t="shared" si="18"/>
        <v>1.0322560000041289E-3</v>
      </c>
      <c r="O56" s="4">
        <f t="shared" si="19"/>
        <v>1.2903200000051611E-4</v>
      </c>
      <c r="P56" s="4">
        <f t="shared" si="17"/>
        <v>5.1612800000206449E-7</v>
      </c>
      <c r="Q56" s="2">
        <f t="shared" si="3"/>
        <v>4.1290240000165163E-7</v>
      </c>
      <c r="R56" s="2">
        <f t="shared" si="15"/>
        <v>5.1612800000206446E-4</v>
      </c>
      <c r="S56" s="2">
        <f t="shared" si="16"/>
        <v>5.1612800000206449E-7</v>
      </c>
      <c r="T56" s="4">
        <f t="shared" si="6"/>
        <v>5.1612800000206449E-7</v>
      </c>
    </row>
    <row r="57" spans="1:22" x14ac:dyDescent="0.3">
      <c r="A57" s="4" t="s">
        <v>146</v>
      </c>
      <c r="B57" s="4" t="s">
        <v>145</v>
      </c>
      <c r="C57" s="2" t="s">
        <v>432</v>
      </c>
      <c r="D57" s="4" t="str">
        <f>VLOOKUP(C57,production!A:B,2,)</f>
        <v>P21</v>
      </c>
      <c r="E57" s="4" t="str">
        <f>VLOOKUP(D57,product!B:E,4)</f>
        <v>Dabigatran Etexilate</v>
      </c>
      <c r="F57" s="4" t="s">
        <v>336</v>
      </c>
      <c r="G57" s="4" t="str">
        <f>VLOOKUP(F57,production!A:B,2,)</f>
        <v>Pr222</v>
      </c>
      <c r="H57" s="4">
        <f>VLOOKUP(E57,api!A:E,2,)</f>
        <v>2.0000000000000002E-5</v>
      </c>
      <c r="I57" s="4">
        <f>VLOOKUP(E57,api!A:E,5,)</f>
        <v>40</v>
      </c>
      <c r="J57" s="4" t="str">
        <f>VLOOKUP(G57,product!B:C,2,)</f>
        <v>0.123</v>
      </c>
      <c r="K57" s="4">
        <f>VLOOKUP(F57,production!A:C,3,)</f>
        <v>23000</v>
      </c>
      <c r="L57" s="2">
        <f>VLOOKUP(B57,equipment!A:C,3,)</f>
        <v>46.500093</v>
      </c>
      <c r="M57" s="4">
        <f t="shared" si="20"/>
        <v>80426.449864820359</v>
      </c>
      <c r="N57" s="4">
        <f t="shared" si="18"/>
        <v>160852899.72964069</v>
      </c>
      <c r="O57" s="4">
        <f t="shared" si="19"/>
        <v>4946.2266666864516</v>
      </c>
      <c r="P57" s="4">
        <f t="shared" si="17"/>
        <v>4946.2266666864516</v>
      </c>
      <c r="Q57" s="2">
        <f t="shared" si="3"/>
        <v>3956.9813333491616</v>
      </c>
      <c r="R57" s="2">
        <f t="shared" si="15"/>
        <v>4946226.666686452</v>
      </c>
      <c r="S57" s="2">
        <f t="shared" si="16"/>
        <v>10</v>
      </c>
      <c r="T57" s="4">
        <f t="shared" si="6"/>
        <v>4946.2266666864516</v>
      </c>
    </row>
    <row r="58" spans="1:22" x14ac:dyDescent="0.3">
      <c r="A58" s="4" t="s">
        <v>146</v>
      </c>
      <c r="B58" s="4" t="s">
        <v>145</v>
      </c>
      <c r="C58" s="2" t="s">
        <v>432</v>
      </c>
      <c r="D58" s="4" t="str">
        <f>VLOOKUP(C58,production!A:B,2,)</f>
        <v>P21</v>
      </c>
      <c r="E58" s="4" t="str">
        <f>VLOOKUP(D58,product!B:E,4)</f>
        <v>Dabigatran Etexilate</v>
      </c>
      <c r="F58" s="4" t="s">
        <v>338</v>
      </c>
      <c r="G58" s="4" t="str">
        <f>VLOOKUP(F58,production!A:B,2,)</f>
        <v>P4</v>
      </c>
      <c r="H58" s="4">
        <f>VLOOKUP(E58,api!A:E,2,)</f>
        <v>2.0000000000000002E-5</v>
      </c>
      <c r="I58" s="4">
        <f>VLOOKUP(E58,api!A:E,5,)</f>
        <v>40</v>
      </c>
      <c r="J58" s="4" t="str">
        <f>VLOOKUP(G58,product!B:C,2,)</f>
        <v>1000</v>
      </c>
      <c r="K58" s="4">
        <f>VLOOKUP(F58,production!A:C,3,)</f>
        <v>165000</v>
      </c>
      <c r="L58" s="2">
        <f>VLOOKUP(B58,equipment!A:C,3,)</f>
        <v>46.500093</v>
      </c>
      <c r="M58" s="4">
        <f t="shared" si="20"/>
        <v>70.967600000283866</v>
      </c>
      <c r="N58" s="4">
        <f t="shared" si="18"/>
        <v>141935.20000056774</v>
      </c>
      <c r="O58" s="4">
        <f t="shared" si="19"/>
        <v>35483.800000141935</v>
      </c>
      <c r="P58" s="4">
        <f t="shared" si="17"/>
        <v>70.967600000283866</v>
      </c>
      <c r="Q58" s="2">
        <f t="shared" si="3"/>
        <v>56.774080000227094</v>
      </c>
      <c r="R58" s="2">
        <f t="shared" si="15"/>
        <v>70967.60000028387</v>
      </c>
      <c r="S58" s="2">
        <f t="shared" si="16"/>
        <v>10</v>
      </c>
      <c r="T58" s="4">
        <f t="shared" si="6"/>
        <v>70.967600000283866</v>
      </c>
    </row>
    <row r="59" spans="1:22" x14ac:dyDescent="0.3">
      <c r="A59" s="4" t="s">
        <v>146</v>
      </c>
      <c r="B59" s="4" t="s">
        <v>145</v>
      </c>
      <c r="C59" s="2" t="s">
        <v>432</v>
      </c>
      <c r="D59" s="4" t="str">
        <f>VLOOKUP(C59,production!A:B,2,)</f>
        <v>P21</v>
      </c>
      <c r="E59" s="4" t="str">
        <f>VLOOKUP(D59,product!B:E,4)</f>
        <v>Dabigatran Etexilate</v>
      </c>
      <c r="F59" s="4" t="s">
        <v>340</v>
      </c>
      <c r="G59" s="4" t="str">
        <f>VLOOKUP(F59,production!A:B,2,)</f>
        <v>P6</v>
      </c>
      <c r="H59" s="4">
        <f>VLOOKUP(E59,api!A:E,2,)</f>
        <v>2.0000000000000002E-5</v>
      </c>
      <c r="I59" s="4">
        <f>VLOOKUP(E59,api!A:E,5,)</f>
        <v>40</v>
      </c>
      <c r="J59" s="4" t="str">
        <f>VLOOKUP(G59,product!B:C,2,)</f>
        <v>1500</v>
      </c>
      <c r="K59" s="4">
        <f>VLOOKUP(F59,production!A:C,3,)</f>
        <v>325</v>
      </c>
      <c r="L59" s="2">
        <f>VLOOKUP(B59,equipment!A:C,3,)</f>
        <v>46.500093</v>
      </c>
      <c r="M59" s="4">
        <f t="shared" si="20"/>
        <v>9.3189777778150532E-2</v>
      </c>
      <c r="N59" s="4">
        <f t="shared" si="18"/>
        <v>186.37955555630111</v>
      </c>
      <c r="O59" s="4">
        <f t="shared" si="19"/>
        <v>69.892333333612896</v>
      </c>
      <c r="P59" s="4">
        <f t="shared" si="17"/>
        <v>9.3189777778150532E-2</v>
      </c>
      <c r="Q59" s="2">
        <f t="shared" si="3"/>
        <v>7.4551822222520422E-2</v>
      </c>
      <c r="R59" s="2">
        <f t="shared" si="15"/>
        <v>93.189777778150528</v>
      </c>
      <c r="S59" s="2">
        <f t="shared" si="16"/>
        <v>9.3189777778150532E-2</v>
      </c>
      <c r="T59" s="4">
        <f t="shared" si="6"/>
        <v>9.3189777778150532E-2</v>
      </c>
    </row>
    <row r="60" spans="1:22" x14ac:dyDescent="0.3">
      <c r="A60" s="4" t="s">
        <v>146</v>
      </c>
      <c r="B60" s="4" t="s">
        <v>145</v>
      </c>
      <c r="C60" s="2" t="s">
        <v>432</v>
      </c>
      <c r="D60" s="4" t="str">
        <f>VLOOKUP(C60,production!A:B,2,)</f>
        <v>P21</v>
      </c>
      <c r="E60" s="4" t="str">
        <f>VLOOKUP(D60,product!B:E,4)</f>
        <v>Dabigatran Etexilate</v>
      </c>
      <c r="F60" s="4" t="s">
        <v>352</v>
      </c>
      <c r="G60" s="4" t="str">
        <f>VLOOKUP(F60,production!A:B,2,)</f>
        <v>P1</v>
      </c>
      <c r="H60" s="4">
        <f>VLOOKUP(E60,api!A:E,2,)</f>
        <v>2.0000000000000002E-5</v>
      </c>
      <c r="I60" s="4">
        <f>VLOOKUP(E60,api!A:E,5,)</f>
        <v>40</v>
      </c>
      <c r="J60" s="4" t="str">
        <f>VLOOKUP(G60,product!B:C,2,)</f>
        <v>1000</v>
      </c>
      <c r="K60" s="4">
        <f>VLOOKUP(F60,production!A:C,3,)</f>
        <v>233000</v>
      </c>
      <c r="L60" s="2">
        <f>VLOOKUP(B60,equipment!A:C,3,)</f>
        <v>46.500093</v>
      </c>
      <c r="M60" s="4">
        <f t="shared" si="20"/>
        <v>100.2148533337342</v>
      </c>
      <c r="N60" s="4">
        <f t="shared" si="18"/>
        <v>200429.70666746839</v>
      </c>
      <c r="O60" s="4">
        <f t="shared" si="19"/>
        <v>50107.426666867097</v>
      </c>
      <c r="P60" s="4">
        <f t="shared" si="17"/>
        <v>100.2148533337342</v>
      </c>
      <c r="Q60" s="2">
        <f t="shared" si="3"/>
        <v>80.171882666987358</v>
      </c>
      <c r="R60" s="2">
        <f t="shared" si="15"/>
        <v>100214.85333373419</v>
      </c>
      <c r="S60" s="2">
        <f t="shared" si="16"/>
        <v>10</v>
      </c>
      <c r="T60" s="4">
        <f t="shared" si="6"/>
        <v>100.2148533337342</v>
      </c>
    </row>
    <row r="61" spans="1:22" x14ac:dyDescent="0.3">
      <c r="A61" s="4" t="s">
        <v>146</v>
      </c>
      <c r="B61" s="4" t="s">
        <v>145</v>
      </c>
      <c r="C61" s="2" t="s">
        <v>432</v>
      </c>
      <c r="D61" s="4" t="str">
        <f>VLOOKUP(C61,production!A:B,2,)</f>
        <v>P21</v>
      </c>
      <c r="E61" s="4" t="str">
        <f>VLOOKUP(D61,product!B:E,4)</f>
        <v>Dabigatran Etexilate</v>
      </c>
      <c r="F61" s="4" t="s">
        <v>335</v>
      </c>
      <c r="G61" s="4" t="str">
        <f>VLOOKUP(F61,production!A:B,2,)</f>
        <v>P2</v>
      </c>
      <c r="H61" s="4">
        <f>VLOOKUP(E61,api!A:E,2,)</f>
        <v>2.0000000000000002E-5</v>
      </c>
      <c r="I61" s="4">
        <f>VLOOKUP(E61,api!A:E,5,)</f>
        <v>40</v>
      </c>
      <c r="J61" s="4" t="str">
        <f>VLOOKUP(G61,product!B:C,2,)</f>
        <v>1000</v>
      </c>
      <c r="K61" s="4">
        <f>VLOOKUP(F61,production!A:C,3,)</f>
        <v>352</v>
      </c>
      <c r="L61" s="2">
        <f>VLOOKUP(B61,equipment!A:C,3,)</f>
        <v>46.500093</v>
      </c>
      <c r="M61" s="4">
        <f t="shared" si="20"/>
        <v>0.15139754666727226</v>
      </c>
      <c r="N61" s="4">
        <f t="shared" si="18"/>
        <v>302.79509333454456</v>
      </c>
      <c r="O61" s="4">
        <f t="shared" si="19"/>
        <v>75.698773333636126</v>
      </c>
      <c r="P61" s="4">
        <f t="shared" si="17"/>
        <v>0.15139754666727226</v>
      </c>
      <c r="Q61" s="2">
        <f t="shared" si="3"/>
        <v>0.1211180373338178</v>
      </c>
      <c r="R61" s="2">
        <f t="shared" si="15"/>
        <v>151.39754666727225</v>
      </c>
      <c r="S61" s="2">
        <f t="shared" si="16"/>
        <v>0.15139754666727226</v>
      </c>
      <c r="T61" s="4"/>
    </row>
    <row r="62" spans="1:22" x14ac:dyDescent="0.3">
      <c r="A62" s="4" t="s">
        <v>408</v>
      </c>
      <c r="B62" s="4" t="s">
        <v>335</v>
      </c>
      <c r="C62" s="4"/>
      <c r="D62" s="4"/>
      <c r="E62" s="4"/>
      <c r="F62" s="4"/>
      <c r="G62" s="4"/>
      <c r="H62" s="4"/>
      <c r="I62" s="4"/>
      <c r="J62" s="4"/>
      <c r="K62" s="4"/>
      <c r="L62" s="2"/>
      <c r="M62" s="4">
        <f>MIN(M2:M61)</f>
        <v>5.1612800000206449E-7</v>
      </c>
      <c r="N62" s="4">
        <f t="shared" ref="N62:T62" si="21">MIN(N2:N61)</f>
        <v>1.0322560000041289E-3</v>
      </c>
      <c r="O62" s="4">
        <f t="shared" si="21"/>
        <v>1.2903200000051611E-4</v>
      </c>
      <c r="P62" s="4">
        <f t="shared" si="21"/>
        <v>5.1612800000206449E-7</v>
      </c>
      <c r="Q62" s="4">
        <f t="shared" si="21"/>
        <v>4.1290240000165163E-7</v>
      </c>
      <c r="R62" s="4">
        <f t="shared" si="21"/>
        <v>5.1612800000206446E-4</v>
      </c>
      <c r="S62" s="4">
        <f t="shared" si="21"/>
        <v>5.1612800000206449E-7</v>
      </c>
      <c r="T62" s="4">
        <f t="shared" si="21"/>
        <v>5.1612800000206449E-7</v>
      </c>
      <c r="U62" s="4"/>
      <c r="V62" s="4"/>
    </row>
    <row r="63" spans="1:22" s="2" customFormat="1" x14ac:dyDescent="0.3">
      <c r="A63" s="4" t="s">
        <v>408</v>
      </c>
      <c r="B63" s="4" t="s">
        <v>350</v>
      </c>
      <c r="C63" s="4"/>
      <c r="D63" s="4"/>
      <c r="E63" s="4"/>
      <c r="F63" s="4"/>
      <c r="G63" s="4"/>
      <c r="H63" s="4"/>
      <c r="I63" s="4"/>
      <c r="J63" s="4"/>
      <c r="K63" s="4"/>
      <c r="M63" s="4">
        <f t="shared" ref="M63:M70" si="22">MIN(M3:M62)</f>
        <v>5.1612800000206449E-7</v>
      </c>
      <c r="N63" s="4">
        <f t="shared" ref="N63:N70" si="23">MIN(N3:N62)</f>
        <v>1.0322560000041289E-3</v>
      </c>
      <c r="O63" s="4">
        <f t="shared" ref="O63:O70" si="24">MIN(O3:O62)</f>
        <v>1.2903200000051611E-4</v>
      </c>
      <c r="P63" s="4">
        <f t="shared" ref="P63:P70" si="25">MIN(P3:P62)</f>
        <v>5.1612800000206449E-7</v>
      </c>
      <c r="Q63" s="4">
        <f t="shared" ref="Q63:Q70" si="26">MIN(Q3:Q62)</f>
        <v>4.1290240000165163E-7</v>
      </c>
      <c r="R63" s="4">
        <f t="shared" ref="R63:R70" si="27">MIN(R3:R62)</f>
        <v>5.1612800000206446E-4</v>
      </c>
      <c r="S63" s="4">
        <f t="shared" ref="S63:S70" si="28">MIN(S3:S62)</f>
        <v>5.1612800000206449E-7</v>
      </c>
      <c r="T63" s="4">
        <f t="shared" ref="T63:T70" si="29">MIN(T3:T62)</f>
        <v>5.1612800000206449E-7</v>
      </c>
    </row>
    <row r="64" spans="1:22" x14ac:dyDescent="0.3">
      <c r="A64" s="4" t="s">
        <v>408</v>
      </c>
      <c r="B64" s="4" t="s">
        <v>352</v>
      </c>
      <c r="C64" s="4"/>
      <c r="D64" s="4"/>
      <c r="E64" s="4"/>
      <c r="F64" s="4"/>
      <c r="G64" s="4"/>
      <c r="H64" s="4"/>
      <c r="I64" s="4"/>
      <c r="J64" s="4"/>
      <c r="K64" s="4"/>
      <c r="L64" s="2"/>
      <c r="M64" s="4">
        <f t="shared" si="22"/>
        <v>5.1612800000206449E-7</v>
      </c>
      <c r="N64" s="4">
        <f t="shared" si="23"/>
        <v>1.0322560000041289E-3</v>
      </c>
      <c r="O64" s="4">
        <f t="shared" si="24"/>
        <v>1.2903200000051611E-4</v>
      </c>
      <c r="P64" s="4">
        <f t="shared" si="25"/>
        <v>5.1612800000206449E-7</v>
      </c>
      <c r="Q64" s="4">
        <f t="shared" si="26"/>
        <v>4.1290240000165163E-7</v>
      </c>
      <c r="R64" s="4">
        <f t="shared" si="27"/>
        <v>5.1612800000206446E-4</v>
      </c>
      <c r="S64" s="4">
        <f t="shared" si="28"/>
        <v>5.1612800000206449E-7</v>
      </c>
      <c r="T64" s="4">
        <f t="shared" si="29"/>
        <v>5.1612800000206449E-7</v>
      </c>
    </row>
    <row r="65" spans="1:20" x14ac:dyDescent="0.3">
      <c r="A65" s="4" t="s">
        <v>408</v>
      </c>
      <c r="B65" s="4" t="s">
        <v>340</v>
      </c>
      <c r="C65" s="4"/>
      <c r="D65" s="4"/>
      <c r="E65" s="4"/>
      <c r="F65" s="4"/>
      <c r="G65" s="4"/>
      <c r="H65" s="4"/>
      <c r="I65" s="4"/>
      <c r="J65" s="4"/>
      <c r="K65" s="4"/>
      <c r="L65" s="2"/>
      <c r="M65" s="4">
        <f t="shared" si="22"/>
        <v>5.1612800000206449E-7</v>
      </c>
      <c r="N65" s="4">
        <f t="shared" si="23"/>
        <v>1.0322560000041289E-3</v>
      </c>
      <c r="O65" s="4">
        <f t="shared" si="24"/>
        <v>1.2903200000051611E-4</v>
      </c>
      <c r="P65" s="4">
        <f t="shared" si="25"/>
        <v>5.1612800000206449E-7</v>
      </c>
      <c r="Q65" s="4">
        <f t="shared" si="26"/>
        <v>4.1290240000165163E-7</v>
      </c>
      <c r="R65" s="4">
        <f t="shared" si="27"/>
        <v>5.1612800000206446E-4</v>
      </c>
      <c r="S65" s="4">
        <f t="shared" si="28"/>
        <v>5.1612800000206449E-7</v>
      </c>
      <c r="T65" s="4">
        <f t="shared" si="29"/>
        <v>5.1612800000206449E-7</v>
      </c>
    </row>
    <row r="66" spans="1:20" x14ac:dyDescent="0.3">
      <c r="A66" s="4" t="s">
        <v>408</v>
      </c>
      <c r="B66" s="4" t="s">
        <v>338</v>
      </c>
      <c r="C66" s="4"/>
      <c r="D66" s="4"/>
      <c r="E66" s="4"/>
      <c r="F66" s="4"/>
      <c r="G66" s="4"/>
      <c r="H66" s="4"/>
      <c r="I66" s="4"/>
      <c r="J66" s="4"/>
      <c r="K66" s="4"/>
      <c r="L66" s="2"/>
      <c r="M66" s="4">
        <f t="shared" si="22"/>
        <v>5.1612800000206449E-7</v>
      </c>
      <c r="N66" s="4">
        <f t="shared" si="23"/>
        <v>1.0322560000041289E-3</v>
      </c>
      <c r="O66" s="4">
        <f t="shared" si="24"/>
        <v>1.2903200000051611E-4</v>
      </c>
      <c r="P66" s="4">
        <f t="shared" si="25"/>
        <v>5.1612800000206449E-7</v>
      </c>
      <c r="Q66" s="4">
        <f t="shared" si="26"/>
        <v>4.1290240000165163E-7</v>
      </c>
      <c r="R66" s="4">
        <f t="shared" si="27"/>
        <v>5.1612800000206446E-4</v>
      </c>
      <c r="S66" s="4">
        <f t="shared" si="28"/>
        <v>5.1612800000206449E-7</v>
      </c>
      <c r="T66" s="4">
        <f t="shared" si="29"/>
        <v>5.1612800000206449E-7</v>
      </c>
    </row>
    <row r="67" spans="1:20" x14ac:dyDescent="0.3">
      <c r="A67" s="4" t="s">
        <v>408</v>
      </c>
      <c r="B67" s="4" t="s">
        <v>326</v>
      </c>
      <c r="C67" s="4"/>
      <c r="D67" s="4"/>
      <c r="E67" s="4"/>
      <c r="F67" s="4"/>
      <c r="G67" s="4"/>
      <c r="H67" s="4"/>
      <c r="I67" s="4"/>
      <c r="J67" s="4"/>
      <c r="K67" s="4"/>
      <c r="L67" s="2"/>
      <c r="M67" s="4">
        <f t="shared" si="22"/>
        <v>5.1612800000206449E-7</v>
      </c>
      <c r="N67" s="4">
        <f t="shared" si="23"/>
        <v>1.0322560000041289E-3</v>
      </c>
      <c r="O67" s="4">
        <f t="shared" si="24"/>
        <v>1.2903200000051611E-4</v>
      </c>
      <c r="P67" s="4">
        <f t="shared" si="25"/>
        <v>5.1612800000206449E-7</v>
      </c>
      <c r="Q67" s="4">
        <f t="shared" si="26"/>
        <v>4.1290240000165163E-7</v>
      </c>
      <c r="R67" s="4">
        <f t="shared" si="27"/>
        <v>5.1612800000206446E-4</v>
      </c>
      <c r="S67" s="4">
        <f t="shared" si="28"/>
        <v>5.1612800000206449E-7</v>
      </c>
      <c r="T67" s="4">
        <f t="shared" si="29"/>
        <v>5.1612800000206449E-7</v>
      </c>
    </row>
    <row r="68" spans="1:20" x14ac:dyDescent="0.3">
      <c r="A68" s="4" t="s">
        <v>408</v>
      </c>
      <c r="B68" s="4" t="s">
        <v>336</v>
      </c>
      <c r="C68" s="4"/>
      <c r="D68" s="4"/>
      <c r="E68" s="4"/>
      <c r="F68" s="4"/>
      <c r="G68" s="4"/>
      <c r="H68" s="4"/>
      <c r="I68" s="4"/>
      <c r="J68" s="4"/>
      <c r="K68" s="4"/>
      <c r="L68" s="2"/>
      <c r="M68" s="4">
        <f t="shared" si="22"/>
        <v>5.1612800000206449E-7</v>
      </c>
      <c r="N68" s="4">
        <f t="shared" si="23"/>
        <v>1.0322560000041289E-3</v>
      </c>
      <c r="O68" s="4">
        <f t="shared" si="24"/>
        <v>1.2903200000051611E-4</v>
      </c>
      <c r="P68" s="4">
        <f t="shared" si="25"/>
        <v>5.1612800000206449E-7</v>
      </c>
      <c r="Q68" s="4">
        <f t="shared" si="26"/>
        <v>4.1290240000165163E-7</v>
      </c>
      <c r="R68" s="4">
        <f t="shared" si="27"/>
        <v>5.1612800000206446E-4</v>
      </c>
      <c r="S68" s="4">
        <f t="shared" si="28"/>
        <v>5.1612800000206449E-7</v>
      </c>
      <c r="T68" s="4">
        <f t="shared" si="29"/>
        <v>5.1612800000206449E-7</v>
      </c>
    </row>
    <row r="69" spans="1:20" x14ac:dyDescent="0.3">
      <c r="A69" s="4" t="s">
        <v>408</v>
      </c>
      <c r="B69" s="4" t="s">
        <v>432</v>
      </c>
      <c r="C69" s="4"/>
      <c r="D69" s="4"/>
      <c r="E69" s="4"/>
      <c r="F69" s="4"/>
      <c r="G69" s="4"/>
      <c r="H69" s="4"/>
      <c r="I69" s="4"/>
      <c r="J69" s="4"/>
      <c r="K69" s="4"/>
      <c r="L69" s="2"/>
      <c r="M69" s="4">
        <f t="shared" si="22"/>
        <v>5.1612800000206449E-7</v>
      </c>
      <c r="N69" s="4">
        <f t="shared" si="23"/>
        <v>1.0322560000041289E-3</v>
      </c>
      <c r="O69" s="4">
        <f t="shared" si="24"/>
        <v>1.2903200000051611E-4</v>
      </c>
      <c r="P69" s="4">
        <f t="shared" si="25"/>
        <v>5.1612800000206449E-7</v>
      </c>
      <c r="Q69" s="4">
        <f t="shared" si="26"/>
        <v>4.1290240000165163E-7</v>
      </c>
      <c r="R69" s="4">
        <f t="shared" si="27"/>
        <v>5.1612800000206446E-4</v>
      </c>
      <c r="S69" s="4">
        <f t="shared" si="28"/>
        <v>5.1612800000206449E-7</v>
      </c>
      <c r="T69" s="4">
        <f t="shared" si="29"/>
        <v>5.1612800000206449E-7</v>
      </c>
    </row>
    <row r="70" spans="1:20" ht="31.2" x14ac:dyDescent="0.3">
      <c r="A70" s="2" t="s">
        <v>407</v>
      </c>
      <c r="B70" s="2"/>
      <c r="C70" s="2"/>
      <c r="D70" s="4"/>
      <c r="E70" s="2"/>
      <c r="F70" s="2"/>
      <c r="G70" s="2"/>
      <c r="H70" s="2"/>
      <c r="I70" s="2"/>
      <c r="J70" s="2"/>
      <c r="K70" s="2"/>
      <c r="L70" s="2"/>
      <c r="M70" s="4">
        <f t="shared" si="22"/>
        <v>5.1612800000206449E-7</v>
      </c>
      <c r="N70" s="4">
        <f t="shared" si="23"/>
        <v>1.0322560000041289E-3</v>
      </c>
      <c r="O70" s="4">
        <f t="shared" si="24"/>
        <v>1.2903200000051611E-4</v>
      </c>
      <c r="P70" s="4">
        <f t="shared" si="25"/>
        <v>5.1612800000206449E-7</v>
      </c>
      <c r="Q70" s="4">
        <f t="shared" si="26"/>
        <v>4.1290240000165163E-7</v>
      </c>
      <c r="R70" s="4">
        <f t="shared" si="27"/>
        <v>5.1612800000206446E-4</v>
      </c>
      <c r="S70" s="4">
        <f t="shared" si="28"/>
        <v>5.1612800000206449E-7</v>
      </c>
      <c r="T70" s="4">
        <f t="shared" si="29"/>
        <v>5.1612800000206449E-7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39EF4-12A4-4372-A810-B1644DAB7ECB}">
  <dimension ref="A1:T9"/>
  <sheetViews>
    <sheetView workbookViewId="0">
      <selection activeCell="N9" sqref="N9"/>
    </sheetView>
  </sheetViews>
  <sheetFormatPr defaultRowHeight="15.6" x14ac:dyDescent="0.3"/>
  <cols>
    <col min="13" max="13" width="11.3984375" bestFit="1" customWidth="1"/>
  </cols>
  <sheetData>
    <row r="1" spans="1:20" ht="78.599999999999994" thickBot="1" x14ac:dyDescent="0.35">
      <c r="A1" s="3" t="s">
        <v>386</v>
      </c>
      <c r="B1" s="3" t="s">
        <v>387</v>
      </c>
      <c r="C1" s="3" t="s">
        <v>376</v>
      </c>
      <c r="D1" s="1" t="s">
        <v>392</v>
      </c>
      <c r="E1" s="3" t="s">
        <v>378</v>
      </c>
      <c r="F1" s="3" t="s">
        <v>379</v>
      </c>
      <c r="G1" s="3" t="s">
        <v>391</v>
      </c>
      <c r="H1" s="3" t="s">
        <v>380</v>
      </c>
      <c r="I1" s="3" t="s">
        <v>381</v>
      </c>
      <c r="J1" s="3" t="s">
        <v>382</v>
      </c>
      <c r="K1" s="3" t="s">
        <v>383</v>
      </c>
      <c r="L1" s="3" t="s">
        <v>384</v>
      </c>
      <c r="M1" s="1" t="s">
        <v>396</v>
      </c>
      <c r="N1" s="1" t="s">
        <v>400</v>
      </c>
      <c r="O1" s="1" t="s">
        <v>401</v>
      </c>
      <c r="P1" s="1" t="s">
        <v>402</v>
      </c>
      <c r="Q1" s="1" t="s">
        <v>397</v>
      </c>
      <c r="R1" s="1" t="s">
        <v>398</v>
      </c>
      <c r="S1" s="2" t="s">
        <v>399</v>
      </c>
      <c r="T1" s="2" t="s">
        <v>429</v>
      </c>
    </row>
    <row r="2" spans="1:20" x14ac:dyDescent="0.3">
      <c r="A2" t="s">
        <v>146</v>
      </c>
      <c r="B2" t="s">
        <v>150</v>
      </c>
      <c r="C2" t="s">
        <v>427</v>
      </c>
      <c r="D2" t="s">
        <v>423</v>
      </c>
      <c r="E2" t="s">
        <v>33</v>
      </c>
      <c r="F2" t="s">
        <v>428</v>
      </c>
      <c r="G2" s="2" t="str">
        <f>VLOOKUP(F2,production!A:B,2,)</f>
        <v>TP2</v>
      </c>
      <c r="H2" s="2">
        <f>VLOOKUP(E2,api!A:E,2,)</f>
        <v>5.0000000000000001E-3</v>
      </c>
      <c r="I2" s="2">
        <f>VLOOKUP(E2,api!A:E,5,)</f>
        <v>10</v>
      </c>
      <c r="J2" s="2">
        <f>VLOOKUP(G2,product!B:C,2,)</f>
        <v>2000</v>
      </c>
      <c r="K2" s="2">
        <f>VLOOKUP(F2,production!A:C,3,)</f>
        <v>200</v>
      </c>
      <c r="L2" s="2">
        <f>VLOOKUP(B2,equipment!A:C,3,)</f>
        <v>1303.5526070000001</v>
      </c>
      <c r="M2" s="2">
        <f>H2/J2*K2/L2*1000000</f>
        <v>0.38356718195723727</v>
      </c>
      <c r="N2" s="2">
        <f>I2/J2/1000*K2/L2*1000000</f>
        <v>0.76713436391447454</v>
      </c>
      <c r="O2" s="2">
        <f>10*K2/L2</f>
        <v>1.5342687278289491</v>
      </c>
      <c r="P2" s="2">
        <f>MIN(M2,N2,O2)</f>
        <v>0.38356718195723727</v>
      </c>
      <c r="Q2" s="2">
        <f>P2*80/100</f>
        <v>0.30685374556578981</v>
      </c>
      <c r="R2" s="2">
        <f>P2*1000</f>
        <v>383.56718195723727</v>
      </c>
      <c r="S2" s="2">
        <f>MIN(P2,10)</f>
        <v>0.38356718195723727</v>
      </c>
      <c r="T2" s="2" t="e">
        <v>#N/A</v>
      </c>
    </row>
    <row r="3" spans="1:20" x14ac:dyDescent="0.3">
      <c r="A3" t="s">
        <v>146</v>
      </c>
      <c r="B3" t="s">
        <v>150</v>
      </c>
      <c r="C3" t="s">
        <v>428</v>
      </c>
      <c r="D3" t="s">
        <v>424</v>
      </c>
      <c r="E3" t="s">
        <v>33</v>
      </c>
      <c r="F3" t="s">
        <v>427</v>
      </c>
      <c r="G3" s="2" t="str">
        <f>VLOOKUP(F3,production!A:B,2,)</f>
        <v>TP1</v>
      </c>
      <c r="H3" s="2">
        <f>VLOOKUP(E3,api!A:E,2,)</f>
        <v>5.0000000000000001E-3</v>
      </c>
      <c r="I3" s="2">
        <f>VLOOKUP(E3,api!A:E,5,)</f>
        <v>10</v>
      </c>
      <c r="J3" s="2">
        <f>VLOOKUP(G3,product!B:C,2,)</f>
        <v>3000</v>
      </c>
      <c r="K3" s="2">
        <f>VLOOKUP(F3,production!A:C,3,)</f>
        <v>100</v>
      </c>
      <c r="L3" s="2">
        <f>VLOOKUP(B3,equipment!A:C,3,)</f>
        <v>1303.5526070000001</v>
      </c>
      <c r="M3" s="2">
        <f>H3/J3*K3/L3*1000000</f>
        <v>0.12785572731907907</v>
      </c>
      <c r="N3" s="2">
        <f>I3/J3/1000*K3/L3*1000000</f>
        <v>0.2557114546381582</v>
      </c>
      <c r="O3" s="2">
        <f>10*K3/L3</f>
        <v>0.76713436391447454</v>
      </c>
      <c r="P3" s="2">
        <f>MIN(M3,N3,O3)</f>
        <v>0.12785572731907907</v>
      </c>
      <c r="Q3" s="2">
        <f>P3*80/100</f>
        <v>0.10228458185526325</v>
      </c>
      <c r="R3" s="2">
        <f>P3*1000</f>
        <v>127.85572731907907</v>
      </c>
      <c r="S3" s="2">
        <f>MIN(P3,10)</f>
        <v>0.12785572731907907</v>
      </c>
      <c r="T3" s="2" t="e">
        <v>#N/A</v>
      </c>
    </row>
    <row r="4" spans="1:20" ht="31.2" x14ac:dyDescent="0.3">
      <c r="A4" s="2" t="s">
        <v>408</v>
      </c>
      <c r="B4" t="s">
        <v>427</v>
      </c>
      <c r="C4" s="2"/>
      <c r="D4" s="4"/>
      <c r="E4" s="2"/>
      <c r="F4" s="2"/>
      <c r="G4" s="2"/>
      <c r="H4" s="2"/>
      <c r="I4" s="2"/>
      <c r="J4" s="2"/>
      <c r="K4" s="2"/>
      <c r="L4" s="2"/>
      <c r="M4" s="2">
        <f>MIN(M2:M3)</f>
        <v>0.12785572731907907</v>
      </c>
      <c r="N4" s="2">
        <f t="shared" ref="N4:T4" si="0">MIN(N2:N3)</f>
        <v>0.2557114546381582</v>
      </c>
      <c r="O4" s="2">
        <f t="shared" si="0"/>
        <v>0.76713436391447454</v>
      </c>
      <c r="P4" s="2">
        <f t="shared" si="0"/>
        <v>0.12785572731907907</v>
      </c>
      <c r="Q4" s="2">
        <f t="shared" si="0"/>
        <v>0.10228458185526325</v>
      </c>
      <c r="R4" s="2">
        <f t="shared" si="0"/>
        <v>127.85572731907907</v>
      </c>
      <c r="S4" s="2">
        <f t="shared" si="0"/>
        <v>0.12785572731907907</v>
      </c>
      <c r="T4" s="2" t="e">
        <f t="shared" si="0"/>
        <v>#N/A</v>
      </c>
    </row>
    <row r="5" spans="1:20" ht="31.2" x14ac:dyDescent="0.3">
      <c r="A5" s="2" t="s">
        <v>408</v>
      </c>
      <c r="B5" t="s">
        <v>428</v>
      </c>
      <c r="G5" s="2"/>
      <c r="H5" s="2"/>
      <c r="I5" s="2"/>
      <c r="J5" s="2"/>
      <c r="K5" s="2"/>
      <c r="L5" s="2"/>
      <c r="M5" s="2">
        <f>MIN(M2:M3)</f>
        <v>0.12785572731907907</v>
      </c>
      <c r="N5" s="2">
        <f t="shared" ref="N5:T5" si="1">MIN(N2:N3)</f>
        <v>0.2557114546381582</v>
      </c>
      <c r="O5" s="2">
        <f t="shared" si="1"/>
        <v>0.76713436391447454</v>
      </c>
      <c r="P5" s="2">
        <f t="shared" si="1"/>
        <v>0.12785572731907907</v>
      </c>
      <c r="Q5" s="2">
        <f t="shared" si="1"/>
        <v>0.10228458185526325</v>
      </c>
      <c r="R5" s="2">
        <f t="shared" si="1"/>
        <v>127.85572731907907</v>
      </c>
      <c r="S5" s="2">
        <f t="shared" si="1"/>
        <v>0.12785572731907907</v>
      </c>
      <c r="T5" s="2" t="e">
        <f t="shared" si="1"/>
        <v>#N/A</v>
      </c>
    </row>
    <row r="6" spans="1:20" ht="31.2" x14ac:dyDescent="0.3">
      <c r="A6" s="2" t="s">
        <v>407</v>
      </c>
      <c r="M6" s="2">
        <f>MIN(M2:M5)</f>
        <v>0.12785572731907907</v>
      </c>
      <c r="N6" s="2">
        <f t="shared" ref="N6:T6" si="2">MIN(N2:N5)</f>
        <v>0.2557114546381582</v>
      </c>
      <c r="O6" s="2">
        <f t="shared" si="2"/>
        <v>0.76713436391447454</v>
      </c>
      <c r="P6" s="2">
        <f t="shared" si="2"/>
        <v>0.12785572731907907</v>
      </c>
      <c r="Q6" s="2">
        <f t="shared" si="2"/>
        <v>0.10228458185526325</v>
      </c>
      <c r="R6" s="2">
        <f t="shared" si="2"/>
        <v>127.85572731907907</v>
      </c>
      <c r="S6" s="2">
        <f t="shared" si="2"/>
        <v>0.12785572731907907</v>
      </c>
      <c r="T6" s="2" t="e">
        <f t="shared" si="2"/>
        <v>#N/A</v>
      </c>
    </row>
    <row r="9" spans="1:20" x14ac:dyDescent="0.3">
      <c r="N9">
        <v>0.25571100000000002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38"/>
  <sheetViews>
    <sheetView workbookViewId="0">
      <selection activeCell="A2" sqref="A2:A15"/>
    </sheetView>
  </sheetViews>
  <sheetFormatPr defaultRowHeight="15.6" x14ac:dyDescent="0.3"/>
  <cols>
    <col min="1" max="1" width="13.796875" customWidth="1"/>
    <col min="2" max="2" width="10.796875" customWidth="1"/>
    <col min="3" max="3" width="29.796875" customWidth="1"/>
    <col min="4" max="4" width="37.796875" customWidth="1"/>
  </cols>
  <sheetData>
    <row r="1" spans="1:4" x14ac:dyDescent="0.3">
      <c r="A1" t="s">
        <v>314</v>
      </c>
      <c r="B1" t="s">
        <v>35</v>
      </c>
      <c r="C1" t="s">
        <v>374</v>
      </c>
      <c r="D1" t="s">
        <v>375</v>
      </c>
    </row>
    <row r="2" spans="1:4" x14ac:dyDescent="0.3">
      <c r="A2" t="s">
        <v>317</v>
      </c>
      <c r="B2" t="s">
        <v>68</v>
      </c>
      <c r="C2" t="s">
        <v>26</v>
      </c>
      <c r="D2" t="s">
        <v>281</v>
      </c>
    </row>
    <row r="3" spans="1:4" x14ac:dyDescent="0.3">
      <c r="A3" t="s">
        <v>318</v>
      </c>
      <c r="B3" t="s">
        <v>73</v>
      </c>
      <c r="C3" t="s">
        <v>15</v>
      </c>
      <c r="D3" t="s">
        <v>286</v>
      </c>
    </row>
    <row r="4" spans="1:4" x14ac:dyDescent="0.3">
      <c r="A4" t="s">
        <v>319</v>
      </c>
      <c r="B4" t="s">
        <v>78</v>
      </c>
      <c r="C4" t="s">
        <v>21</v>
      </c>
      <c r="D4" t="s">
        <v>283</v>
      </c>
    </row>
    <row r="5" spans="1:4" x14ac:dyDescent="0.3">
      <c r="A5" t="s">
        <v>320</v>
      </c>
      <c r="B5" t="s">
        <v>83</v>
      </c>
      <c r="C5" t="s">
        <v>15</v>
      </c>
      <c r="D5" t="s">
        <v>286</v>
      </c>
    </row>
    <row r="6" spans="1:4" x14ac:dyDescent="0.3">
      <c r="A6" t="s">
        <v>321</v>
      </c>
      <c r="B6" t="s">
        <v>88</v>
      </c>
      <c r="C6" t="s">
        <v>28</v>
      </c>
      <c r="D6" t="s">
        <v>287</v>
      </c>
    </row>
    <row r="7" spans="1:4" x14ac:dyDescent="0.3">
      <c r="A7" t="s">
        <v>322</v>
      </c>
      <c r="B7" t="s">
        <v>92</v>
      </c>
      <c r="C7" t="s">
        <v>20</v>
      </c>
      <c r="D7" t="s">
        <v>288</v>
      </c>
    </row>
    <row r="8" spans="1:4" x14ac:dyDescent="0.3">
      <c r="A8" t="s">
        <v>323</v>
      </c>
      <c r="B8" t="s">
        <v>96</v>
      </c>
      <c r="C8" t="s">
        <v>19</v>
      </c>
      <c r="D8" t="s">
        <v>289</v>
      </c>
    </row>
    <row r="9" spans="1:4" x14ac:dyDescent="0.3">
      <c r="A9" t="s">
        <v>324</v>
      </c>
      <c r="B9" t="s">
        <v>100</v>
      </c>
      <c r="C9" t="s">
        <v>13</v>
      </c>
      <c r="D9" t="s">
        <v>290</v>
      </c>
    </row>
    <row r="10" spans="1:4" x14ac:dyDescent="0.3">
      <c r="A10" t="s">
        <v>325</v>
      </c>
      <c r="B10" t="s">
        <v>104</v>
      </c>
      <c r="C10" t="s">
        <v>24</v>
      </c>
      <c r="D10" t="s">
        <v>291</v>
      </c>
    </row>
    <row r="11" spans="1:4" x14ac:dyDescent="0.3">
      <c r="A11" t="s">
        <v>326</v>
      </c>
      <c r="B11" t="s">
        <v>109</v>
      </c>
      <c r="C11" t="s">
        <v>13</v>
      </c>
      <c r="D11" t="s">
        <v>290</v>
      </c>
    </row>
    <row r="12" spans="1:4" x14ac:dyDescent="0.3">
      <c r="A12" t="s">
        <v>326</v>
      </c>
      <c r="B12" t="s">
        <v>109</v>
      </c>
      <c r="C12" t="s">
        <v>28</v>
      </c>
      <c r="D12" t="s">
        <v>292</v>
      </c>
    </row>
    <row r="13" spans="1:4" x14ac:dyDescent="0.3">
      <c r="A13" t="s">
        <v>327</v>
      </c>
      <c r="B13" t="s">
        <v>68</v>
      </c>
      <c r="C13" t="s">
        <v>26</v>
      </c>
      <c r="D13" t="s">
        <v>289</v>
      </c>
    </row>
    <row r="14" spans="1:4" x14ac:dyDescent="0.3">
      <c r="A14" t="s">
        <v>328</v>
      </c>
      <c r="B14" t="s">
        <v>73</v>
      </c>
      <c r="C14" t="s">
        <v>15</v>
      </c>
      <c r="D14" t="s">
        <v>286</v>
      </c>
    </row>
    <row r="15" spans="1:4" x14ac:dyDescent="0.3">
      <c r="A15" t="s">
        <v>328</v>
      </c>
      <c r="B15" t="s">
        <v>73</v>
      </c>
      <c r="C15" t="s">
        <v>20</v>
      </c>
      <c r="D15" t="s">
        <v>288</v>
      </c>
    </row>
    <row r="16" spans="1:4" x14ac:dyDescent="0.3">
      <c r="A16" t="s">
        <v>329</v>
      </c>
      <c r="B16" t="s">
        <v>83</v>
      </c>
      <c r="C16" t="s">
        <v>15</v>
      </c>
      <c r="D16" t="s">
        <v>286</v>
      </c>
    </row>
    <row r="17" spans="1:4" x14ac:dyDescent="0.3">
      <c r="A17" t="s">
        <v>330</v>
      </c>
      <c r="B17" t="s">
        <v>88</v>
      </c>
      <c r="C17" t="s">
        <v>28</v>
      </c>
      <c r="D17" t="s">
        <v>287</v>
      </c>
    </row>
    <row r="18" spans="1:4" x14ac:dyDescent="0.3">
      <c r="A18" t="s">
        <v>331</v>
      </c>
      <c r="B18" t="s">
        <v>100</v>
      </c>
      <c r="C18" t="s">
        <v>13</v>
      </c>
      <c r="D18" t="s">
        <v>290</v>
      </c>
    </row>
    <row r="19" spans="1:4" x14ac:dyDescent="0.3">
      <c r="A19" t="s">
        <v>332</v>
      </c>
      <c r="B19" t="s">
        <v>109</v>
      </c>
      <c r="C19" t="s">
        <v>13</v>
      </c>
      <c r="D19" t="s">
        <v>290</v>
      </c>
    </row>
    <row r="20" spans="1:4" x14ac:dyDescent="0.3">
      <c r="A20" t="s">
        <v>335</v>
      </c>
      <c r="B20" t="s">
        <v>52</v>
      </c>
      <c r="C20" t="s">
        <v>17</v>
      </c>
      <c r="D20" t="s">
        <v>287</v>
      </c>
    </row>
    <row r="21" spans="1:4" x14ac:dyDescent="0.3">
      <c r="A21" t="s">
        <v>332</v>
      </c>
      <c r="B21" t="s">
        <v>109</v>
      </c>
      <c r="C21" t="s">
        <v>28</v>
      </c>
      <c r="D21" t="s">
        <v>287</v>
      </c>
    </row>
    <row r="22" spans="1:4" x14ac:dyDescent="0.3">
      <c r="A22" t="s">
        <v>333</v>
      </c>
      <c r="B22" t="s">
        <v>73</v>
      </c>
      <c r="C22" t="s">
        <v>20</v>
      </c>
      <c r="D22" t="s">
        <v>288</v>
      </c>
    </row>
    <row r="23" spans="1:4" x14ac:dyDescent="0.3">
      <c r="A23" t="s">
        <v>334</v>
      </c>
      <c r="B23" t="s">
        <v>88</v>
      </c>
      <c r="C23" t="s">
        <v>28</v>
      </c>
      <c r="D23" t="s">
        <v>287</v>
      </c>
    </row>
    <row r="24" spans="1:4" x14ac:dyDescent="0.3">
      <c r="A24" t="s">
        <v>335</v>
      </c>
      <c r="B24" t="s">
        <v>52</v>
      </c>
      <c r="C24" t="s">
        <v>17</v>
      </c>
      <c r="D24" t="s">
        <v>286</v>
      </c>
    </row>
    <row r="25" spans="1:4" x14ac:dyDescent="0.3">
      <c r="A25" t="s">
        <v>337</v>
      </c>
      <c r="B25" t="s">
        <v>55</v>
      </c>
      <c r="C25" t="s">
        <v>31</v>
      </c>
      <c r="D25" t="s">
        <v>292</v>
      </c>
    </row>
    <row r="26" spans="1:4" x14ac:dyDescent="0.3">
      <c r="A26" t="s">
        <v>338</v>
      </c>
      <c r="B26" t="s">
        <v>58</v>
      </c>
      <c r="C26" t="s">
        <v>30</v>
      </c>
      <c r="D26" t="s">
        <v>292</v>
      </c>
    </row>
    <row r="27" spans="1:4" x14ac:dyDescent="0.3">
      <c r="A27" t="s">
        <v>339</v>
      </c>
      <c r="B27" t="s">
        <v>61</v>
      </c>
      <c r="C27" t="s">
        <v>29</v>
      </c>
      <c r="D27" t="s">
        <v>292</v>
      </c>
    </row>
    <row r="28" spans="1:4" x14ac:dyDescent="0.3">
      <c r="A28" t="s">
        <v>340</v>
      </c>
      <c r="B28" t="s">
        <v>64</v>
      </c>
      <c r="C28" t="s">
        <v>29</v>
      </c>
      <c r="D28" t="s">
        <v>292</v>
      </c>
    </row>
    <row r="29" spans="1:4" x14ac:dyDescent="0.3">
      <c r="A29" t="s">
        <v>341</v>
      </c>
      <c r="B29" t="s">
        <v>115</v>
      </c>
      <c r="C29" t="s">
        <v>32</v>
      </c>
      <c r="D29" t="s">
        <v>292</v>
      </c>
    </row>
    <row r="30" spans="1:4" x14ac:dyDescent="0.3">
      <c r="A30" t="s">
        <v>342</v>
      </c>
      <c r="B30" t="s">
        <v>115</v>
      </c>
      <c r="C30" t="s">
        <v>32</v>
      </c>
      <c r="D30" t="s">
        <v>292</v>
      </c>
    </row>
    <row r="31" spans="1:4" x14ac:dyDescent="0.3">
      <c r="A31" t="s">
        <v>343</v>
      </c>
      <c r="B31" t="s">
        <v>120</v>
      </c>
      <c r="C31" t="s">
        <v>30</v>
      </c>
      <c r="D31" t="s">
        <v>292</v>
      </c>
    </row>
    <row r="32" spans="1:4" x14ac:dyDescent="0.3">
      <c r="A32" t="s">
        <v>346</v>
      </c>
      <c r="B32" t="s">
        <v>73</v>
      </c>
      <c r="C32" t="s">
        <v>20</v>
      </c>
      <c r="D32" t="s">
        <v>292</v>
      </c>
    </row>
    <row r="33" spans="1:4" x14ac:dyDescent="0.3">
      <c r="A33" t="s">
        <v>347</v>
      </c>
      <c r="B33" t="s">
        <v>52</v>
      </c>
      <c r="C33" t="s">
        <v>17</v>
      </c>
      <c r="D33" t="s">
        <v>286</v>
      </c>
    </row>
    <row r="34" spans="1:4" x14ac:dyDescent="0.3">
      <c r="A34" t="s">
        <v>350</v>
      </c>
      <c r="B34" t="s">
        <v>52</v>
      </c>
      <c r="C34" t="s">
        <v>17</v>
      </c>
      <c r="D34" t="s">
        <v>292</v>
      </c>
    </row>
    <row r="35" spans="1:4" x14ac:dyDescent="0.3">
      <c r="A35" t="s">
        <v>352</v>
      </c>
      <c r="B35" t="s">
        <v>44</v>
      </c>
      <c r="C35" t="s">
        <v>23</v>
      </c>
      <c r="D35" t="s">
        <v>292</v>
      </c>
    </row>
    <row r="36" spans="1:4" x14ac:dyDescent="0.3">
      <c r="A36" t="s">
        <v>427</v>
      </c>
      <c r="B36" t="s">
        <v>425</v>
      </c>
      <c r="C36" t="s">
        <v>33</v>
      </c>
      <c r="D36" t="s">
        <v>292</v>
      </c>
    </row>
    <row r="37" spans="1:4" x14ac:dyDescent="0.3">
      <c r="A37" t="s">
        <v>428</v>
      </c>
      <c r="B37" t="s">
        <v>426</v>
      </c>
      <c r="C37" t="s">
        <v>33</v>
      </c>
      <c r="D37" t="s">
        <v>292</v>
      </c>
    </row>
    <row r="38" spans="1:4" x14ac:dyDescent="0.3">
      <c r="A38" t="s">
        <v>432</v>
      </c>
      <c r="B38" t="s">
        <v>431</v>
      </c>
      <c r="C38" t="s">
        <v>17</v>
      </c>
      <c r="D38" t="s">
        <v>292</v>
      </c>
    </row>
  </sheetData>
  <phoneticPr fontId="1" type="noConversion"/>
  <pageMargins left="0.7" right="0.7" top="0.75" bottom="0.75" header="0.3" footer="0.3"/>
  <ignoredErrors>
    <ignoredError sqref="A21:D24 A1:D19 A25:D33 A35:D35 A34:B34 D34" numberStoredAsText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D15F1-B0A2-4F33-B533-008EC9EF23CD}">
  <dimension ref="A1:D13"/>
  <sheetViews>
    <sheetView workbookViewId="0">
      <selection activeCell="S32" sqref="S32"/>
    </sheetView>
  </sheetViews>
  <sheetFormatPr defaultRowHeight="12.6" customHeight="1" x14ac:dyDescent="0.3"/>
  <sheetData>
    <row r="1" spans="1:4" ht="12.6" customHeight="1" x14ac:dyDescent="0.3">
      <c r="A1" t="s">
        <v>388</v>
      </c>
      <c r="B1" t="s">
        <v>0</v>
      </c>
      <c r="C1" t="s">
        <v>389</v>
      </c>
      <c r="D1" t="s">
        <v>390</v>
      </c>
    </row>
    <row r="2" spans="1:4" ht="12.6" customHeight="1" x14ac:dyDescent="0.3">
      <c r="A2" t="s">
        <v>404</v>
      </c>
      <c r="B2" t="s">
        <v>405</v>
      </c>
      <c r="C2">
        <v>23</v>
      </c>
    </row>
    <row r="3" spans="1:4" ht="12.6" customHeight="1" x14ac:dyDescent="0.3">
      <c r="A3" t="s">
        <v>434</v>
      </c>
      <c r="B3" t="s">
        <v>435</v>
      </c>
      <c r="C3">
        <v>24</v>
      </c>
    </row>
    <row r="4" spans="1:4" ht="12.6" customHeight="1" x14ac:dyDescent="0.3">
      <c r="A4" t="s">
        <v>436</v>
      </c>
      <c r="B4" t="s">
        <v>437</v>
      </c>
      <c r="C4">
        <v>25</v>
      </c>
    </row>
    <row r="5" spans="1:4" ht="12.6" customHeight="1" x14ac:dyDescent="0.3">
      <c r="A5" t="s">
        <v>438</v>
      </c>
      <c r="B5" t="s">
        <v>439</v>
      </c>
      <c r="C5">
        <v>26</v>
      </c>
    </row>
    <row r="6" spans="1:4" ht="12.6" customHeight="1" x14ac:dyDescent="0.3">
      <c r="A6" t="s">
        <v>440</v>
      </c>
      <c r="B6" t="s">
        <v>441</v>
      </c>
      <c r="C6">
        <v>27</v>
      </c>
    </row>
    <row r="7" spans="1:4" ht="12.6" customHeight="1" x14ac:dyDescent="0.3">
      <c r="A7" t="s">
        <v>442</v>
      </c>
      <c r="B7" t="s">
        <v>443</v>
      </c>
      <c r="C7">
        <v>28</v>
      </c>
    </row>
    <row r="8" spans="1:4" ht="12.6" customHeight="1" x14ac:dyDescent="0.3">
      <c r="A8" t="s">
        <v>444</v>
      </c>
      <c r="B8" t="s">
        <v>445</v>
      </c>
      <c r="D8">
        <v>34</v>
      </c>
    </row>
    <row r="9" spans="1:4" ht="12.6" customHeight="1" x14ac:dyDescent="0.3">
      <c r="A9" t="s">
        <v>446</v>
      </c>
      <c r="B9" t="s">
        <v>447</v>
      </c>
      <c r="D9">
        <v>34</v>
      </c>
    </row>
    <row r="10" spans="1:4" ht="12.6" customHeight="1" x14ac:dyDescent="0.3">
      <c r="A10" t="s">
        <v>448</v>
      </c>
      <c r="B10" t="s">
        <v>449</v>
      </c>
      <c r="D10">
        <v>34</v>
      </c>
    </row>
    <row r="11" spans="1:4" ht="12.6" customHeight="1" x14ac:dyDescent="0.3">
      <c r="A11" t="s">
        <v>450</v>
      </c>
      <c r="B11" t="s">
        <v>451</v>
      </c>
      <c r="D11">
        <v>34</v>
      </c>
    </row>
    <row r="12" spans="1:4" ht="12.6" customHeight="1" x14ac:dyDescent="0.3">
      <c r="A12" t="s">
        <v>452</v>
      </c>
      <c r="B12" t="s">
        <v>453</v>
      </c>
      <c r="D12">
        <v>34</v>
      </c>
    </row>
    <row r="13" spans="1:4" ht="12.6" customHeight="1" x14ac:dyDescent="0.3">
      <c r="A13" t="s">
        <v>406</v>
      </c>
      <c r="B13" t="s">
        <v>454</v>
      </c>
      <c r="D13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825F8-DB3F-4C9A-85B0-829F8DA01326}">
  <dimension ref="A1:C20"/>
  <sheetViews>
    <sheetView workbookViewId="0">
      <selection activeCell="G20" sqref="G20"/>
    </sheetView>
  </sheetViews>
  <sheetFormatPr defaultRowHeight="15.6" x14ac:dyDescent="0.3"/>
  <sheetData>
    <row r="1" spans="1:3" x14ac:dyDescent="0.3">
      <c r="A1" t="s">
        <v>314</v>
      </c>
      <c r="B1" t="s">
        <v>388</v>
      </c>
      <c r="C1" t="s">
        <v>375</v>
      </c>
    </row>
    <row r="2" spans="1:3" x14ac:dyDescent="0.3">
      <c r="A2" t="s">
        <v>335</v>
      </c>
      <c r="B2" t="s">
        <v>404</v>
      </c>
      <c r="C2" t="s">
        <v>404</v>
      </c>
    </row>
    <row r="3" spans="1:3" x14ac:dyDescent="0.3">
      <c r="A3" t="s">
        <v>317</v>
      </c>
      <c r="B3" t="s">
        <v>434</v>
      </c>
      <c r="C3" t="s">
        <v>434</v>
      </c>
    </row>
    <row r="4" spans="1:3" x14ac:dyDescent="0.3">
      <c r="A4" t="s">
        <v>318</v>
      </c>
      <c r="B4" t="s">
        <v>436</v>
      </c>
      <c r="C4" t="s">
        <v>436</v>
      </c>
    </row>
    <row r="5" spans="1:3" x14ac:dyDescent="0.3">
      <c r="A5" t="s">
        <v>319</v>
      </c>
      <c r="B5" t="s">
        <v>438</v>
      </c>
      <c r="C5" t="s">
        <v>438</v>
      </c>
    </row>
    <row r="6" spans="1:3" x14ac:dyDescent="0.3">
      <c r="A6" t="s">
        <v>320</v>
      </c>
      <c r="B6" t="s">
        <v>440</v>
      </c>
      <c r="C6" t="s">
        <v>440</v>
      </c>
    </row>
    <row r="7" spans="1:3" x14ac:dyDescent="0.3">
      <c r="A7" t="s">
        <v>321</v>
      </c>
      <c r="B7" t="s">
        <v>442</v>
      </c>
      <c r="C7" t="s">
        <v>442</v>
      </c>
    </row>
    <row r="8" spans="1:3" x14ac:dyDescent="0.3">
      <c r="A8" t="s">
        <v>322</v>
      </c>
      <c r="B8" t="s">
        <v>444</v>
      </c>
      <c r="C8" t="s">
        <v>444</v>
      </c>
    </row>
    <row r="9" spans="1:3" x14ac:dyDescent="0.3">
      <c r="A9" t="s">
        <v>323</v>
      </c>
      <c r="B9" t="s">
        <v>446</v>
      </c>
      <c r="C9" t="s">
        <v>446</v>
      </c>
    </row>
    <row r="10" spans="1:3" x14ac:dyDescent="0.3">
      <c r="A10" t="s">
        <v>324</v>
      </c>
      <c r="B10" t="s">
        <v>448</v>
      </c>
      <c r="C10" t="s">
        <v>448</v>
      </c>
    </row>
    <row r="11" spans="1:3" x14ac:dyDescent="0.3">
      <c r="A11" t="s">
        <v>325</v>
      </c>
      <c r="B11" t="s">
        <v>450</v>
      </c>
      <c r="C11" t="s">
        <v>450</v>
      </c>
    </row>
    <row r="12" spans="1:3" x14ac:dyDescent="0.3">
      <c r="A12" t="s">
        <v>326</v>
      </c>
      <c r="B12" t="s">
        <v>452</v>
      </c>
      <c r="C12" t="s">
        <v>452</v>
      </c>
    </row>
    <row r="13" spans="1:3" x14ac:dyDescent="0.3">
      <c r="A13" t="s">
        <v>326</v>
      </c>
      <c r="B13" t="s">
        <v>406</v>
      </c>
      <c r="C13" t="s">
        <v>406</v>
      </c>
    </row>
    <row r="14" spans="1:3" x14ac:dyDescent="0.3">
      <c r="A14" t="s">
        <v>327</v>
      </c>
      <c r="B14" t="s">
        <v>450</v>
      </c>
      <c r="C14" t="s">
        <v>450</v>
      </c>
    </row>
    <row r="15" spans="1:3" x14ac:dyDescent="0.3">
      <c r="A15" t="s">
        <v>328</v>
      </c>
      <c r="B15" t="s">
        <v>452</v>
      </c>
      <c r="C15" t="s">
        <v>452</v>
      </c>
    </row>
    <row r="16" spans="1:3" x14ac:dyDescent="0.3">
      <c r="A16" t="s">
        <v>328</v>
      </c>
      <c r="B16" t="s">
        <v>406</v>
      </c>
      <c r="C16" t="s">
        <v>406</v>
      </c>
    </row>
    <row r="17" spans="1:3" x14ac:dyDescent="0.3">
      <c r="A17" t="s">
        <v>320</v>
      </c>
      <c r="B17" t="s">
        <v>442</v>
      </c>
      <c r="C17" t="s">
        <v>442</v>
      </c>
    </row>
    <row r="18" spans="1:3" x14ac:dyDescent="0.3">
      <c r="A18" t="s">
        <v>320</v>
      </c>
      <c r="B18" t="s">
        <v>444</v>
      </c>
      <c r="C18" t="s">
        <v>444</v>
      </c>
    </row>
    <row r="19" spans="1:3" x14ac:dyDescent="0.3">
      <c r="A19" t="s">
        <v>320</v>
      </c>
      <c r="B19" t="s">
        <v>446</v>
      </c>
      <c r="C19" t="s">
        <v>446</v>
      </c>
    </row>
    <row r="20" spans="1:3" x14ac:dyDescent="0.3">
      <c r="A20" t="s">
        <v>320</v>
      </c>
      <c r="B20" t="s">
        <v>448</v>
      </c>
      <c r="C20" t="s">
        <v>448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6"/>
  <sheetViews>
    <sheetView workbookViewId="0">
      <selection activeCell="A2" sqref="A2:G8"/>
    </sheetView>
  </sheetViews>
  <sheetFormatPr defaultRowHeight="15.6" x14ac:dyDescent="0.3"/>
  <cols>
    <col min="1" max="2" width="17.796875" customWidth="1"/>
    <col min="3" max="3" width="39.796875" customWidth="1"/>
    <col min="4" max="4" width="35.796875" customWidth="1"/>
    <col min="5" max="5" width="7.796875" customWidth="1"/>
    <col min="6" max="6" width="12.796875" customWidth="1"/>
    <col min="7" max="7" width="21.796875" customWidth="1"/>
  </cols>
  <sheetData>
    <row r="1" spans="1:7" x14ac:dyDescent="0.3">
      <c r="A1" t="s">
        <v>355</v>
      </c>
      <c r="B1" t="s">
        <v>0</v>
      </c>
      <c r="C1" t="s">
        <v>356</v>
      </c>
      <c r="D1" t="s">
        <v>357</v>
      </c>
      <c r="E1" t="s">
        <v>358</v>
      </c>
      <c r="F1" t="s">
        <v>359</v>
      </c>
      <c r="G1" t="s">
        <v>360</v>
      </c>
    </row>
    <row r="2" spans="1:7" x14ac:dyDescent="0.3">
      <c r="A2" t="s">
        <v>361</v>
      </c>
      <c r="B2" t="s">
        <v>362</v>
      </c>
      <c r="C2" t="s">
        <v>363</v>
      </c>
      <c r="D2" t="s">
        <v>364</v>
      </c>
      <c r="E2">
        <v>2</v>
      </c>
      <c r="G2" t="s">
        <v>299</v>
      </c>
    </row>
    <row r="3" spans="1:7" x14ac:dyDescent="0.3">
      <c r="A3" t="s">
        <v>365</v>
      </c>
      <c r="B3" t="s">
        <v>362</v>
      </c>
      <c r="C3" t="s">
        <v>363</v>
      </c>
      <c r="D3" t="s">
        <v>364</v>
      </c>
      <c r="E3">
        <v>3</v>
      </c>
      <c r="G3" t="s">
        <v>299</v>
      </c>
    </row>
    <row r="4" spans="1:7" x14ac:dyDescent="0.3">
      <c r="A4" t="s">
        <v>366</v>
      </c>
      <c r="B4" t="s">
        <v>366</v>
      </c>
      <c r="C4" t="s">
        <v>363</v>
      </c>
      <c r="D4" t="s">
        <v>367</v>
      </c>
      <c r="F4">
        <v>4</v>
      </c>
      <c r="G4" t="s">
        <v>299</v>
      </c>
    </row>
    <row r="5" spans="1:7" x14ac:dyDescent="0.3">
      <c r="A5" t="s">
        <v>284</v>
      </c>
      <c r="B5" t="s">
        <v>284</v>
      </c>
      <c r="C5" t="s">
        <v>363</v>
      </c>
      <c r="D5" t="s">
        <v>367</v>
      </c>
      <c r="F5">
        <v>5</v>
      </c>
      <c r="G5" t="s">
        <v>299</v>
      </c>
    </row>
    <row r="6" spans="1:7" x14ac:dyDescent="0.3">
      <c r="A6" t="s">
        <v>368</v>
      </c>
      <c r="B6" t="s">
        <v>368</v>
      </c>
      <c r="C6" t="s">
        <v>363</v>
      </c>
      <c r="D6" t="s">
        <v>367</v>
      </c>
      <c r="F6">
        <v>6</v>
      </c>
      <c r="G6" t="s">
        <v>277</v>
      </c>
    </row>
  </sheetData>
  <phoneticPr fontId="1" type="noConversion"/>
  <pageMargins left="0.7" right="0.7" top="0.75" bottom="0.75" header="0.3" footer="0.3"/>
  <ignoredErrors>
    <ignoredError sqref="A1:G1 A6:E6 A3:D3 A2:D2 F2 F3 A4:E4 G4 A5:E5 G5 G6" numberStoredAsText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4"/>
  <sheetViews>
    <sheetView workbookViewId="0">
      <selection activeCell="A5" sqref="A5"/>
    </sheetView>
  </sheetViews>
  <sheetFormatPr defaultRowHeight="15.6" x14ac:dyDescent="0.3"/>
  <cols>
    <col min="1" max="1" width="21.796875" customWidth="1"/>
    <col min="2" max="2" width="43.796875" customWidth="1"/>
  </cols>
  <sheetData>
    <row r="1" spans="1:2" x14ac:dyDescent="0.3">
      <c r="A1" t="s">
        <v>355</v>
      </c>
      <c r="B1" t="s">
        <v>369</v>
      </c>
    </row>
    <row r="2" spans="1:2" x14ac:dyDescent="0.3">
      <c r="A2" t="s">
        <v>370</v>
      </c>
      <c r="B2" t="s">
        <v>284</v>
      </c>
    </row>
    <row r="3" spans="1:2" x14ac:dyDescent="0.3">
      <c r="A3" t="s">
        <v>371</v>
      </c>
      <c r="B3" t="s">
        <v>366</v>
      </c>
    </row>
    <row r="4" spans="1:2" x14ac:dyDescent="0.3">
      <c r="A4" t="s">
        <v>372</v>
      </c>
      <c r="B4" t="s">
        <v>368</v>
      </c>
    </row>
  </sheetData>
  <pageMargins left="0.7" right="0.7" top="0.75" bottom="0.75" header="0.3" footer="0.3"/>
  <ignoredErrors>
    <ignoredError sqref="A1:B1" numberStoredAsText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1"/>
  <sheetViews>
    <sheetView workbookViewId="0">
      <selection activeCell="K22" sqref="K22"/>
    </sheetView>
  </sheetViews>
  <sheetFormatPr defaultRowHeight="15.6" x14ac:dyDescent="0.3"/>
  <cols>
    <col min="1" max="1" width="12.796875" customWidth="1"/>
    <col min="2" max="2" width="20.796875" customWidth="1"/>
  </cols>
  <sheetData>
    <row r="1" spans="1:2" x14ac:dyDescent="0.3">
      <c r="A1" t="s">
        <v>143</v>
      </c>
      <c r="B1" t="s">
        <v>373</v>
      </c>
    </row>
    <row r="2" spans="1:2" x14ac:dyDescent="0.3">
      <c r="A2" t="s">
        <v>162</v>
      </c>
      <c r="B2" t="s">
        <v>371</v>
      </c>
    </row>
    <row r="3" spans="1:2" x14ac:dyDescent="0.3">
      <c r="A3" t="s">
        <v>170</v>
      </c>
      <c r="B3" t="s">
        <v>372</v>
      </c>
    </row>
    <row r="4" spans="1:2" x14ac:dyDescent="0.3">
      <c r="A4" t="s">
        <v>166</v>
      </c>
      <c r="B4" t="s">
        <v>372</v>
      </c>
    </row>
    <row r="5" spans="1:2" x14ac:dyDescent="0.3">
      <c r="A5" t="s">
        <v>168</v>
      </c>
      <c r="B5" t="s">
        <v>372</v>
      </c>
    </row>
    <row r="6" spans="1:2" x14ac:dyDescent="0.3">
      <c r="A6" t="s">
        <v>164</v>
      </c>
      <c r="B6" t="s">
        <v>371</v>
      </c>
    </row>
    <row r="7" spans="1:2" x14ac:dyDescent="0.3">
      <c r="A7" t="s">
        <v>148</v>
      </c>
      <c r="B7" t="s">
        <v>370</v>
      </c>
    </row>
    <row r="8" spans="1:2" x14ac:dyDescent="0.3">
      <c r="A8" t="s">
        <v>174</v>
      </c>
      <c r="B8" t="s">
        <v>370</v>
      </c>
    </row>
    <row r="9" spans="1:2" x14ac:dyDescent="0.3">
      <c r="A9" t="s">
        <v>175</v>
      </c>
      <c r="B9" t="s">
        <v>370</v>
      </c>
    </row>
    <row r="10" spans="1:2" x14ac:dyDescent="0.3">
      <c r="A10" t="s">
        <v>153</v>
      </c>
      <c r="B10" t="s">
        <v>371</v>
      </c>
    </row>
    <row r="11" spans="1:2" x14ac:dyDescent="0.3">
      <c r="A11" t="s">
        <v>172</v>
      </c>
      <c r="B11" t="s">
        <v>372</v>
      </c>
    </row>
    <row r="12" spans="1:2" x14ac:dyDescent="0.3">
      <c r="A12" t="s">
        <v>156</v>
      </c>
      <c r="B12" t="s">
        <v>372</v>
      </c>
    </row>
    <row r="13" spans="1:2" x14ac:dyDescent="0.3">
      <c r="A13" t="s">
        <v>155</v>
      </c>
      <c r="B13" t="s">
        <v>371</v>
      </c>
    </row>
    <row r="14" spans="1:2" x14ac:dyDescent="0.3">
      <c r="A14" t="s">
        <v>147</v>
      </c>
      <c r="B14" t="s">
        <v>370</v>
      </c>
    </row>
    <row r="15" spans="1:2" x14ac:dyDescent="0.3">
      <c r="A15" t="s">
        <v>145</v>
      </c>
      <c r="B15" t="s">
        <v>370</v>
      </c>
    </row>
    <row r="16" spans="1:2" x14ac:dyDescent="0.3">
      <c r="A16" t="s">
        <v>150</v>
      </c>
      <c r="B16" t="s">
        <v>370</v>
      </c>
    </row>
    <row r="17" spans="1:2" x14ac:dyDescent="0.3">
      <c r="A17" t="s">
        <v>152</v>
      </c>
      <c r="B17" t="s">
        <v>370</v>
      </c>
    </row>
    <row r="18" spans="1:2" x14ac:dyDescent="0.3">
      <c r="A18" t="s">
        <v>178</v>
      </c>
      <c r="B18" t="s">
        <v>370</v>
      </c>
    </row>
    <row r="19" spans="1:2" x14ac:dyDescent="0.3">
      <c r="A19" t="s">
        <v>176</v>
      </c>
      <c r="B19" t="s">
        <v>370</v>
      </c>
    </row>
    <row r="20" spans="1:2" x14ac:dyDescent="0.3">
      <c r="A20" t="s">
        <v>158</v>
      </c>
      <c r="B20" t="s">
        <v>371</v>
      </c>
    </row>
    <row r="21" spans="1:2" x14ac:dyDescent="0.3">
      <c r="A21" t="s">
        <v>160</v>
      </c>
      <c r="B21" t="s">
        <v>371</v>
      </c>
    </row>
  </sheetData>
  <pageMargins left="0.7" right="0.7" top="0.75" bottom="0.75" header="0.3" footer="0.3"/>
  <ignoredErrors>
    <ignoredError sqref="A1:B6 A20:B21 A18:A19 A10:B17 A7:A8 A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AAC70-88DE-480E-B409-EB5C4640DC03}">
  <dimension ref="A1:M13"/>
  <sheetViews>
    <sheetView topLeftCell="B1" workbookViewId="0">
      <selection activeCell="H19" sqref="H19"/>
    </sheetView>
  </sheetViews>
  <sheetFormatPr defaultRowHeight="15.6" x14ac:dyDescent="0.3"/>
  <cols>
    <col min="2" max="2" width="12.296875" bestFit="1" customWidth="1"/>
    <col min="3" max="3" width="10.09765625" bestFit="1" customWidth="1"/>
    <col min="4" max="4" width="19.296875" bestFit="1" customWidth="1"/>
    <col min="5" max="5" width="17.69921875" bestFit="1" customWidth="1"/>
    <col min="6" max="6" width="13.3984375" bestFit="1" customWidth="1"/>
    <col min="7" max="7" width="18.3984375" bestFit="1" customWidth="1"/>
    <col min="8" max="8" width="15.5" bestFit="1" customWidth="1"/>
    <col min="9" max="9" width="17.19921875" bestFit="1" customWidth="1"/>
    <col min="10" max="10" width="16.59765625" bestFit="1" customWidth="1"/>
    <col min="11" max="11" width="13.59765625" bestFit="1" customWidth="1"/>
    <col min="12" max="12" width="13.09765625" bestFit="1" customWidth="1"/>
    <col min="13" max="13" width="15.19921875" bestFit="1" customWidth="1"/>
  </cols>
  <sheetData>
    <row r="1" spans="1:13" x14ac:dyDescent="0.3">
      <c r="A1" t="s">
        <v>386</v>
      </c>
      <c r="B1" t="s">
        <v>387</v>
      </c>
      <c r="C1" t="s">
        <v>482</v>
      </c>
      <c r="D1" t="s">
        <v>483</v>
      </c>
      <c r="E1" t="s">
        <v>484</v>
      </c>
      <c r="F1" t="s">
        <v>485</v>
      </c>
      <c r="G1" t="s">
        <v>486</v>
      </c>
      <c r="H1" t="s">
        <v>487</v>
      </c>
      <c r="I1" t="s">
        <v>488</v>
      </c>
      <c r="J1" t="s">
        <v>490</v>
      </c>
      <c r="K1" t="s">
        <v>491</v>
      </c>
      <c r="L1" t="s">
        <v>492</v>
      </c>
      <c r="M1" t="s">
        <v>489</v>
      </c>
    </row>
    <row r="2" spans="1:13" x14ac:dyDescent="0.3">
      <c r="A2" t="s">
        <v>146</v>
      </c>
      <c r="B2" t="s">
        <v>145</v>
      </c>
      <c r="C2" t="s">
        <v>335</v>
      </c>
      <c r="D2" t="s">
        <v>508</v>
      </c>
      <c r="E2" t="s">
        <v>510</v>
      </c>
      <c r="F2" s="8">
        <v>5.1612799999999995E-7</v>
      </c>
      <c r="G2">
        <v>4.4950089999999996</v>
      </c>
      <c r="H2">
        <v>10</v>
      </c>
      <c r="I2" s="6">
        <f>F2*G2/H2</f>
        <v>2.3200000051519994E-7</v>
      </c>
      <c r="J2" s="6">
        <f>F2*G2/H2*1000</f>
        <v>2.3200000051519994E-4</v>
      </c>
      <c r="K2" s="6">
        <f>F2*G2</f>
        <v>2.3200000051519994E-6</v>
      </c>
      <c r="L2" s="6">
        <f>K2*1000</f>
        <v>2.3200000051519995E-3</v>
      </c>
      <c r="M2" s="6">
        <f>J2</f>
        <v>2.3200000051519994E-4</v>
      </c>
    </row>
    <row r="3" spans="1:13" x14ac:dyDescent="0.3">
      <c r="A3" t="s">
        <v>146</v>
      </c>
      <c r="B3" t="s">
        <v>145</v>
      </c>
      <c r="C3" t="s">
        <v>335</v>
      </c>
      <c r="D3" t="s">
        <v>508</v>
      </c>
      <c r="E3" t="s">
        <v>511</v>
      </c>
      <c r="F3" s="8">
        <v>5.1612799999999995E-7</v>
      </c>
      <c r="G3">
        <v>9.5008999999999997</v>
      </c>
      <c r="H3">
        <v>10</v>
      </c>
      <c r="I3" s="6">
        <f t="shared" ref="I3:I6" si="0">F3*G3/H3</f>
        <v>4.9036805151999992E-7</v>
      </c>
      <c r="J3" s="6">
        <f t="shared" ref="J3:J6" si="1">F3*G3/H3*1000</f>
        <v>4.9036805151999989E-4</v>
      </c>
      <c r="K3" s="6">
        <f t="shared" ref="K3:K6" si="2">F3*G3</f>
        <v>4.9036805151999996E-6</v>
      </c>
      <c r="L3" s="6">
        <f t="shared" ref="L3:L6" si="3">K3*1000</f>
        <v>4.9036805151999995E-3</v>
      </c>
      <c r="M3" s="6">
        <f t="shared" ref="M3:M6" si="4">J3</f>
        <v>4.9036805151999989E-4</v>
      </c>
    </row>
    <row r="4" spans="1:13" x14ac:dyDescent="0.3">
      <c r="A4" t="s">
        <v>146</v>
      </c>
      <c r="B4" t="s">
        <v>145</v>
      </c>
      <c r="C4" t="s">
        <v>335</v>
      </c>
      <c r="D4" t="s">
        <v>508</v>
      </c>
      <c r="E4" t="s">
        <v>512</v>
      </c>
      <c r="F4" s="8">
        <v>5.1612799999999995E-7</v>
      </c>
      <c r="G4">
        <v>14.4909</v>
      </c>
      <c r="H4">
        <v>10</v>
      </c>
      <c r="I4" s="6">
        <f t="shared" si="0"/>
        <v>7.479159235199999E-7</v>
      </c>
      <c r="J4" s="6">
        <f t="shared" si="1"/>
        <v>7.4791592351999988E-4</v>
      </c>
      <c r="K4" s="6">
        <f t="shared" si="2"/>
        <v>7.4791592351999988E-6</v>
      </c>
      <c r="L4" s="6">
        <f t="shared" si="3"/>
        <v>7.4791592351999992E-3</v>
      </c>
      <c r="M4" s="6">
        <f t="shared" si="4"/>
        <v>7.4791592351999988E-4</v>
      </c>
    </row>
    <row r="5" spans="1:13" x14ac:dyDescent="0.3">
      <c r="A5" t="s">
        <v>146</v>
      </c>
      <c r="B5" t="s">
        <v>145</v>
      </c>
      <c r="C5" t="s">
        <v>335</v>
      </c>
      <c r="D5" t="s">
        <v>508</v>
      </c>
      <c r="E5" t="s">
        <v>513</v>
      </c>
      <c r="F5" s="8">
        <v>5.1612799999999995E-7</v>
      </c>
      <c r="G5">
        <v>7.9089999999999998</v>
      </c>
      <c r="H5">
        <v>10</v>
      </c>
      <c r="I5" s="6">
        <f t="shared" si="0"/>
        <v>4.0820563519999996E-7</v>
      </c>
      <c r="J5" s="6">
        <f t="shared" si="1"/>
        <v>4.0820563519999994E-4</v>
      </c>
      <c r="K5" s="6">
        <f t="shared" si="2"/>
        <v>4.0820563519999995E-6</v>
      </c>
      <c r="L5" s="6">
        <f t="shared" si="3"/>
        <v>4.0820563519999992E-3</v>
      </c>
      <c r="M5" s="6">
        <f t="shared" si="4"/>
        <v>4.0820563519999994E-4</v>
      </c>
    </row>
    <row r="6" spans="1:13" x14ac:dyDescent="0.3">
      <c r="A6" t="s">
        <v>146</v>
      </c>
      <c r="B6" t="s">
        <v>145</v>
      </c>
      <c r="C6" t="s">
        <v>335</v>
      </c>
      <c r="D6" t="s">
        <v>508</v>
      </c>
      <c r="E6" t="s">
        <v>514</v>
      </c>
      <c r="F6" s="8">
        <v>5.1612799999999995E-7</v>
      </c>
      <c r="G6">
        <v>11.95</v>
      </c>
      <c r="H6">
        <v>10</v>
      </c>
      <c r="I6" s="6">
        <f t="shared" si="0"/>
        <v>6.1677295999999992E-7</v>
      </c>
      <c r="J6" s="6">
        <f t="shared" si="1"/>
        <v>6.1677295999999987E-4</v>
      </c>
      <c r="K6" s="6">
        <f t="shared" si="2"/>
        <v>6.1677295999999992E-6</v>
      </c>
      <c r="L6" s="6">
        <f t="shared" si="3"/>
        <v>6.1677295999999996E-3</v>
      </c>
      <c r="M6" s="6">
        <f t="shared" si="4"/>
        <v>6.1677295999999987E-4</v>
      </c>
    </row>
    <row r="7" spans="1:13" x14ac:dyDescent="0.3">
      <c r="A7" t="s">
        <v>408</v>
      </c>
      <c r="B7" t="s">
        <v>145</v>
      </c>
      <c r="F7" s="8"/>
      <c r="I7" s="6">
        <f>MIN(I2,I3,I4,I5,I6)</f>
        <v>2.3200000051519994E-7</v>
      </c>
      <c r="J7" s="6">
        <f t="shared" ref="J7:M7" si="5">MIN(J2,J3,J4,J5,J6)</f>
        <v>2.3200000051519994E-4</v>
      </c>
      <c r="K7" s="6">
        <f t="shared" si="5"/>
        <v>2.3200000051519994E-6</v>
      </c>
      <c r="L7" s="6">
        <f t="shared" si="5"/>
        <v>2.3200000051519995E-3</v>
      </c>
      <c r="M7" s="6">
        <f t="shared" si="5"/>
        <v>2.3200000051519994E-4</v>
      </c>
    </row>
    <row r="8" spans="1:13" x14ac:dyDescent="0.3">
      <c r="A8" t="s">
        <v>146</v>
      </c>
      <c r="B8" t="s">
        <v>147</v>
      </c>
      <c r="C8" t="s">
        <v>335</v>
      </c>
      <c r="D8" t="s">
        <v>515</v>
      </c>
      <c r="E8" t="s">
        <v>257</v>
      </c>
      <c r="F8">
        <v>0.37849386699999998</v>
      </c>
      <c r="G8">
        <v>3.8750079999999998</v>
      </c>
      <c r="H8">
        <v>10</v>
      </c>
      <c r="I8" s="6">
        <f>F8*G8/H8</f>
        <v>0.14666667625759358</v>
      </c>
      <c r="J8" s="6">
        <f>F8*G8/H8*1000</f>
        <v>146.66667625759359</v>
      </c>
      <c r="K8" s="6">
        <f>F8*G8</f>
        <v>1.4666667625759358</v>
      </c>
      <c r="L8" s="6">
        <f>K8*1000</f>
        <v>1466.6667625759358</v>
      </c>
      <c r="M8" s="6">
        <f>J8</f>
        <v>146.66667625759359</v>
      </c>
    </row>
    <row r="9" spans="1:13" x14ac:dyDescent="0.3">
      <c r="A9" t="s">
        <v>146</v>
      </c>
      <c r="B9" t="s">
        <v>147</v>
      </c>
      <c r="C9" t="s">
        <v>335</v>
      </c>
      <c r="D9" t="s">
        <v>515</v>
      </c>
      <c r="E9" t="s">
        <v>506</v>
      </c>
      <c r="F9">
        <v>0.37849386699999998</v>
      </c>
      <c r="G9">
        <v>13.007999999999999</v>
      </c>
      <c r="H9">
        <v>10</v>
      </c>
      <c r="I9" s="6">
        <f t="shared" ref="I9:I12" si="6">F9*G9/H9</f>
        <v>0.49234482219359998</v>
      </c>
      <c r="J9" s="6">
        <f t="shared" ref="J9:J12" si="7">F9*G9/H9*1000</f>
        <v>492.34482219360001</v>
      </c>
      <c r="K9" s="6">
        <f t="shared" ref="K9:K12" si="8">F9*G9</f>
        <v>4.9234482219359998</v>
      </c>
      <c r="L9" s="6">
        <f t="shared" ref="L9:L12" si="9">K9*1000</f>
        <v>4923.4482219359998</v>
      </c>
      <c r="M9" s="6">
        <f t="shared" ref="M9:M12" si="10">J9</f>
        <v>492.34482219360001</v>
      </c>
    </row>
    <row r="10" spans="1:13" x14ac:dyDescent="0.3">
      <c r="A10" t="s">
        <v>146</v>
      </c>
      <c r="B10" t="s">
        <v>147</v>
      </c>
      <c r="C10" t="s">
        <v>335</v>
      </c>
      <c r="D10" t="s">
        <v>515</v>
      </c>
      <c r="E10" t="s">
        <v>499</v>
      </c>
      <c r="F10">
        <v>0.37849386699999998</v>
      </c>
      <c r="G10">
        <v>9.5004000000000008</v>
      </c>
      <c r="H10">
        <v>10</v>
      </c>
      <c r="I10" s="6">
        <f t="shared" si="6"/>
        <v>0.35958431340468</v>
      </c>
      <c r="J10" s="6">
        <f t="shared" si="7"/>
        <v>359.58431340468002</v>
      </c>
      <c r="K10" s="6">
        <f t="shared" si="8"/>
        <v>3.5958431340468002</v>
      </c>
      <c r="L10" s="6">
        <f t="shared" si="9"/>
        <v>3595.8431340468001</v>
      </c>
      <c r="M10" s="6">
        <f t="shared" si="10"/>
        <v>359.58431340468002</v>
      </c>
    </row>
    <row r="11" spans="1:13" x14ac:dyDescent="0.3">
      <c r="A11" t="s">
        <v>146</v>
      </c>
      <c r="B11" t="s">
        <v>147</v>
      </c>
      <c r="C11" t="s">
        <v>335</v>
      </c>
      <c r="D11" t="s">
        <v>515</v>
      </c>
      <c r="E11" t="s">
        <v>493</v>
      </c>
      <c r="F11">
        <v>0.37849386699999998</v>
      </c>
      <c r="G11">
        <v>5.8708</v>
      </c>
      <c r="H11">
        <v>10</v>
      </c>
      <c r="I11" s="6">
        <f t="shared" si="6"/>
        <v>0.22220617943835999</v>
      </c>
      <c r="J11" s="6">
        <f t="shared" si="7"/>
        <v>222.20617943835998</v>
      </c>
      <c r="K11" s="6">
        <f t="shared" si="8"/>
        <v>2.2220617943835999</v>
      </c>
      <c r="L11" s="6">
        <f t="shared" si="9"/>
        <v>2222.0617943836</v>
      </c>
      <c r="M11" s="6">
        <f t="shared" si="10"/>
        <v>222.20617943835998</v>
      </c>
    </row>
    <row r="12" spans="1:13" x14ac:dyDescent="0.3">
      <c r="A12" t="s">
        <v>146</v>
      </c>
      <c r="B12" t="s">
        <v>147</v>
      </c>
      <c r="C12" t="s">
        <v>335</v>
      </c>
      <c r="D12" t="s">
        <v>515</v>
      </c>
      <c r="E12" t="s">
        <v>500</v>
      </c>
      <c r="F12">
        <v>0.37849386699999998</v>
      </c>
      <c r="G12">
        <v>11.65</v>
      </c>
      <c r="H12">
        <v>10</v>
      </c>
      <c r="I12" s="6">
        <f t="shared" si="6"/>
        <v>0.44094535505500004</v>
      </c>
      <c r="J12" s="6">
        <f t="shared" si="7"/>
        <v>440.94535505500005</v>
      </c>
      <c r="K12" s="6">
        <f t="shared" si="8"/>
        <v>4.4094535505500003</v>
      </c>
      <c r="L12" s="6">
        <f t="shared" si="9"/>
        <v>4409.4535505500007</v>
      </c>
      <c r="M12" s="6">
        <f t="shared" si="10"/>
        <v>440.94535505500005</v>
      </c>
    </row>
    <row r="13" spans="1:13" x14ac:dyDescent="0.3">
      <c r="A13" t="s">
        <v>408</v>
      </c>
      <c r="B13" t="s">
        <v>147</v>
      </c>
      <c r="F13" s="7"/>
      <c r="I13" s="6">
        <f>MIN(I8,I9,I10,I11,I12)</f>
        <v>0.14666667625759358</v>
      </c>
      <c r="J13" s="6">
        <f t="shared" ref="J13" si="11">MIN(J8,J9,J10,J11,J12)</f>
        <v>146.66667625759359</v>
      </c>
      <c r="K13" s="6">
        <f t="shared" ref="K13" si="12">MIN(K8,K9,K10,K11,K12)</f>
        <v>1.4666667625759358</v>
      </c>
      <c r="L13" s="6">
        <f t="shared" ref="L13" si="13">MIN(L8,L9,L10,L11,L12)</f>
        <v>1466.6667625759358</v>
      </c>
      <c r="M13" s="6">
        <f t="shared" ref="M13" si="14">MIN(M8,M9,M10,M11,M12)</f>
        <v>146.66667625759359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56EC0-3B82-4CD9-96BD-6A82DEC9EF0C}">
  <dimension ref="A1:M13"/>
  <sheetViews>
    <sheetView workbookViewId="0">
      <selection activeCell="K18" sqref="K18"/>
    </sheetView>
  </sheetViews>
  <sheetFormatPr defaultRowHeight="15.6" x14ac:dyDescent="0.3"/>
  <cols>
    <col min="3" max="3" width="10.09765625" bestFit="1" customWidth="1"/>
    <col min="4" max="4" width="14.5" bestFit="1" customWidth="1"/>
    <col min="5" max="5" width="13.796875" bestFit="1" customWidth="1"/>
    <col min="6" max="6" width="12.59765625" bestFit="1" customWidth="1"/>
    <col min="7" max="7" width="18.3984375" bestFit="1" customWidth="1"/>
    <col min="8" max="8" width="15.5" bestFit="1" customWidth="1"/>
    <col min="9" max="9" width="17.19921875" bestFit="1" customWidth="1"/>
    <col min="10" max="10" width="16.59765625" bestFit="1" customWidth="1"/>
    <col min="11" max="11" width="13.3984375" bestFit="1" customWidth="1"/>
    <col min="12" max="12" width="13.09765625" bestFit="1" customWidth="1"/>
    <col min="13" max="13" width="15.19921875" bestFit="1" customWidth="1"/>
  </cols>
  <sheetData>
    <row r="1" spans="1:13" x14ac:dyDescent="0.3">
      <c r="A1" t="s">
        <v>386</v>
      </c>
      <c r="B1" t="s">
        <v>387</v>
      </c>
      <c r="C1" t="s">
        <v>482</v>
      </c>
      <c r="D1" t="s">
        <v>483</v>
      </c>
      <c r="E1" t="s">
        <v>484</v>
      </c>
      <c r="F1" t="s">
        <v>485</v>
      </c>
      <c r="G1" t="s">
        <v>486</v>
      </c>
      <c r="H1" t="s">
        <v>487</v>
      </c>
      <c r="I1" t="s">
        <v>516</v>
      </c>
      <c r="J1" t="s">
        <v>517</v>
      </c>
      <c r="K1" t="s">
        <v>518</v>
      </c>
      <c r="L1" t="s">
        <v>519</v>
      </c>
      <c r="M1" t="s">
        <v>520</v>
      </c>
    </row>
    <row r="2" spans="1:13" x14ac:dyDescent="0.3">
      <c r="A2" t="s">
        <v>146</v>
      </c>
      <c r="B2" t="s">
        <v>145</v>
      </c>
      <c r="C2" t="s">
        <v>335</v>
      </c>
      <c r="D2" t="s">
        <v>509</v>
      </c>
      <c r="E2" t="s">
        <v>494</v>
      </c>
      <c r="F2">
        <v>5.1612799999999995E-7</v>
      </c>
      <c r="G2">
        <v>13.65864</v>
      </c>
      <c r="H2">
        <v>140</v>
      </c>
      <c r="I2" s="6">
        <f>F2*G2/H2</f>
        <v>5.035433247085714E-8</v>
      </c>
      <c r="J2" s="6">
        <f>F2*G2/H2*1000</f>
        <v>5.0354332470857139E-5</v>
      </c>
      <c r="K2" s="6">
        <f>F2*G2</f>
        <v>7.0496065459199995E-6</v>
      </c>
      <c r="L2" s="6">
        <f>K2*1000</f>
        <v>7.0496065459199992E-3</v>
      </c>
      <c r="M2" s="6">
        <f>J2</f>
        <v>5.0354332470857139E-5</v>
      </c>
    </row>
    <row r="3" spans="1:13" x14ac:dyDescent="0.3">
      <c r="A3" t="s">
        <v>146</v>
      </c>
      <c r="B3" t="s">
        <v>145</v>
      </c>
      <c r="C3" t="s">
        <v>335</v>
      </c>
      <c r="D3" t="s">
        <v>509</v>
      </c>
      <c r="E3" t="s">
        <v>495</v>
      </c>
      <c r="F3">
        <v>5.1612799999999995E-7</v>
      </c>
      <c r="G3">
        <v>4.9963946000000004</v>
      </c>
      <c r="H3">
        <v>340</v>
      </c>
      <c r="I3" s="6">
        <f t="shared" ref="I3:I6" si="0">F3*G3/H3</f>
        <v>7.5846445650258828E-9</v>
      </c>
      <c r="J3" s="6">
        <f t="shared" ref="J3:J6" si="1">F3*G3/H3*1000</f>
        <v>7.5846445650258827E-6</v>
      </c>
      <c r="K3" s="6">
        <f>F3*G3</f>
        <v>2.5787791521088001E-6</v>
      </c>
      <c r="L3" s="6">
        <f t="shared" ref="L3:L6" si="2">K3*1000</f>
        <v>2.5787791521088002E-3</v>
      </c>
      <c r="M3" s="6">
        <f t="shared" ref="M3:M6" si="3">J3</f>
        <v>7.5846445650258827E-6</v>
      </c>
    </row>
    <row r="4" spans="1:13" x14ac:dyDescent="0.3">
      <c r="A4" t="s">
        <v>146</v>
      </c>
      <c r="B4" t="s">
        <v>145</v>
      </c>
      <c r="C4" t="s">
        <v>335</v>
      </c>
      <c r="D4" t="s">
        <v>509</v>
      </c>
      <c r="E4" t="s">
        <v>496</v>
      </c>
      <c r="F4">
        <v>5.1612799999999995E-7</v>
      </c>
      <c r="G4">
        <v>16.328279999999999</v>
      </c>
      <c r="H4">
        <v>640</v>
      </c>
      <c r="I4" s="6">
        <f t="shared" si="0"/>
        <v>1.3167941406E-8</v>
      </c>
      <c r="J4" s="6">
        <f t="shared" si="1"/>
        <v>1.3167941406E-5</v>
      </c>
      <c r="K4" s="6">
        <f t="shared" ref="K4:K6" si="4">F4*G4</f>
        <v>8.4274824998399995E-6</v>
      </c>
      <c r="L4" s="6">
        <f t="shared" si="2"/>
        <v>8.4274824998399993E-3</v>
      </c>
      <c r="M4" s="6">
        <f t="shared" si="3"/>
        <v>1.3167941406E-5</v>
      </c>
    </row>
    <row r="5" spans="1:13" x14ac:dyDescent="0.3">
      <c r="A5" t="s">
        <v>146</v>
      </c>
      <c r="B5" t="s">
        <v>145</v>
      </c>
      <c r="C5" t="s">
        <v>335</v>
      </c>
      <c r="D5" t="s">
        <v>509</v>
      </c>
      <c r="E5" t="s">
        <v>497</v>
      </c>
      <c r="F5">
        <v>5.1612799999999995E-7</v>
      </c>
      <c r="G5">
        <v>7.6600109999999999</v>
      </c>
      <c r="H5">
        <v>240</v>
      </c>
      <c r="I5" s="6">
        <f t="shared" si="0"/>
        <v>1.6473108989199999E-8</v>
      </c>
      <c r="J5" s="6">
        <f t="shared" si="1"/>
        <v>1.6473108989199999E-5</v>
      </c>
      <c r="K5" s="6">
        <f t="shared" si="4"/>
        <v>3.9535461574079996E-6</v>
      </c>
      <c r="L5" s="6">
        <f t="shared" si="2"/>
        <v>3.9535461574079995E-3</v>
      </c>
      <c r="M5" s="6">
        <f t="shared" si="3"/>
        <v>1.6473108989199999E-5</v>
      </c>
    </row>
    <row r="6" spans="1:13" x14ac:dyDescent="0.3">
      <c r="A6" t="s">
        <v>146</v>
      </c>
      <c r="B6" t="s">
        <v>145</v>
      </c>
      <c r="C6" t="s">
        <v>335</v>
      </c>
      <c r="D6" t="s">
        <v>509</v>
      </c>
      <c r="E6" t="s">
        <v>498</v>
      </c>
      <c r="F6">
        <v>5.1612799999999995E-7</v>
      </c>
      <c r="G6">
        <v>20.819199999999999</v>
      </c>
      <c r="H6">
        <v>740</v>
      </c>
      <c r="I6" s="6">
        <f t="shared" si="0"/>
        <v>1.4520773050810808E-8</v>
      </c>
      <c r="J6" s="6">
        <f t="shared" si="1"/>
        <v>1.4520773050810809E-5</v>
      </c>
      <c r="K6" s="6">
        <f t="shared" si="4"/>
        <v>1.0745372057599998E-5</v>
      </c>
      <c r="L6" s="6">
        <f t="shared" si="2"/>
        <v>1.0745372057599997E-2</v>
      </c>
      <c r="M6" s="6">
        <f t="shared" si="3"/>
        <v>1.4520773050810809E-5</v>
      </c>
    </row>
    <row r="7" spans="1:13" x14ac:dyDescent="0.3">
      <c r="A7" t="s">
        <v>408</v>
      </c>
      <c r="B7" t="s">
        <v>145</v>
      </c>
      <c r="F7" s="8"/>
      <c r="I7" s="6">
        <f>MIN(I2,I3,I4,I5,I6)</f>
        <v>7.5846445650258828E-9</v>
      </c>
      <c r="J7" s="6">
        <f>MIN(J2,J3,J4,J5,J6)</f>
        <v>7.5846445650258827E-6</v>
      </c>
      <c r="K7" s="6">
        <f>MIN(K2,K3,K4,K5,K6)</f>
        <v>2.5787791521088001E-6</v>
      </c>
      <c r="L7" s="6">
        <f>MIN(L2,L3,L4,L5,L6)</f>
        <v>2.5787791521088002E-3</v>
      </c>
      <c r="M7" s="6">
        <f>MIN(M2,M3,M4,M5,M6)</f>
        <v>7.5846445650258827E-6</v>
      </c>
    </row>
    <row r="8" spans="1:13" x14ac:dyDescent="0.3">
      <c r="A8" t="s">
        <v>146</v>
      </c>
      <c r="B8" t="s">
        <v>147</v>
      </c>
      <c r="C8" t="s">
        <v>335</v>
      </c>
      <c r="D8" t="s">
        <v>507</v>
      </c>
      <c r="E8" t="s">
        <v>501</v>
      </c>
      <c r="F8">
        <v>0.37849386699999998</v>
      </c>
      <c r="G8">
        <v>2.5007999999999999</v>
      </c>
      <c r="H8">
        <v>200</v>
      </c>
      <c r="I8" s="6">
        <f>F8*G8/H8</f>
        <v>4.7326873129679998E-3</v>
      </c>
      <c r="J8" s="6">
        <f>F8*G8/H8*1000</f>
        <v>4.7326873129679994</v>
      </c>
      <c r="K8" s="6">
        <f>F8*G8</f>
        <v>0.94653746259359994</v>
      </c>
      <c r="L8" s="6">
        <f>K8*1000</f>
        <v>946.53746259359991</v>
      </c>
      <c r="M8" s="6">
        <f>J8</f>
        <v>4.7326873129679994</v>
      </c>
    </row>
    <row r="9" spans="1:13" x14ac:dyDescent="0.3">
      <c r="A9" t="s">
        <v>146</v>
      </c>
      <c r="B9" t="s">
        <v>147</v>
      </c>
      <c r="C9" t="s">
        <v>335</v>
      </c>
      <c r="D9" t="s">
        <v>507</v>
      </c>
      <c r="E9" t="s">
        <v>502</v>
      </c>
      <c r="F9">
        <v>0.37849386699999998</v>
      </c>
      <c r="G9">
        <v>16.007999999999999</v>
      </c>
      <c r="H9">
        <v>120</v>
      </c>
      <c r="I9" s="6">
        <f t="shared" ref="I9:I12" si="5">F9*G9/H9</f>
        <v>5.0491081857799998E-2</v>
      </c>
      <c r="J9" s="6">
        <f t="shared" ref="J9:J12" si="6">F9*G9/H9*1000</f>
        <v>50.491081857799998</v>
      </c>
      <c r="K9" s="6">
        <f t="shared" ref="K9:K12" si="7">F9*G9</f>
        <v>6.0589298229359994</v>
      </c>
      <c r="L9" s="6">
        <f t="shared" ref="L9:L12" si="8">K9*1000</f>
        <v>6058.9298229359993</v>
      </c>
      <c r="M9" s="6">
        <f t="shared" ref="M9:M12" si="9">J9</f>
        <v>50.491081857799998</v>
      </c>
    </row>
    <row r="10" spans="1:13" x14ac:dyDescent="0.3">
      <c r="A10" t="s">
        <v>146</v>
      </c>
      <c r="B10" t="s">
        <v>147</v>
      </c>
      <c r="C10" t="s">
        <v>335</v>
      </c>
      <c r="D10" t="s">
        <v>507</v>
      </c>
      <c r="E10" t="s">
        <v>503</v>
      </c>
      <c r="F10">
        <v>0.37849386699999998</v>
      </c>
      <c r="G10">
        <v>6.5004</v>
      </c>
      <c r="H10">
        <v>420</v>
      </c>
      <c r="I10" s="6">
        <f t="shared" si="5"/>
        <v>5.8580036501114279E-3</v>
      </c>
      <c r="J10" s="6">
        <f t="shared" si="6"/>
        <v>5.8580036501114279</v>
      </c>
      <c r="K10" s="6">
        <f t="shared" si="7"/>
        <v>2.4603615330467998</v>
      </c>
      <c r="L10" s="6">
        <f t="shared" si="8"/>
        <v>2460.3615330467997</v>
      </c>
      <c r="M10" s="6">
        <f t="shared" si="9"/>
        <v>5.8580036501114279</v>
      </c>
    </row>
    <row r="11" spans="1:13" x14ac:dyDescent="0.3">
      <c r="A11" t="s">
        <v>146</v>
      </c>
      <c r="B11" t="s">
        <v>147</v>
      </c>
      <c r="C11" t="s">
        <v>335</v>
      </c>
      <c r="D11" t="s">
        <v>507</v>
      </c>
      <c r="E11" t="s">
        <v>504</v>
      </c>
      <c r="F11">
        <v>0.37849386699999998</v>
      </c>
      <c r="G11">
        <v>15.870799999999999</v>
      </c>
      <c r="H11">
        <v>320</v>
      </c>
      <c r="I11" s="6">
        <f t="shared" si="5"/>
        <v>1.8771876451198748E-2</v>
      </c>
      <c r="J11" s="6">
        <f t="shared" si="6"/>
        <v>18.771876451198747</v>
      </c>
      <c r="K11" s="6">
        <f t="shared" si="7"/>
        <v>6.0070004643835997</v>
      </c>
      <c r="L11" s="6">
        <f t="shared" si="8"/>
        <v>6007.0004643836</v>
      </c>
      <c r="M11" s="6">
        <f t="shared" si="9"/>
        <v>18.771876451198747</v>
      </c>
    </row>
    <row r="12" spans="1:13" x14ac:dyDescent="0.3">
      <c r="A12" t="s">
        <v>146</v>
      </c>
      <c r="B12" t="s">
        <v>147</v>
      </c>
      <c r="C12" t="s">
        <v>335</v>
      </c>
      <c r="D12" t="s">
        <v>507</v>
      </c>
      <c r="E12" t="s">
        <v>505</v>
      </c>
      <c r="F12">
        <v>0.37849386699999998</v>
      </c>
      <c r="G12">
        <v>9.65</v>
      </c>
      <c r="H12">
        <v>820</v>
      </c>
      <c r="I12" s="6">
        <f t="shared" si="5"/>
        <v>4.4542266055487808E-3</v>
      </c>
      <c r="J12" s="6">
        <f t="shared" si="6"/>
        <v>4.4542266055487811</v>
      </c>
      <c r="K12" s="6">
        <f t="shared" si="7"/>
        <v>3.6524658165499999</v>
      </c>
      <c r="L12" s="6">
        <f t="shared" si="8"/>
        <v>3652.46581655</v>
      </c>
      <c r="M12" s="6">
        <f t="shared" si="9"/>
        <v>4.4542266055487811</v>
      </c>
    </row>
    <row r="13" spans="1:13" x14ac:dyDescent="0.3">
      <c r="A13" t="s">
        <v>408</v>
      </c>
      <c r="B13" t="s">
        <v>147</v>
      </c>
      <c r="F13" s="7"/>
      <c r="I13" s="6">
        <f>MIN(I8,I9,I10,I11,I12)</f>
        <v>4.4542266055487808E-3</v>
      </c>
      <c r="J13" s="6">
        <f t="shared" ref="J13:M13" si="10">MIN(J8,J9,J10,J11,J12)</f>
        <v>4.4542266055487811</v>
      </c>
      <c r="K13" s="6">
        <f t="shared" si="10"/>
        <v>0.94653746259359994</v>
      </c>
      <c r="L13" s="6">
        <f t="shared" si="10"/>
        <v>946.53746259359991</v>
      </c>
      <c r="M13" s="6">
        <f t="shared" si="10"/>
        <v>4.4542266055487811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workbookViewId="0">
      <selection activeCell="E17" sqref="E17"/>
    </sheetView>
  </sheetViews>
  <sheetFormatPr defaultRowHeight="15.6" x14ac:dyDescent="0.3"/>
  <cols>
    <col min="1" max="1" width="18.796875" customWidth="1"/>
    <col min="2" max="2" width="16.796875" customWidth="1"/>
    <col min="3" max="3" width="12.796875" customWidth="1"/>
    <col min="4" max="4" width="16.796875" customWidth="1"/>
  </cols>
  <sheetData>
    <row r="1" spans="1:4" x14ac:dyDescent="0.3">
      <c r="A1" t="s">
        <v>260</v>
      </c>
      <c r="B1" t="s">
        <v>0</v>
      </c>
      <c r="C1" t="s">
        <v>261</v>
      </c>
      <c r="D1" t="s">
        <v>262</v>
      </c>
    </row>
    <row r="2" spans="1:4" x14ac:dyDescent="0.3">
      <c r="A2" t="s">
        <v>263</v>
      </c>
      <c r="B2" t="s">
        <v>264</v>
      </c>
      <c r="C2" t="s">
        <v>265</v>
      </c>
      <c r="D2" t="s">
        <v>265</v>
      </c>
    </row>
  </sheetData>
  <pageMargins left="0.7" right="0.7" top="0.75" bottom="0.75" header="0.3" footer="0.3"/>
  <ignoredErrors>
    <ignoredError sqref="A1:D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0"/>
  <sheetViews>
    <sheetView topLeftCell="B1" workbookViewId="0">
      <selection activeCell="G1" sqref="G1"/>
    </sheetView>
  </sheetViews>
  <sheetFormatPr defaultRowHeight="15.6" x14ac:dyDescent="0.3"/>
  <cols>
    <col min="1" max="1" width="37.796875" customWidth="1"/>
    <col min="2" max="2" width="13.796875" customWidth="1"/>
    <col min="3" max="3" width="17.796875" customWidth="1"/>
    <col min="4" max="4" width="26.796875" customWidth="1"/>
    <col min="5" max="5" width="24.796875" customWidth="1"/>
    <col min="6" max="6" width="15.796875" customWidth="1"/>
    <col min="7" max="8" width="9.796875" customWidth="1"/>
    <col min="9" max="9" width="18.796875" customWidth="1"/>
    <col min="10" max="10" width="25.796875" customWidth="1"/>
    <col min="11" max="11" width="16.796875" customWidth="1"/>
  </cols>
  <sheetData>
    <row r="1" spans="1:11" x14ac:dyDescent="0.3">
      <c r="A1" t="s">
        <v>266</v>
      </c>
      <c r="B1" t="s">
        <v>267</v>
      </c>
      <c r="C1" t="s">
        <v>268</v>
      </c>
      <c r="D1" t="s">
        <v>269</v>
      </c>
      <c r="E1" t="s">
        <v>270</v>
      </c>
      <c r="F1" t="s">
        <v>271</v>
      </c>
      <c r="G1" t="s">
        <v>272</v>
      </c>
      <c r="H1" t="s">
        <v>273</v>
      </c>
      <c r="I1" t="s">
        <v>274</v>
      </c>
      <c r="J1" t="s">
        <v>275</v>
      </c>
      <c r="K1" t="s">
        <v>276</v>
      </c>
    </row>
    <row r="2" spans="1:11" x14ac:dyDescent="0.3">
      <c r="A2" t="s">
        <v>277</v>
      </c>
      <c r="B2" t="s">
        <v>278</v>
      </c>
      <c r="C2" t="s">
        <v>279</v>
      </c>
      <c r="D2">
        <v>10</v>
      </c>
      <c r="E2">
        <v>150</v>
      </c>
      <c r="F2" t="s">
        <v>280</v>
      </c>
      <c r="G2">
        <v>1E-3</v>
      </c>
      <c r="H2">
        <v>3.0000000000000001E-3</v>
      </c>
      <c r="I2" t="s">
        <v>279</v>
      </c>
      <c r="J2">
        <v>150</v>
      </c>
      <c r="K2" t="s">
        <v>280</v>
      </c>
    </row>
    <row r="3" spans="1:11" x14ac:dyDescent="0.3">
      <c r="A3" t="s">
        <v>281</v>
      </c>
      <c r="B3" t="s">
        <v>282</v>
      </c>
      <c r="C3" t="s">
        <v>279</v>
      </c>
      <c r="D3">
        <v>10</v>
      </c>
      <c r="E3">
        <v>100</v>
      </c>
      <c r="F3" t="s">
        <v>280</v>
      </c>
      <c r="G3">
        <v>1E-3</v>
      </c>
      <c r="H3">
        <v>3.0000000000000001E-3</v>
      </c>
      <c r="I3" t="s">
        <v>279</v>
      </c>
      <c r="J3">
        <v>100</v>
      </c>
      <c r="K3" t="s">
        <v>280</v>
      </c>
    </row>
    <row r="4" spans="1:11" x14ac:dyDescent="0.3">
      <c r="A4" t="s">
        <v>283</v>
      </c>
      <c r="B4" t="s">
        <v>282</v>
      </c>
      <c r="C4" t="s">
        <v>284</v>
      </c>
      <c r="D4">
        <v>10</v>
      </c>
      <c r="E4">
        <v>120</v>
      </c>
      <c r="F4" t="s">
        <v>285</v>
      </c>
      <c r="G4">
        <v>1E-3</v>
      </c>
      <c r="H4">
        <v>3.0000000000000001E-3</v>
      </c>
      <c r="I4" t="s">
        <v>279</v>
      </c>
      <c r="J4">
        <v>120</v>
      </c>
      <c r="K4" t="s">
        <v>285</v>
      </c>
    </row>
    <row r="5" spans="1:11" x14ac:dyDescent="0.3">
      <c r="A5" t="s">
        <v>286</v>
      </c>
      <c r="B5" t="s">
        <v>282</v>
      </c>
      <c r="C5" t="s">
        <v>279</v>
      </c>
      <c r="D5">
        <v>10</v>
      </c>
      <c r="E5">
        <v>100</v>
      </c>
      <c r="F5" t="s">
        <v>285</v>
      </c>
      <c r="G5">
        <v>1E-3</v>
      </c>
      <c r="H5">
        <v>3.0000000000000001E-3</v>
      </c>
      <c r="I5" t="s">
        <v>279</v>
      </c>
      <c r="J5">
        <v>100</v>
      </c>
      <c r="K5" t="s">
        <v>285</v>
      </c>
    </row>
    <row r="6" spans="1:11" x14ac:dyDescent="0.3">
      <c r="A6" t="s">
        <v>287</v>
      </c>
      <c r="B6" t="s">
        <v>282</v>
      </c>
      <c r="C6" t="s">
        <v>284</v>
      </c>
      <c r="D6">
        <v>10</v>
      </c>
      <c r="E6">
        <v>100</v>
      </c>
      <c r="F6" t="s">
        <v>285</v>
      </c>
      <c r="G6">
        <v>1E-3</v>
      </c>
      <c r="H6">
        <v>3.0000000000000001E-3</v>
      </c>
      <c r="I6" t="s">
        <v>279</v>
      </c>
      <c r="J6">
        <v>100</v>
      </c>
      <c r="K6" t="s">
        <v>285</v>
      </c>
    </row>
    <row r="7" spans="1:11" x14ac:dyDescent="0.3">
      <c r="A7" t="s">
        <v>288</v>
      </c>
      <c r="B7" t="s">
        <v>282</v>
      </c>
      <c r="C7" t="s">
        <v>284</v>
      </c>
      <c r="D7">
        <v>10</v>
      </c>
      <c r="E7">
        <v>100</v>
      </c>
      <c r="F7" t="s">
        <v>280</v>
      </c>
      <c r="G7">
        <v>1E-3</v>
      </c>
      <c r="H7">
        <v>3.0000000000000001E-3</v>
      </c>
      <c r="I7" t="s">
        <v>279</v>
      </c>
      <c r="J7">
        <v>100</v>
      </c>
      <c r="K7" t="s">
        <v>280</v>
      </c>
    </row>
    <row r="8" spans="1:11" x14ac:dyDescent="0.3">
      <c r="A8" t="s">
        <v>289</v>
      </c>
      <c r="B8" t="s">
        <v>282</v>
      </c>
      <c r="C8" t="s">
        <v>284</v>
      </c>
      <c r="D8">
        <v>10</v>
      </c>
      <c r="E8">
        <v>100</v>
      </c>
      <c r="F8" t="s">
        <v>280</v>
      </c>
      <c r="G8">
        <v>1E-3</v>
      </c>
      <c r="H8">
        <v>3.0000000000000001E-3</v>
      </c>
      <c r="I8" t="s">
        <v>279</v>
      </c>
      <c r="J8">
        <v>100</v>
      </c>
      <c r="K8" t="s">
        <v>280</v>
      </c>
    </row>
    <row r="9" spans="1:11" x14ac:dyDescent="0.3">
      <c r="A9" t="s">
        <v>290</v>
      </c>
      <c r="B9" t="s">
        <v>282</v>
      </c>
      <c r="C9" t="s">
        <v>284</v>
      </c>
      <c r="D9">
        <v>10</v>
      </c>
      <c r="E9">
        <v>100</v>
      </c>
      <c r="F9" t="s">
        <v>280</v>
      </c>
      <c r="G9">
        <v>1E-3</v>
      </c>
      <c r="H9">
        <v>3.0000000000000001E-3</v>
      </c>
      <c r="I9" t="s">
        <v>279</v>
      </c>
      <c r="J9">
        <v>70</v>
      </c>
      <c r="K9" t="s">
        <v>280</v>
      </c>
    </row>
    <row r="10" spans="1:11" x14ac:dyDescent="0.3">
      <c r="A10" t="s">
        <v>291</v>
      </c>
      <c r="B10" t="s">
        <v>282</v>
      </c>
      <c r="C10" t="s">
        <v>284</v>
      </c>
      <c r="D10">
        <v>10</v>
      </c>
      <c r="E10">
        <v>100</v>
      </c>
      <c r="F10" t="s">
        <v>280</v>
      </c>
      <c r="G10">
        <v>1E-3</v>
      </c>
      <c r="H10">
        <v>3.0000000000000001E-3</v>
      </c>
      <c r="I10" t="s">
        <v>279</v>
      </c>
      <c r="J10">
        <v>80</v>
      </c>
      <c r="K10" t="s">
        <v>280</v>
      </c>
    </row>
    <row r="11" spans="1:11" x14ac:dyDescent="0.3">
      <c r="A11" t="s">
        <v>292</v>
      </c>
      <c r="B11" t="s">
        <v>282</v>
      </c>
      <c r="C11" t="s">
        <v>284</v>
      </c>
      <c r="D11">
        <v>10</v>
      </c>
      <c r="E11">
        <v>100</v>
      </c>
      <c r="F11" t="s">
        <v>280</v>
      </c>
      <c r="G11">
        <v>1E-3</v>
      </c>
      <c r="H11">
        <v>3.0000000000000001E-3</v>
      </c>
      <c r="I11" t="s">
        <v>293</v>
      </c>
      <c r="J11">
        <v>80</v>
      </c>
      <c r="K11" t="s">
        <v>294</v>
      </c>
    </row>
    <row r="12" spans="1:11" x14ac:dyDescent="0.3">
      <c r="A12" t="s">
        <v>295</v>
      </c>
      <c r="B12" t="s">
        <v>282</v>
      </c>
      <c r="C12" t="s">
        <v>293</v>
      </c>
      <c r="D12">
        <v>10</v>
      </c>
      <c r="E12">
        <v>100</v>
      </c>
      <c r="F12" t="s">
        <v>294</v>
      </c>
      <c r="G12">
        <v>0.03</v>
      </c>
      <c r="H12">
        <v>0.1</v>
      </c>
      <c r="I12" t="s">
        <v>293</v>
      </c>
      <c r="J12">
        <v>100</v>
      </c>
      <c r="K12" t="s">
        <v>294</v>
      </c>
    </row>
    <row r="13" spans="1:11" x14ac:dyDescent="0.3">
      <c r="A13" t="s">
        <v>296</v>
      </c>
      <c r="B13" t="s">
        <v>282</v>
      </c>
      <c r="C13" t="s">
        <v>293</v>
      </c>
      <c r="D13">
        <v>10</v>
      </c>
      <c r="E13">
        <v>100</v>
      </c>
      <c r="F13" t="s">
        <v>294</v>
      </c>
      <c r="G13">
        <v>0.03</v>
      </c>
      <c r="H13">
        <v>0.1</v>
      </c>
      <c r="I13" t="s">
        <v>293</v>
      </c>
      <c r="J13">
        <v>100</v>
      </c>
      <c r="K13" t="s">
        <v>294</v>
      </c>
    </row>
    <row r="14" spans="1:11" x14ac:dyDescent="0.3">
      <c r="A14" t="s">
        <v>297</v>
      </c>
      <c r="B14" t="s">
        <v>282</v>
      </c>
      <c r="C14" t="s">
        <v>293</v>
      </c>
      <c r="D14">
        <v>10</v>
      </c>
      <c r="E14">
        <v>100</v>
      </c>
      <c r="F14" t="s">
        <v>294</v>
      </c>
      <c r="G14">
        <v>0.03</v>
      </c>
      <c r="H14">
        <v>0.1</v>
      </c>
      <c r="I14" t="s">
        <v>293</v>
      </c>
      <c r="J14">
        <v>100</v>
      </c>
      <c r="K14" t="s">
        <v>294</v>
      </c>
    </row>
    <row r="15" spans="1:11" x14ac:dyDescent="0.3">
      <c r="A15" t="s">
        <v>298</v>
      </c>
      <c r="B15" t="s">
        <v>282</v>
      </c>
      <c r="C15" t="s">
        <v>293</v>
      </c>
      <c r="D15">
        <v>10</v>
      </c>
      <c r="E15">
        <v>100</v>
      </c>
      <c r="F15" t="s">
        <v>294</v>
      </c>
      <c r="G15">
        <v>0.03</v>
      </c>
      <c r="H15">
        <v>0.1</v>
      </c>
      <c r="I15" t="s">
        <v>293</v>
      </c>
      <c r="J15">
        <v>100</v>
      </c>
      <c r="K15" t="s">
        <v>294</v>
      </c>
    </row>
    <row r="16" spans="1:11" x14ac:dyDescent="0.3">
      <c r="A16" t="s">
        <v>299</v>
      </c>
      <c r="B16" t="s">
        <v>278</v>
      </c>
      <c r="C16" t="s">
        <v>293</v>
      </c>
      <c r="D16">
        <v>10</v>
      </c>
      <c r="E16">
        <v>80</v>
      </c>
      <c r="F16" t="s">
        <v>294</v>
      </c>
      <c r="G16">
        <v>0.03</v>
      </c>
      <c r="H16">
        <v>0.1</v>
      </c>
      <c r="I16" t="s">
        <v>293</v>
      </c>
      <c r="J16">
        <v>80</v>
      </c>
      <c r="K16" t="s">
        <v>294</v>
      </c>
    </row>
    <row r="17" spans="1:11" x14ac:dyDescent="0.3">
      <c r="A17" t="s">
        <v>300</v>
      </c>
      <c r="B17" t="s">
        <v>282</v>
      </c>
      <c r="C17" t="s">
        <v>301</v>
      </c>
      <c r="D17">
        <v>100</v>
      </c>
      <c r="E17">
        <v>100</v>
      </c>
      <c r="F17" t="s">
        <v>456</v>
      </c>
      <c r="G17">
        <v>1</v>
      </c>
      <c r="H17">
        <v>1</v>
      </c>
      <c r="I17" t="s">
        <v>302</v>
      </c>
      <c r="J17">
        <v>100</v>
      </c>
      <c r="K17" t="s">
        <v>456</v>
      </c>
    </row>
    <row r="18" spans="1:11" x14ac:dyDescent="0.3">
      <c r="A18" t="s">
        <v>303</v>
      </c>
      <c r="B18" t="s">
        <v>282</v>
      </c>
      <c r="C18" t="s">
        <v>301</v>
      </c>
      <c r="D18">
        <v>10</v>
      </c>
      <c r="E18">
        <v>100</v>
      </c>
      <c r="F18" t="s">
        <v>457</v>
      </c>
      <c r="G18">
        <v>123</v>
      </c>
      <c r="H18">
        <v>123</v>
      </c>
      <c r="I18" t="s">
        <v>304</v>
      </c>
      <c r="J18">
        <v>100</v>
      </c>
      <c r="K18" t="s">
        <v>457</v>
      </c>
    </row>
    <row r="19" spans="1:11" x14ac:dyDescent="0.3">
      <c r="A19" t="s">
        <v>406</v>
      </c>
      <c r="B19" t="s">
        <v>455</v>
      </c>
      <c r="C19" t="s">
        <v>301</v>
      </c>
      <c r="D19">
        <v>11</v>
      </c>
      <c r="E19">
        <v>80</v>
      </c>
      <c r="F19" t="s">
        <v>458</v>
      </c>
      <c r="G19">
        <v>100</v>
      </c>
      <c r="H19">
        <v>100</v>
      </c>
      <c r="I19" t="s">
        <v>470</v>
      </c>
      <c r="J19">
        <v>100</v>
      </c>
      <c r="K19" t="s">
        <v>458</v>
      </c>
    </row>
    <row r="20" spans="1:11" x14ac:dyDescent="0.3">
      <c r="A20" t="s">
        <v>404</v>
      </c>
      <c r="B20" t="s">
        <v>455</v>
      </c>
      <c r="C20" t="s">
        <v>301</v>
      </c>
      <c r="D20">
        <v>12</v>
      </c>
      <c r="E20">
        <v>60</v>
      </c>
      <c r="F20" t="s">
        <v>459</v>
      </c>
      <c r="G20">
        <v>200</v>
      </c>
      <c r="H20">
        <v>200</v>
      </c>
      <c r="I20" t="s">
        <v>471</v>
      </c>
      <c r="J20">
        <v>100</v>
      </c>
      <c r="K20" t="s">
        <v>459</v>
      </c>
    </row>
    <row r="21" spans="1:11" x14ac:dyDescent="0.3">
      <c r="A21" t="s">
        <v>434</v>
      </c>
      <c r="B21" t="s">
        <v>455</v>
      </c>
      <c r="C21" t="s">
        <v>301</v>
      </c>
      <c r="D21">
        <v>13</v>
      </c>
      <c r="E21">
        <v>40</v>
      </c>
      <c r="F21" t="s">
        <v>460</v>
      </c>
      <c r="G21">
        <v>300</v>
      </c>
      <c r="H21">
        <v>300</v>
      </c>
      <c r="I21" t="s">
        <v>472</v>
      </c>
      <c r="J21">
        <v>100</v>
      </c>
      <c r="K21" t="s">
        <v>460</v>
      </c>
    </row>
    <row r="22" spans="1:11" x14ac:dyDescent="0.3">
      <c r="A22" t="s">
        <v>436</v>
      </c>
      <c r="B22" t="s">
        <v>455</v>
      </c>
      <c r="C22" t="s">
        <v>301</v>
      </c>
      <c r="D22">
        <v>14</v>
      </c>
      <c r="E22">
        <v>20</v>
      </c>
      <c r="F22" t="s">
        <v>461</v>
      </c>
      <c r="G22">
        <v>400</v>
      </c>
      <c r="H22">
        <v>400</v>
      </c>
      <c r="I22" t="s">
        <v>473</v>
      </c>
      <c r="J22">
        <v>100</v>
      </c>
      <c r="K22" t="s">
        <v>461</v>
      </c>
    </row>
    <row r="23" spans="1:11" x14ac:dyDescent="0.3">
      <c r="A23" t="s">
        <v>438</v>
      </c>
      <c r="B23" t="s">
        <v>455</v>
      </c>
      <c r="C23" t="s">
        <v>301</v>
      </c>
      <c r="D23">
        <v>15</v>
      </c>
      <c r="E23">
        <v>100</v>
      </c>
      <c r="F23" t="s">
        <v>462</v>
      </c>
      <c r="G23">
        <v>500</v>
      </c>
      <c r="H23">
        <v>500</v>
      </c>
      <c r="I23" t="s">
        <v>474</v>
      </c>
      <c r="J23">
        <v>100</v>
      </c>
      <c r="K23" t="s">
        <v>462</v>
      </c>
    </row>
    <row r="24" spans="1:11" x14ac:dyDescent="0.3">
      <c r="A24" t="s">
        <v>440</v>
      </c>
      <c r="B24" t="s">
        <v>455</v>
      </c>
      <c r="C24" t="s">
        <v>301</v>
      </c>
      <c r="D24">
        <v>16</v>
      </c>
      <c r="E24">
        <v>100</v>
      </c>
      <c r="F24" t="s">
        <v>463</v>
      </c>
      <c r="G24">
        <v>600</v>
      </c>
      <c r="H24">
        <v>600</v>
      </c>
      <c r="I24" t="s">
        <v>475</v>
      </c>
      <c r="J24">
        <v>100</v>
      </c>
      <c r="K24" t="s">
        <v>463</v>
      </c>
    </row>
    <row r="25" spans="1:11" x14ac:dyDescent="0.3">
      <c r="A25" t="s">
        <v>442</v>
      </c>
      <c r="B25" t="s">
        <v>455</v>
      </c>
      <c r="C25" t="s">
        <v>301</v>
      </c>
      <c r="D25">
        <v>17</v>
      </c>
      <c r="E25">
        <v>80</v>
      </c>
      <c r="F25" t="s">
        <v>464</v>
      </c>
      <c r="G25">
        <v>700</v>
      </c>
      <c r="H25">
        <v>700</v>
      </c>
      <c r="I25" t="s">
        <v>476</v>
      </c>
      <c r="J25">
        <v>100</v>
      </c>
      <c r="K25" t="s">
        <v>464</v>
      </c>
    </row>
    <row r="26" spans="1:11" x14ac:dyDescent="0.3">
      <c r="A26" t="s">
        <v>444</v>
      </c>
      <c r="B26" t="s">
        <v>455</v>
      </c>
      <c r="C26" t="s">
        <v>301</v>
      </c>
      <c r="D26">
        <v>18</v>
      </c>
      <c r="E26">
        <v>60</v>
      </c>
      <c r="F26" t="s">
        <v>465</v>
      </c>
      <c r="G26">
        <v>800</v>
      </c>
      <c r="H26">
        <v>800</v>
      </c>
      <c r="I26" t="s">
        <v>477</v>
      </c>
      <c r="J26">
        <v>100</v>
      </c>
      <c r="K26" t="s">
        <v>465</v>
      </c>
    </row>
    <row r="27" spans="1:11" x14ac:dyDescent="0.3">
      <c r="A27" t="s">
        <v>446</v>
      </c>
      <c r="B27" t="s">
        <v>455</v>
      </c>
      <c r="C27" t="s">
        <v>301</v>
      </c>
      <c r="D27">
        <v>19</v>
      </c>
      <c r="E27">
        <v>40</v>
      </c>
      <c r="F27" t="s">
        <v>466</v>
      </c>
      <c r="G27">
        <v>900</v>
      </c>
      <c r="H27">
        <v>900</v>
      </c>
      <c r="I27" t="s">
        <v>478</v>
      </c>
      <c r="J27">
        <v>100</v>
      </c>
      <c r="K27" t="s">
        <v>466</v>
      </c>
    </row>
    <row r="28" spans="1:11" x14ac:dyDescent="0.3">
      <c r="A28" t="s">
        <v>448</v>
      </c>
      <c r="B28" t="s">
        <v>455</v>
      </c>
      <c r="C28" t="s">
        <v>301</v>
      </c>
      <c r="D28">
        <v>20</v>
      </c>
      <c r="E28">
        <v>20</v>
      </c>
      <c r="F28" t="s">
        <v>467</v>
      </c>
      <c r="G28">
        <v>1000</v>
      </c>
      <c r="H28">
        <v>1000</v>
      </c>
      <c r="I28" t="s">
        <v>479</v>
      </c>
      <c r="J28">
        <v>100</v>
      </c>
      <c r="K28" t="s">
        <v>467</v>
      </c>
    </row>
    <row r="29" spans="1:11" x14ac:dyDescent="0.3">
      <c r="A29" t="s">
        <v>450</v>
      </c>
      <c r="B29" t="s">
        <v>455</v>
      </c>
      <c r="C29" t="s">
        <v>301</v>
      </c>
      <c r="D29">
        <v>21</v>
      </c>
      <c r="E29">
        <v>100</v>
      </c>
      <c r="F29" t="s">
        <v>468</v>
      </c>
      <c r="G29">
        <v>1100</v>
      </c>
      <c r="H29">
        <v>1100</v>
      </c>
      <c r="I29" t="s">
        <v>480</v>
      </c>
      <c r="J29">
        <v>100</v>
      </c>
      <c r="K29" t="s">
        <v>468</v>
      </c>
    </row>
    <row r="30" spans="1:11" x14ac:dyDescent="0.3">
      <c r="A30" t="s">
        <v>452</v>
      </c>
      <c r="B30" t="s">
        <v>455</v>
      </c>
      <c r="C30" t="s">
        <v>301</v>
      </c>
      <c r="D30">
        <v>22</v>
      </c>
      <c r="E30">
        <v>100</v>
      </c>
      <c r="F30" t="s">
        <v>469</v>
      </c>
      <c r="G30">
        <v>1200</v>
      </c>
      <c r="H30">
        <v>1200</v>
      </c>
      <c r="I30" t="s">
        <v>481</v>
      </c>
      <c r="J30">
        <v>100</v>
      </c>
      <c r="K30" t="s">
        <v>469</v>
      </c>
    </row>
  </sheetData>
  <phoneticPr fontId="1" type="noConversion"/>
  <pageMargins left="0.7" right="0.7" top="0.75" bottom="0.75" header="0.3" footer="0.3"/>
  <ignoredErrors>
    <ignoredError sqref="A1:K16 A17:E18 G17:J1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"/>
  <sheetViews>
    <sheetView tabSelected="1" workbookViewId="0">
      <selection activeCell="E16" sqref="E16"/>
    </sheetView>
  </sheetViews>
  <sheetFormatPr defaultRowHeight="15.6" x14ac:dyDescent="0.3"/>
  <cols>
    <col min="1" max="1" width="16.796875" customWidth="1"/>
    <col min="2" max="2" width="9.796875" customWidth="1"/>
    <col min="3" max="3" width="16.796875" customWidth="1"/>
    <col min="4" max="4" width="21.796875" customWidth="1"/>
    <col min="5" max="5" width="24.796875" customWidth="1"/>
    <col min="6" max="6" width="27.796875" customWidth="1"/>
    <col min="7" max="7" width="17.796875" customWidth="1"/>
    <col min="8" max="8" width="22.796875" customWidth="1"/>
    <col min="9" max="9" width="25.796875" customWidth="1"/>
  </cols>
  <sheetData>
    <row r="1" spans="1:9" x14ac:dyDescent="0.3">
      <c r="A1" t="s">
        <v>266</v>
      </c>
      <c r="B1" t="s">
        <v>267</v>
      </c>
      <c r="C1" t="s">
        <v>305</v>
      </c>
      <c r="D1" t="s">
        <v>306</v>
      </c>
      <c r="E1" t="s">
        <v>270</v>
      </c>
      <c r="F1" t="s">
        <v>307</v>
      </c>
      <c r="G1" t="s">
        <v>308</v>
      </c>
      <c r="H1" t="s">
        <v>309</v>
      </c>
      <c r="I1" t="s">
        <v>275</v>
      </c>
    </row>
    <row r="2" spans="1:9" x14ac:dyDescent="0.3">
      <c r="A2" t="s">
        <v>310</v>
      </c>
      <c r="B2" t="s">
        <v>198</v>
      </c>
      <c r="F2">
        <v>10</v>
      </c>
      <c r="G2" t="s">
        <v>311</v>
      </c>
      <c r="H2" t="s">
        <v>12</v>
      </c>
      <c r="I2">
        <v>100</v>
      </c>
    </row>
    <row r="3" spans="1:9" ht="16.2" customHeight="1" x14ac:dyDescent="0.3">
      <c r="A3" t="s">
        <v>312</v>
      </c>
      <c r="B3" t="s">
        <v>313</v>
      </c>
      <c r="C3" t="s">
        <v>311</v>
      </c>
      <c r="D3" t="s">
        <v>12</v>
      </c>
      <c r="E3">
        <v>100</v>
      </c>
      <c r="F3">
        <v>10</v>
      </c>
      <c r="G3" t="s">
        <v>311</v>
      </c>
      <c r="H3" t="s">
        <v>12</v>
      </c>
      <c r="I3">
        <v>100</v>
      </c>
    </row>
  </sheetData>
  <pageMargins left="0.7" right="0.7" top="0.75" bottom="0.75" header="0.3" footer="0.3"/>
  <ignoredErrors>
    <ignoredError sqref="A1:I3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workbookViewId="0">
      <selection activeCell="C9" sqref="C9"/>
    </sheetView>
  </sheetViews>
  <sheetFormatPr defaultRowHeight="15.6" x14ac:dyDescent="0.3"/>
  <cols>
    <col min="1" max="1" width="12.796875" customWidth="1"/>
    <col min="2" max="2" width="32.796875" customWidth="1"/>
    <col min="3" max="3" width="19.796875" customWidth="1"/>
  </cols>
  <sheetData>
    <row r="1" spans="1:3" x14ac:dyDescent="0.3">
      <c r="A1" t="s">
        <v>143</v>
      </c>
      <c r="B1" t="s">
        <v>0</v>
      </c>
      <c r="C1" t="s">
        <v>144</v>
      </c>
    </row>
    <row r="2" spans="1:3" x14ac:dyDescent="0.3">
      <c r="A2" t="s">
        <v>145</v>
      </c>
      <c r="B2" t="s">
        <v>146</v>
      </c>
      <c r="C2">
        <v>46.500093</v>
      </c>
    </row>
    <row r="3" spans="1:3" x14ac:dyDescent="0.3">
      <c r="A3" t="s">
        <v>147</v>
      </c>
      <c r="B3" t="s">
        <v>146</v>
      </c>
      <c r="C3">
        <v>465.00092999999998</v>
      </c>
    </row>
    <row r="4" spans="1:3" x14ac:dyDescent="0.3">
      <c r="A4" t="s">
        <v>148</v>
      </c>
      <c r="B4" t="s">
        <v>149</v>
      </c>
      <c r="C4">
        <v>2902.3808049999998</v>
      </c>
    </row>
    <row r="5" spans="1:3" x14ac:dyDescent="0.3">
      <c r="A5" t="s">
        <v>150</v>
      </c>
      <c r="B5" t="s">
        <v>151</v>
      </c>
      <c r="C5">
        <v>1303.5526070000001</v>
      </c>
    </row>
    <row r="6" spans="1:3" x14ac:dyDescent="0.3">
      <c r="A6" t="s">
        <v>152</v>
      </c>
      <c r="B6" t="s">
        <v>151</v>
      </c>
      <c r="C6">
        <v>1303.5526070000001</v>
      </c>
    </row>
    <row r="7" spans="1:3" x14ac:dyDescent="0.3">
      <c r="A7" t="s">
        <v>153</v>
      </c>
      <c r="B7" t="s">
        <v>154</v>
      </c>
      <c r="C7">
        <v>77500.154999999999</v>
      </c>
    </row>
    <row r="8" spans="1:3" x14ac:dyDescent="0.3">
      <c r="A8" t="s">
        <v>155</v>
      </c>
      <c r="B8" t="s">
        <v>146</v>
      </c>
      <c r="C8">
        <v>77.500155000000007</v>
      </c>
    </row>
    <row r="9" spans="1:3" x14ac:dyDescent="0.3">
      <c r="A9" t="s">
        <v>156</v>
      </c>
      <c r="B9" t="s">
        <v>157</v>
      </c>
      <c r="C9">
        <v>775.00154999999995</v>
      </c>
    </row>
    <row r="10" spans="1:3" x14ac:dyDescent="0.3">
      <c r="A10" t="s">
        <v>158</v>
      </c>
      <c r="B10" t="s">
        <v>159</v>
      </c>
      <c r="C10">
        <v>1550.0030999999999</v>
      </c>
    </row>
    <row r="11" spans="1:3" x14ac:dyDescent="0.3">
      <c r="A11" t="s">
        <v>160</v>
      </c>
      <c r="B11" t="s">
        <v>161</v>
      </c>
      <c r="C11">
        <v>1550.0030999999999</v>
      </c>
    </row>
    <row r="12" spans="1:3" x14ac:dyDescent="0.3">
      <c r="A12" t="s">
        <v>162</v>
      </c>
      <c r="B12" t="s">
        <v>163</v>
      </c>
      <c r="C12">
        <v>3100.0061999999998</v>
      </c>
    </row>
    <row r="13" spans="1:3" x14ac:dyDescent="0.3">
      <c r="A13" t="s">
        <v>164</v>
      </c>
      <c r="B13" t="s">
        <v>165</v>
      </c>
      <c r="C13">
        <v>2325.0046499999999</v>
      </c>
    </row>
    <row r="14" spans="1:3" x14ac:dyDescent="0.3">
      <c r="A14" t="s">
        <v>166</v>
      </c>
      <c r="B14" t="s">
        <v>167</v>
      </c>
      <c r="C14">
        <v>4650.0092999999997</v>
      </c>
    </row>
    <row r="15" spans="1:3" x14ac:dyDescent="0.3">
      <c r="A15" t="s">
        <v>168</v>
      </c>
      <c r="B15" t="s">
        <v>169</v>
      </c>
      <c r="C15">
        <v>775.00154999999995</v>
      </c>
    </row>
    <row r="16" spans="1:3" x14ac:dyDescent="0.3">
      <c r="A16" t="s">
        <v>170</v>
      </c>
      <c r="B16" t="s">
        <v>171</v>
      </c>
      <c r="C16">
        <v>2325.0046499999999</v>
      </c>
    </row>
    <row r="17" spans="1:3" x14ac:dyDescent="0.3">
      <c r="A17" t="s">
        <v>172</v>
      </c>
      <c r="B17" t="s">
        <v>173</v>
      </c>
      <c r="C17">
        <v>1550.0030999999999</v>
      </c>
    </row>
    <row r="18" spans="1:3" x14ac:dyDescent="0.3">
      <c r="A18" t="s">
        <v>174</v>
      </c>
      <c r="B18" t="s">
        <v>174</v>
      </c>
      <c r="C18">
        <v>19.065038000000001</v>
      </c>
    </row>
    <row r="19" spans="1:3" x14ac:dyDescent="0.3">
      <c r="A19" t="s">
        <v>175</v>
      </c>
      <c r="B19" t="s">
        <v>175</v>
      </c>
      <c r="C19">
        <v>19.065038000000001</v>
      </c>
    </row>
    <row r="20" spans="1:3" x14ac:dyDescent="0.3">
      <c r="A20" t="s">
        <v>176</v>
      </c>
      <c r="B20" t="s">
        <v>177</v>
      </c>
      <c r="C20">
        <v>1.705003</v>
      </c>
    </row>
    <row r="21" spans="1:3" x14ac:dyDescent="0.3">
      <c r="A21" t="s">
        <v>178</v>
      </c>
      <c r="B21" t="s">
        <v>178</v>
      </c>
      <c r="C21">
        <v>0.465001</v>
      </c>
    </row>
  </sheetData>
  <pageMargins left="0.7" right="0.7" top="0.75" bottom="0.75" header="0.3" footer="0.3"/>
  <ignoredErrors>
    <ignoredError sqref="A1:C2 A4:C21 A3:B3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1"/>
  <sheetViews>
    <sheetView topLeftCell="A10" zoomScale="85" zoomScaleNormal="85" workbookViewId="0">
      <selection activeCell="H8" sqref="H8"/>
    </sheetView>
  </sheetViews>
  <sheetFormatPr defaultRowHeight="15.6" x14ac:dyDescent="0.3"/>
  <cols>
    <col min="1" max="1" width="76.796875" customWidth="1"/>
    <col min="2" max="2" width="10.796875" customWidth="1"/>
    <col min="3" max="3" width="8.796875" customWidth="1"/>
    <col min="4" max="4" width="16.796875" customWidth="1"/>
    <col min="5" max="5" width="29.796875" customWidth="1"/>
    <col min="6" max="6" width="13.796875" customWidth="1"/>
    <col min="7" max="7" width="19.796875" customWidth="1"/>
    <col min="8" max="8" width="16.796875" customWidth="1"/>
    <col min="9" max="9" width="19.796875" customWidth="1"/>
  </cols>
  <sheetData>
    <row r="1" spans="1:9" x14ac:dyDescent="0.3">
      <c r="A1" t="s">
        <v>0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</row>
    <row r="2" spans="1:9" x14ac:dyDescent="0.3">
      <c r="A2" t="s">
        <v>43</v>
      </c>
      <c r="B2" t="s">
        <v>44</v>
      </c>
      <c r="C2" t="s">
        <v>45</v>
      </c>
      <c r="D2" t="s">
        <v>46</v>
      </c>
      <c r="E2" t="s">
        <v>23</v>
      </c>
      <c r="F2" t="s">
        <v>47</v>
      </c>
      <c r="G2" t="s">
        <v>48</v>
      </c>
      <c r="H2" t="s">
        <v>49</v>
      </c>
      <c r="I2" t="s">
        <v>50</v>
      </c>
    </row>
    <row r="3" spans="1:9" x14ac:dyDescent="0.3">
      <c r="A3" t="s">
        <v>51</v>
      </c>
      <c r="B3" t="s">
        <v>52</v>
      </c>
      <c r="C3" t="s">
        <v>45</v>
      </c>
      <c r="D3" t="s">
        <v>46</v>
      </c>
      <c r="E3" t="s">
        <v>17</v>
      </c>
      <c r="F3" t="s">
        <v>53</v>
      </c>
      <c r="G3" t="s">
        <v>48</v>
      </c>
      <c r="H3" t="s">
        <v>49</v>
      </c>
      <c r="I3" t="s">
        <v>50</v>
      </c>
    </row>
    <row r="4" spans="1:9" x14ac:dyDescent="0.3">
      <c r="A4" t="s">
        <v>54</v>
      </c>
      <c r="B4" t="s">
        <v>55</v>
      </c>
      <c r="C4" t="s">
        <v>45</v>
      </c>
      <c r="D4" t="s">
        <v>46</v>
      </c>
      <c r="E4" t="s">
        <v>31</v>
      </c>
      <c r="F4" t="s">
        <v>56</v>
      </c>
      <c r="G4" t="s">
        <v>48</v>
      </c>
      <c r="H4" t="s">
        <v>49</v>
      </c>
      <c r="I4" t="s">
        <v>50</v>
      </c>
    </row>
    <row r="5" spans="1:9" x14ac:dyDescent="0.3">
      <c r="A5" t="s">
        <v>57</v>
      </c>
      <c r="B5" t="s">
        <v>58</v>
      </c>
      <c r="C5" t="s">
        <v>45</v>
      </c>
      <c r="D5" t="s">
        <v>46</v>
      </c>
      <c r="E5" t="s">
        <v>30</v>
      </c>
      <c r="F5" t="s">
        <v>59</v>
      </c>
      <c r="G5" t="s">
        <v>48</v>
      </c>
      <c r="H5" t="s">
        <v>49</v>
      </c>
      <c r="I5" t="s">
        <v>50</v>
      </c>
    </row>
    <row r="6" spans="1:9" x14ac:dyDescent="0.3">
      <c r="A6" t="s">
        <v>60</v>
      </c>
      <c r="B6" t="s">
        <v>61</v>
      </c>
      <c r="C6" t="s">
        <v>45</v>
      </c>
      <c r="D6" t="s">
        <v>46</v>
      </c>
      <c r="E6" t="s">
        <v>29</v>
      </c>
      <c r="F6" t="s">
        <v>62</v>
      </c>
      <c r="G6" t="s">
        <v>48</v>
      </c>
      <c r="H6" t="s">
        <v>49</v>
      </c>
      <c r="I6" t="s">
        <v>50</v>
      </c>
    </row>
    <row r="7" spans="1:9" x14ac:dyDescent="0.3">
      <c r="A7" t="s">
        <v>63</v>
      </c>
      <c r="B7" t="s">
        <v>64</v>
      </c>
      <c r="C7" t="s">
        <v>65</v>
      </c>
      <c r="D7" t="s">
        <v>46</v>
      </c>
      <c r="E7" t="s">
        <v>29</v>
      </c>
      <c r="F7" t="s">
        <v>66</v>
      </c>
      <c r="G7" t="s">
        <v>48</v>
      </c>
      <c r="H7" t="s">
        <v>49</v>
      </c>
      <c r="I7" t="s">
        <v>50</v>
      </c>
    </row>
    <row r="8" spans="1:9" x14ac:dyDescent="0.3">
      <c r="A8" t="s">
        <v>67</v>
      </c>
      <c r="B8" t="s">
        <v>68</v>
      </c>
      <c r="C8" t="s">
        <v>69</v>
      </c>
      <c r="D8" t="s">
        <v>70</v>
      </c>
      <c r="E8" t="s">
        <v>26</v>
      </c>
      <c r="F8" t="s">
        <v>71</v>
      </c>
      <c r="G8" t="s">
        <v>48</v>
      </c>
      <c r="H8" t="s">
        <v>49</v>
      </c>
      <c r="I8" t="s">
        <v>50</v>
      </c>
    </row>
    <row r="9" spans="1:9" x14ac:dyDescent="0.3">
      <c r="A9" t="s">
        <v>72</v>
      </c>
      <c r="B9" t="s">
        <v>73</v>
      </c>
      <c r="C9" t="s">
        <v>74</v>
      </c>
      <c r="D9" t="s">
        <v>74</v>
      </c>
      <c r="E9" t="s">
        <v>20</v>
      </c>
      <c r="F9" t="s">
        <v>75</v>
      </c>
      <c r="G9" t="s">
        <v>48</v>
      </c>
      <c r="H9" t="s">
        <v>49</v>
      </c>
      <c r="I9" t="s">
        <v>50</v>
      </c>
    </row>
    <row r="10" spans="1:9" x14ac:dyDescent="0.3">
      <c r="A10" t="s">
        <v>72</v>
      </c>
      <c r="B10" t="s">
        <v>73</v>
      </c>
      <c r="C10" t="s">
        <v>74</v>
      </c>
      <c r="D10" t="s">
        <v>74</v>
      </c>
      <c r="E10" t="s">
        <v>15</v>
      </c>
      <c r="F10" t="s">
        <v>76</v>
      </c>
      <c r="G10" t="s">
        <v>48</v>
      </c>
      <c r="H10" t="s">
        <v>49</v>
      </c>
      <c r="I10" t="s">
        <v>50</v>
      </c>
    </row>
    <row r="11" spans="1:9" x14ac:dyDescent="0.3">
      <c r="A11" t="s">
        <v>77</v>
      </c>
      <c r="B11" t="s">
        <v>78</v>
      </c>
      <c r="C11" t="s">
        <v>79</v>
      </c>
      <c r="D11" t="s">
        <v>80</v>
      </c>
      <c r="E11" t="s">
        <v>21</v>
      </c>
      <c r="F11" t="s">
        <v>81</v>
      </c>
      <c r="G11" t="s">
        <v>48</v>
      </c>
      <c r="H11" t="s">
        <v>49</v>
      </c>
      <c r="I11" t="s">
        <v>50</v>
      </c>
    </row>
    <row r="12" spans="1:9" x14ac:dyDescent="0.3">
      <c r="A12" t="s">
        <v>82</v>
      </c>
      <c r="B12" t="s">
        <v>83</v>
      </c>
      <c r="C12" t="s">
        <v>84</v>
      </c>
      <c r="D12" t="s">
        <v>85</v>
      </c>
      <c r="E12" t="s">
        <v>15</v>
      </c>
      <c r="F12" t="s">
        <v>86</v>
      </c>
      <c r="G12" t="s">
        <v>48</v>
      </c>
      <c r="H12" t="s">
        <v>49</v>
      </c>
      <c r="I12" t="s">
        <v>50</v>
      </c>
    </row>
    <row r="13" spans="1:9" x14ac:dyDescent="0.3">
      <c r="A13" t="s">
        <v>87</v>
      </c>
      <c r="B13" t="s">
        <v>88</v>
      </c>
      <c r="C13" t="s">
        <v>89</v>
      </c>
      <c r="D13" t="s">
        <v>89</v>
      </c>
      <c r="E13" t="s">
        <v>28</v>
      </c>
      <c r="F13" t="s">
        <v>90</v>
      </c>
      <c r="G13" t="s">
        <v>48</v>
      </c>
      <c r="H13" t="s">
        <v>49</v>
      </c>
      <c r="I13" t="s">
        <v>50</v>
      </c>
    </row>
    <row r="14" spans="1:9" x14ac:dyDescent="0.3">
      <c r="A14" t="s">
        <v>91</v>
      </c>
      <c r="B14" t="s">
        <v>92</v>
      </c>
      <c r="C14" t="s">
        <v>93</v>
      </c>
      <c r="D14" t="s">
        <v>94</v>
      </c>
      <c r="E14" t="s">
        <v>20</v>
      </c>
      <c r="F14" t="s">
        <v>66</v>
      </c>
      <c r="G14" t="s">
        <v>48</v>
      </c>
      <c r="H14" t="s">
        <v>49</v>
      </c>
      <c r="I14" t="s">
        <v>50</v>
      </c>
    </row>
    <row r="15" spans="1:9" x14ac:dyDescent="0.3">
      <c r="A15" t="s">
        <v>95</v>
      </c>
      <c r="B15" t="s">
        <v>96</v>
      </c>
      <c r="C15" t="s">
        <v>97</v>
      </c>
      <c r="D15" t="s">
        <v>98</v>
      </c>
      <c r="E15" t="s">
        <v>19</v>
      </c>
      <c r="F15" t="s">
        <v>66</v>
      </c>
      <c r="G15" t="s">
        <v>48</v>
      </c>
      <c r="H15" t="s">
        <v>49</v>
      </c>
      <c r="I15" t="s">
        <v>50</v>
      </c>
    </row>
    <row r="16" spans="1:9" x14ac:dyDescent="0.3">
      <c r="A16" t="s">
        <v>99</v>
      </c>
      <c r="B16" t="s">
        <v>100</v>
      </c>
      <c r="C16" t="s">
        <v>101</v>
      </c>
      <c r="D16" t="s">
        <v>101</v>
      </c>
      <c r="E16" t="s">
        <v>13</v>
      </c>
      <c r="F16" t="s">
        <v>102</v>
      </c>
      <c r="G16" t="s">
        <v>48</v>
      </c>
      <c r="H16" t="s">
        <v>49</v>
      </c>
      <c r="I16" t="s">
        <v>50</v>
      </c>
    </row>
    <row r="17" spans="1:9" x14ac:dyDescent="0.3">
      <c r="A17" t="s">
        <v>103</v>
      </c>
      <c r="B17" t="s">
        <v>104</v>
      </c>
      <c r="C17" t="s">
        <v>105</v>
      </c>
      <c r="D17" t="s">
        <v>106</v>
      </c>
      <c r="E17" t="s">
        <v>24</v>
      </c>
      <c r="F17" t="s">
        <v>107</v>
      </c>
      <c r="G17" t="s">
        <v>48</v>
      </c>
      <c r="H17" t="s">
        <v>49</v>
      </c>
      <c r="I17" t="s">
        <v>50</v>
      </c>
    </row>
    <row r="18" spans="1:9" x14ac:dyDescent="0.3">
      <c r="A18" t="s">
        <v>108</v>
      </c>
      <c r="B18" t="s">
        <v>109</v>
      </c>
      <c r="C18" t="s">
        <v>46</v>
      </c>
      <c r="D18" t="s">
        <v>46</v>
      </c>
      <c r="E18" t="s">
        <v>28</v>
      </c>
      <c r="F18" t="s">
        <v>90</v>
      </c>
      <c r="G18" t="s">
        <v>48</v>
      </c>
      <c r="H18" t="s">
        <v>49</v>
      </c>
      <c r="I18" t="s">
        <v>50</v>
      </c>
    </row>
    <row r="19" spans="1:9" x14ac:dyDescent="0.3">
      <c r="A19" t="s">
        <v>108</v>
      </c>
      <c r="B19" t="s">
        <v>109</v>
      </c>
      <c r="C19" t="s">
        <v>46</v>
      </c>
      <c r="D19" t="s">
        <v>46</v>
      </c>
      <c r="E19" t="s">
        <v>13</v>
      </c>
      <c r="F19" t="s">
        <v>102</v>
      </c>
      <c r="G19" t="s">
        <v>48</v>
      </c>
      <c r="H19" t="s">
        <v>49</v>
      </c>
      <c r="I19" t="s">
        <v>50</v>
      </c>
    </row>
    <row r="20" spans="1:9" x14ac:dyDescent="0.3">
      <c r="A20" t="s">
        <v>110</v>
      </c>
      <c r="B20" t="s">
        <v>110</v>
      </c>
      <c r="C20" t="s">
        <v>111</v>
      </c>
      <c r="D20" t="s">
        <v>112</v>
      </c>
      <c r="E20" t="s">
        <v>30</v>
      </c>
      <c r="F20" t="s">
        <v>59</v>
      </c>
      <c r="G20" t="s">
        <v>48</v>
      </c>
      <c r="H20" t="s">
        <v>49</v>
      </c>
      <c r="I20" t="s">
        <v>113</v>
      </c>
    </row>
    <row r="21" spans="1:9" x14ac:dyDescent="0.3">
      <c r="A21" t="s">
        <v>114</v>
      </c>
      <c r="B21" t="s">
        <v>115</v>
      </c>
      <c r="C21" t="s">
        <v>116</v>
      </c>
      <c r="D21" t="s">
        <v>117</v>
      </c>
      <c r="E21" t="s">
        <v>32</v>
      </c>
      <c r="F21" t="s">
        <v>118</v>
      </c>
      <c r="G21" t="s">
        <v>48</v>
      </c>
      <c r="H21" t="s">
        <v>49</v>
      </c>
      <c r="I21" t="s">
        <v>113</v>
      </c>
    </row>
    <row r="22" spans="1:9" x14ac:dyDescent="0.3">
      <c r="A22" t="s">
        <v>119</v>
      </c>
      <c r="B22" t="s">
        <v>120</v>
      </c>
      <c r="C22" t="s">
        <v>121</v>
      </c>
      <c r="E22" t="s">
        <v>30</v>
      </c>
      <c r="F22" t="s">
        <v>122</v>
      </c>
      <c r="G22" t="s">
        <v>48</v>
      </c>
      <c r="H22" t="s">
        <v>49</v>
      </c>
      <c r="I22" t="s">
        <v>113</v>
      </c>
    </row>
    <row r="23" spans="1:9" x14ac:dyDescent="0.3">
      <c r="A23" t="s">
        <v>123</v>
      </c>
      <c r="B23" t="s">
        <v>124</v>
      </c>
      <c r="C23" t="s">
        <v>125</v>
      </c>
      <c r="D23" t="s">
        <v>126</v>
      </c>
      <c r="E23" t="s">
        <v>30</v>
      </c>
      <c r="F23" t="s">
        <v>126</v>
      </c>
      <c r="G23" t="s">
        <v>48</v>
      </c>
      <c r="H23" t="s">
        <v>49</v>
      </c>
      <c r="I23" t="s">
        <v>113</v>
      </c>
    </row>
    <row r="24" spans="1:9" x14ac:dyDescent="0.3">
      <c r="A24" t="s">
        <v>127</v>
      </c>
      <c r="B24" t="s">
        <v>128</v>
      </c>
      <c r="C24" t="s">
        <v>129</v>
      </c>
      <c r="D24" t="s">
        <v>130</v>
      </c>
      <c r="E24" t="s">
        <v>30</v>
      </c>
      <c r="F24" t="s">
        <v>112</v>
      </c>
      <c r="G24" t="s">
        <v>48</v>
      </c>
      <c r="H24" t="s">
        <v>49</v>
      </c>
      <c r="I24" t="s">
        <v>113</v>
      </c>
    </row>
    <row r="25" spans="1:9" x14ac:dyDescent="0.3">
      <c r="A25" t="s">
        <v>127</v>
      </c>
      <c r="B25" t="s">
        <v>128</v>
      </c>
      <c r="C25" t="s">
        <v>129</v>
      </c>
      <c r="D25" t="s">
        <v>130</v>
      </c>
      <c r="E25" t="s">
        <v>29</v>
      </c>
      <c r="F25" t="s">
        <v>112</v>
      </c>
      <c r="G25" t="s">
        <v>48</v>
      </c>
      <c r="H25" t="s">
        <v>49</v>
      </c>
      <c r="I25" t="s">
        <v>113</v>
      </c>
    </row>
    <row r="26" spans="1:9" x14ac:dyDescent="0.3">
      <c r="A26" t="s">
        <v>131</v>
      </c>
      <c r="B26" t="s">
        <v>132</v>
      </c>
      <c r="C26" t="s">
        <v>129</v>
      </c>
      <c r="D26" t="s">
        <v>133</v>
      </c>
      <c r="E26" t="s">
        <v>9</v>
      </c>
      <c r="F26" t="s">
        <v>112</v>
      </c>
      <c r="G26" t="s">
        <v>48</v>
      </c>
      <c r="H26" t="s">
        <v>49</v>
      </c>
      <c r="I26" t="s">
        <v>113</v>
      </c>
    </row>
    <row r="27" spans="1:9" x14ac:dyDescent="0.3">
      <c r="A27" t="s">
        <v>134</v>
      </c>
      <c r="B27" t="s">
        <v>135</v>
      </c>
      <c r="C27" t="s">
        <v>136</v>
      </c>
      <c r="D27" t="s">
        <v>137</v>
      </c>
      <c r="E27" t="s">
        <v>29</v>
      </c>
      <c r="F27" t="s">
        <v>112</v>
      </c>
      <c r="G27" t="s">
        <v>48</v>
      </c>
      <c r="H27" t="s">
        <v>49</v>
      </c>
      <c r="I27" t="s">
        <v>113</v>
      </c>
    </row>
    <row r="28" spans="1:9" x14ac:dyDescent="0.3">
      <c r="A28" t="s">
        <v>138</v>
      </c>
      <c r="B28" t="s">
        <v>139</v>
      </c>
      <c r="C28" t="s">
        <v>140</v>
      </c>
      <c r="D28" t="s">
        <v>141</v>
      </c>
      <c r="E28" t="s">
        <v>30</v>
      </c>
      <c r="F28" t="s">
        <v>142</v>
      </c>
      <c r="G28" t="s">
        <v>48</v>
      </c>
      <c r="H28" t="s">
        <v>49</v>
      </c>
      <c r="I28" t="s">
        <v>113</v>
      </c>
    </row>
    <row r="29" spans="1:9" x14ac:dyDescent="0.3">
      <c r="A29" t="s">
        <v>423</v>
      </c>
      <c r="B29" t="s">
        <v>425</v>
      </c>
      <c r="C29">
        <v>3000</v>
      </c>
      <c r="D29">
        <v>1000</v>
      </c>
      <c r="E29" t="s">
        <v>33</v>
      </c>
      <c r="F29">
        <v>100</v>
      </c>
      <c r="G29" t="s">
        <v>48</v>
      </c>
      <c r="H29" t="s">
        <v>49</v>
      </c>
      <c r="I29" t="s">
        <v>113</v>
      </c>
    </row>
    <row r="30" spans="1:9" x14ac:dyDescent="0.3">
      <c r="A30" t="s">
        <v>424</v>
      </c>
      <c r="B30" t="s">
        <v>426</v>
      </c>
      <c r="C30">
        <v>2000</v>
      </c>
      <c r="D30">
        <v>1000</v>
      </c>
      <c r="E30" t="s">
        <v>33</v>
      </c>
      <c r="F30">
        <v>200</v>
      </c>
      <c r="G30" t="s">
        <v>48</v>
      </c>
      <c r="H30" t="s">
        <v>49</v>
      </c>
      <c r="I30" t="s">
        <v>113</v>
      </c>
    </row>
    <row r="31" spans="1:9" x14ac:dyDescent="0.3">
      <c r="A31" t="s">
        <v>430</v>
      </c>
      <c r="B31" t="s">
        <v>431</v>
      </c>
      <c r="C31">
        <v>10000</v>
      </c>
      <c r="D31">
        <v>5000</v>
      </c>
      <c r="E31" t="s">
        <v>17</v>
      </c>
      <c r="F31">
        <v>200</v>
      </c>
      <c r="G31" t="s">
        <v>48</v>
      </c>
      <c r="H31" t="s">
        <v>49</v>
      </c>
      <c r="I31" t="s">
        <v>50</v>
      </c>
    </row>
  </sheetData>
  <phoneticPr fontId="1" type="noConversion"/>
  <pageMargins left="0.7" right="0.7" top="0.75" bottom="0.75" header="0.3" footer="0.3"/>
  <ignoredErrors>
    <ignoredError sqref="A1:I3 A23:I28 B22:I22 A21:I21 B20:I20 A17:I18 B16:I16 A19 C19:I19 A5:I15 B4:D4 F4:I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location</vt:lpstr>
      <vt:lpstr>sampling risk assessment</vt:lpstr>
      <vt:lpstr>pr2_swab_all</vt:lpstr>
      <vt:lpstr>pr2_rinse_all</vt:lpstr>
      <vt:lpstr>equipment group</vt:lpstr>
      <vt:lpstr>am</vt:lpstr>
      <vt:lpstr>microbial am</vt:lpstr>
      <vt:lpstr>equipment</vt:lpstr>
      <vt:lpstr>product</vt:lpstr>
      <vt:lpstr>api</vt:lpstr>
      <vt:lpstr>production</vt:lpstr>
      <vt:lpstr>pematrix</vt:lpstr>
      <vt:lpstr>config</vt:lpstr>
      <vt:lpstr>pr2_productwise_sal</vt:lpstr>
      <vt:lpstr>pr3_productwise_sal</vt:lpstr>
      <vt:lpstr>prod1_productwise_sal</vt:lpstr>
      <vt:lpstr>prod1_equipmentwise_sal</vt:lpstr>
      <vt:lpstr>pr2_equipmentwise_sal</vt:lpstr>
      <vt:lpstr>DAPR009_productwise_sal</vt:lpstr>
      <vt:lpstr>DEPR023_productwise_sal</vt:lpstr>
      <vt:lpstr>DAPR009_equipmentwise_sal</vt:lpstr>
      <vt:lpstr>DEPR023_equipmentwise_sal</vt:lpstr>
      <vt:lpstr>prd-am mapping</vt:lpstr>
      <vt:lpstr>nitrosamine</vt:lpstr>
      <vt:lpstr>prd-ns-am mapping</vt:lpstr>
      <vt:lpstr>cleaning agent</vt:lpstr>
      <vt:lpstr>cleaning procedure</vt:lpstr>
      <vt:lpstr>cp eq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YOGIRAJ</cp:lastModifiedBy>
  <dcterms:modified xsi:type="dcterms:W3CDTF">2022-12-28T14:32:04Z</dcterms:modified>
</cp:coreProperties>
</file>