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120" yWindow="-120" windowWidth="29040" windowHeight="175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66" i="11" l="1"/>
  <c r="I266" i="11" s="1"/>
  <c r="J266" i="11" s="1"/>
  <c r="G266" i="11"/>
  <c r="H265" i="11"/>
  <c r="I265" i="11" s="1"/>
  <c r="J265" i="11" s="1"/>
  <c r="G265" i="11"/>
  <c r="H264" i="11"/>
  <c r="I264" i="11" s="1"/>
  <c r="J264" i="11" s="1"/>
  <c r="G264" i="11"/>
  <c r="H263" i="11"/>
  <c r="I263" i="11" s="1"/>
  <c r="J263" i="11" s="1"/>
  <c r="G263" i="11"/>
  <c r="H262" i="11"/>
  <c r="I262" i="11" s="1"/>
  <c r="J262" i="11" s="1"/>
  <c r="G262" i="11"/>
  <c r="H261" i="11"/>
  <c r="I261" i="11" s="1"/>
  <c r="J261" i="11" s="1"/>
  <c r="G261" i="11"/>
  <c r="H260" i="11"/>
  <c r="I260" i="11" s="1"/>
  <c r="J260" i="11" s="1"/>
  <c r="G260" i="11"/>
  <c r="H259" i="11"/>
  <c r="I259" i="11" s="1"/>
  <c r="J259" i="11" s="1"/>
  <c r="G259" i="11"/>
  <c r="H258" i="11"/>
  <c r="I258" i="11" s="1"/>
  <c r="J258" i="11" s="1"/>
  <c r="G258" i="11"/>
  <c r="H257" i="11"/>
  <c r="I257" i="11" s="1"/>
  <c r="J257" i="11" s="1"/>
  <c r="G257" i="11"/>
  <c r="H256" i="11"/>
  <c r="I256" i="11" s="1"/>
  <c r="J256" i="11" s="1"/>
  <c r="G256" i="11"/>
  <c r="H255" i="11"/>
  <c r="I255" i="11" s="1"/>
  <c r="J255" i="11" s="1"/>
  <c r="G255" i="11"/>
  <c r="H254" i="11"/>
  <c r="I254" i="11" s="1"/>
  <c r="J254" i="11" s="1"/>
  <c r="G254" i="11"/>
  <c r="H253" i="11"/>
  <c r="I253" i="11" s="1"/>
  <c r="J253" i="11" s="1"/>
  <c r="G253" i="11"/>
  <c r="H252" i="11"/>
  <c r="I252" i="11" s="1"/>
  <c r="J252" i="11" s="1"/>
  <c r="G252" i="11"/>
  <c r="H251" i="11"/>
  <c r="I251" i="11" s="1"/>
  <c r="J251" i="11" s="1"/>
  <c r="G251" i="11"/>
  <c r="H250" i="11"/>
  <c r="I250" i="11" s="1"/>
  <c r="J250" i="11" s="1"/>
  <c r="G250" i="11"/>
  <c r="H249" i="11"/>
  <c r="I249" i="11" s="1"/>
  <c r="J249" i="11" s="1"/>
  <c r="G249" i="11"/>
  <c r="H248" i="11"/>
  <c r="I248" i="11" s="1"/>
  <c r="J248" i="11" s="1"/>
  <c r="G248" i="11"/>
  <c r="H247" i="11"/>
  <c r="I247" i="11" s="1"/>
  <c r="J247" i="11" s="1"/>
  <c r="G247" i="11"/>
  <c r="H246" i="11"/>
  <c r="I246" i="11" s="1"/>
  <c r="J246" i="11" s="1"/>
  <c r="G246" i="11"/>
  <c r="H245" i="11"/>
  <c r="I245" i="11" s="1"/>
  <c r="J245" i="11" s="1"/>
  <c r="G245" i="11"/>
  <c r="H244" i="11"/>
  <c r="I244" i="11" s="1"/>
  <c r="J244" i="11" s="1"/>
  <c r="G244" i="11"/>
  <c r="H243" i="11"/>
  <c r="I243" i="11" s="1"/>
  <c r="J243" i="11" s="1"/>
  <c r="G243" i="11"/>
  <c r="H242" i="11"/>
  <c r="I242" i="11" s="1"/>
  <c r="J242" i="11" s="1"/>
  <c r="G242" i="11"/>
  <c r="H241" i="11"/>
  <c r="I241" i="11" s="1"/>
  <c r="J241" i="11" s="1"/>
  <c r="G241" i="11"/>
  <c r="H240" i="11"/>
  <c r="I240" i="11" s="1"/>
  <c r="J240" i="11" s="1"/>
  <c r="G240" i="11"/>
  <c r="H239" i="11"/>
  <c r="I239" i="11" s="1"/>
  <c r="J239" i="11" s="1"/>
  <c r="G239" i="11"/>
  <c r="H238" i="11"/>
  <c r="I238" i="11" s="1"/>
  <c r="J238" i="11" s="1"/>
  <c r="G238" i="11"/>
  <c r="H237" i="11"/>
  <c r="I237" i="11" s="1"/>
  <c r="J237" i="11" s="1"/>
  <c r="G237" i="11"/>
  <c r="H236" i="11"/>
  <c r="I236" i="11" s="1"/>
  <c r="J236" i="11" s="1"/>
  <c r="G236" i="11"/>
  <c r="H235" i="11"/>
  <c r="I235" i="11" s="1"/>
  <c r="J235" i="11" s="1"/>
  <c r="G235" i="11"/>
  <c r="H234" i="11"/>
  <c r="I234" i="11" s="1"/>
  <c r="J234" i="11" s="1"/>
  <c r="G234" i="11"/>
  <c r="H233" i="11"/>
  <c r="I233" i="11" s="1"/>
  <c r="J233" i="11" s="1"/>
  <c r="G233" i="11"/>
  <c r="H232" i="11"/>
  <c r="I232" i="11" s="1"/>
  <c r="J232" i="11" s="1"/>
  <c r="G232" i="11"/>
  <c r="H231" i="11"/>
  <c r="I231" i="11" s="1"/>
  <c r="J231" i="11" s="1"/>
  <c r="G231" i="11"/>
  <c r="H230" i="11"/>
  <c r="I230" i="11" s="1"/>
  <c r="J230" i="11" s="1"/>
  <c r="G230" i="11"/>
  <c r="H229" i="11"/>
  <c r="I229" i="11" s="1"/>
  <c r="J229" i="11" s="1"/>
  <c r="G229" i="11"/>
  <c r="H228" i="11"/>
  <c r="I228" i="11" s="1"/>
  <c r="J228" i="11" s="1"/>
  <c r="G228" i="11"/>
  <c r="H227" i="11"/>
  <c r="I227" i="11" s="1"/>
  <c r="J227" i="11" s="1"/>
  <c r="G227" i="11"/>
  <c r="H226" i="11"/>
  <c r="I226" i="11" s="1"/>
  <c r="J226" i="11" s="1"/>
  <c r="G226" i="11"/>
  <c r="H225" i="11"/>
  <c r="I225" i="11" s="1"/>
  <c r="J225" i="11" s="1"/>
  <c r="G225" i="11"/>
  <c r="H224" i="11"/>
  <c r="I224" i="11" s="1"/>
  <c r="J224" i="11" s="1"/>
  <c r="G224" i="11"/>
  <c r="H223" i="11"/>
  <c r="I223" i="11" s="1"/>
  <c r="J223" i="11" s="1"/>
  <c r="G223" i="11"/>
  <c r="H222" i="11"/>
  <c r="I222" i="11" s="1"/>
  <c r="J222" i="11" s="1"/>
  <c r="G222" i="11"/>
  <c r="H221" i="11"/>
  <c r="I221" i="11" s="1"/>
  <c r="J221" i="11" s="1"/>
  <c r="G221" i="11"/>
  <c r="H220" i="11"/>
  <c r="I220" i="11" s="1"/>
  <c r="J220" i="11" s="1"/>
  <c r="G220" i="11"/>
  <c r="H219" i="11"/>
  <c r="I219" i="11" s="1"/>
  <c r="J219" i="11" s="1"/>
  <c r="G219" i="11"/>
  <c r="H218" i="11"/>
  <c r="I218" i="11" s="1"/>
  <c r="J218" i="11" s="1"/>
  <c r="G218" i="11"/>
  <c r="H217" i="11"/>
  <c r="I217" i="11" s="1"/>
  <c r="J217" i="11" s="1"/>
  <c r="G217" i="11"/>
  <c r="H216" i="11"/>
  <c r="I216" i="11" s="1"/>
  <c r="J216" i="11" s="1"/>
  <c r="G216" i="11"/>
  <c r="H215" i="11"/>
  <c r="I215" i="11" s="1"/>
  <c r="J215" i="11" s="1"/>
  <c r="G215" i="11"/>
  <c r="H214" i="11"/>
  <c r="I214" i="11" s="1"/>
  <c r="J214" i="11" s="1"/>
  <c r="G214" i="11"/>
  <c r="H213" i="11"/>
  <c r="I213" i="11" s="1"/>
  <c r="J213" i="11" s="1"/>
  <c r="G213" i="11"/>
  <c r="H212" i="11"/>
  <c r="I212" i="11" s="1"/>
  <c r="J212" i="11" s="1"/>
  <c r="G212" i="11"/>
  <c r="H211" i="11"/>
  <c r="I211" i="11" s="1"/>
  <c r="J211" i="11" s="1"/>
  <c r="G211" i="11"/>
  <c r="H210" i="11"/>
  <c r="I210" i="11" s="1"/>
  <c r="J210" i="11" s="1"/>
  <c r="G210" i="11"/>
  <c r="H209" i="11"/>
  <c r="I209" i="11" s="1"/>
  <c r="J209" i="11" s="1"/>
  <c r="G209" i="11"/>
  <c r="H208" i="11"/>
  <c r="I208" i="11" s="1"/>
  <c r="J208" i="11" s="1"/>
  <c r="G208" i="11"/>
  <c r="H207" i="11"/>
  <c r="I207" i="11" s="1"/>
  <c r="J207" i="11" s="1"/>
  <c r="G207" i="11"/>
  <c r="H206" i="11"/>
  <c r="I206" i="11" s="1"/>
  <c r="J206" i="11" s="1"/>
  <c r="G206" i="11"/>
  <c r="H205" i="11"/>
  <c r="I205" i="11" s="1"/>
  <c r="J205" i="11" s="1"/>
  <c r="G205" i="11"/>
  <c r="H204" i="11"/>
  <c r="I204" i="11" s="1"/>
  <c r="J204" i="11" s="1"/>
  <c r="G204" i="11"/>
  <c r="H203" i="11"/>
  <c r="I203" i="11" s="1"/>
  <c r="J203" i="11" s="1"/>
  <c r="G203" i="11"/>
  <c r="H202" i="11"/>
  <c r="I202" i="11" s="1"/>
  <c r="J202" i="11" s="1"/>
  <c r="G202" i="11"/>
  <c r="H201" i="11"/>
  <c r="I201" i="11" s="1"/>
  <c r="J201" i="11" s="1"/>
  <c r="G201" i="11"/>
  <c r="I200" i="11"/>
  <c r="J200" i="11" s="1"/>
  <c r="H200" i="11"/>
  <c r="G200" i="11"/>
  <c r="J199" i="11"/>
  <c r="H199" i="11"/>
  <c r="I199" i="11" s="1"/>
  <c r="G199" i="11"/>
  <c r="I198" i="11"/>
  <c r="J198" i="11" s="1"/>
  <c r="H198" i="11"/>
  <c r="G198" i="11"/>
  <c r="H197" i="11"/>
  <c r="I197" i="11" s="1"/>
  <c r="J197" i="11" s="1"/>
  <c r="G197" i="11"/>
  <c r="H196" i="11"/>
  <c r="I196" i="11" s="1"/>
  <c r="J196" i="11" s="1"/>
  <c r="G196" i="11"/>
  <c r="H195" i="11"/>
  <c r="I195" i="11" s="1"/>
  <c r="J195" i="11" s="1"/>
  <c r="G195" i="11"/>
  <c r="H194" i="11"/>
  <c r="I194" i="11" s="1"/>
  <c r="J194" i="11" s="1"/>
  <c r="G194" i="11"/>
  <c r="H193" i="11"/>
  <c r="I193" i="11" s="1"/>
  <c r="J193" i="11" s="1"/>
  <c r="G193" i="11"/>
  <c r="H192" i="11"/>
  <c r="I192" i="11" s="1"/>
  <c r="J192" i="11" s="1"/>
  <c r="G192" i="11"/>
  <c r="H191" i="11"/>
  <c r="I191" i="11" s="1"/>
  <c r="J191" i="11" s="1"/>
  <c r="G191" i="11"/>
  <c r="H190" i="11"/>
  <c r="I190" i="11" s="1"/>
  <c r="J190" i="11" s="1"/>
  <c r="G190" i="11"/>
  <c r="H189" i="11"/>
  <c r="I189" i="11" s="1"/>
  <c r="J189" i="11" s="1"/>
  <c r="G189" i="11"/>
  <c r="H188" i="11"/>
  <c r="I188" i="11" s="1"/>
  <c r="J188" i="11" s="1"/>
  <c r="G188" i="11"/>
  <c r="H187" i="11"/>
  <c r="I187" i="11" s="1"/>
  <c r="J187" i="11" s="1"/>
  <c r="G187" i="11"/>
  <c r="H186" i="11"/>
  <c r="I186" i="11" s="1"/>
  <c r="J186" i="11" s="1"/>
  <c r="G186" i="11"/>
  <c r="H185" i="11"/>
  <c r="I185" i="11" s="1"/>
  <c r="J185" i="11" s="1"/>
  <c r="G185" i="11"/>
  <c r="H184" i="11"/>
  <c r="I184" i="11" s="1"/>
  <c r="J184" i="11" s="1"/>
  <c r="G184" i="11"/>
  <c r="H183" i="11"/>
  <c r="I183" i="11" s="1"/>
  <c r="J183" i="11" s="1"/>
  <c r="G183" i="11"/>
  <c r="H182" i="11"/>
  <c r="I182" i="11" s="1"/>
  <c r="J182" i="11" s="1"/>
  <c r="G182" i="11"/>
  <c r="H181" i="11"/>
  <c r="I181" i="11" s="1"/>
  <c r="J181" i="11" s="1"/>
  <c r="G181" i="11"/>
  <c r="H180" i="11"/>
  <c r="I180" i="11" s="1"/>
  <c r="J180" i="11" s="1"/>
  <c r="G180" i="11"/>
  <c r="H179" i="11"/>
  <c r="I179" i="11" s="1"/>
  <c r="J179" i="11" s="1"/>
  <c r="G179" i="11"/>
  <c r="H178" i="11"/>
  <c r="I178" i="11" s="1"/>
  <c r="J178" i="11" s="1"/>
  <c r="G178" i="11"/>
  <c r="H177" i="11"/>
  <c r="I177" i="11" s="1"/>
  <c r="J177" i="11" s="1"/>
  <c r="G177" i="11"/>
  <c r="H176" i="11"/>
  <c r="I176" i="11" s="1"/>
  <c r="J176" i="11" s="1"/>
  <c r="G176" i="11"/>
  <c r="H175" i="11"/>
  <c r="I175" i="11" s="1"/>
  <c r="J175" i="11" s="1"/>
  <c r="G175" i="11"/>
  <c r="H174" i="11"/>
  <c r="I174" i="11" s="1"/>
  <c r="J174" i="11" s="1"/>
  <c r="G174" i="11"/>
  <c r="I173" i="11"/>
  <c r="J173" i="11" s="1"/>
  <c r="H173" i="11"/>
  <c r="G173" i="11"/>
  <c r="I172" i="11"/>
  <c r="J172" i="11" s="1"/>
  <c r="H172" i="11"/>
  <c r="G172" i="11"/>
  <c r="H171" i="11"/>
  <c r="I171" i="11" s="1"/>
  <c r="J171" i="11" s="1"/>
  <c r="G171" i="11"/>
  <c r="H170" i="11"/>
  <c r="I170" i="11" s="1"/>
  <c r="J170" i="11" s="1"/>
  <c r="G170" i="11"/>
  <c r="H169" i="11"/>
  <c r="I169" i="11" s="1"/>
  <c r="J169" i="11" s="1"/>
  <c r="G169" i="11"/>
  <c r="I168" i="11"/>
  <c r="J168" i="11" s="1"/>
  <c r="H168" i="11"/>
  <c r="G168" i="11"/>
  <c r="H167" i="11"/>
  <c r="I167" i="11" s="1"/>
  <c r="J167" i="11" s="1"/>
  <c r="G167" i="11"/>
  <c r="H166" i="11"/>
  <c r="I166" i="11" s="1"/>
  <c r="J166" i="11" s="1"/>
  <c r="G166" i="11"/>
  <c r="H165" i="11"/>
  <c r="I165" i="11" s="1"/>
  <c r="J165" i="11" s="1"/>
  <c r="G165" i="11"/>
  <c r="H164" i="11"/>
  <c r="I164" i="11" s="1"/>
  <c r="J164" i="11" s="1"/>
  <c r="G164" i="11"/>
  <c r="H163" i="11"/>
  <c r="I163" i="11" s="1"/>
  <c r="J163" i="11" s="1"/>
  <c r="G163" i="11"/>
  <c r="H162" i="11"/>
  <c r="I162" i="11" s="1"/>
  <c r="J162" i="11" s="1"/>
  <c r="G162" i="11"/>
  <c r="H161" i="11"/>
  <c r="I161" i="11" s="1"/>
  <c r="J161" i="11" s="1"/>
  <c r="G161" i="11"/>
  <c r="H160" i="11"/>
  <c r="I160" i="11" s="1"/>
  <c r="J160" i="11" s="1"/>
  <c r="G160" i="11"/>
  <c r="H159" i="11"/>
  <c r="I159" i="11" s="1"/>
  <c r="J159" i="11" s="1"/>
  <c r="G159" i="11"/>
  <c r="H158" i="11"/>
  <c r="I158" i="11" s="1"/>
  <c r="J158" i="11" s="1"/>
  <c r="G158" i="11"/>
  <c r="H157" i="11"/>
  <c r="I157" i="11" s="1"/>
  <c r="J157" i="11" s="1"/>
  <c r="G157" i="11"/>
  <c r="H156" i="11"/>
  <c r="I156" i="11" s="1"/>
  <c r="J156" i="11" s="1"/>
  <c r="G156" i="11"/>
  <c r="H155" i="11"/>
  <c r="I155" i="11" s="1"/>
  <c r="J155" i="11" s="1"/>
  <c r="G155" i="11"/>
  <c r="H154" i="11"/>
  <c r="I154" i="11" s="1"/>
  <c r="J154" i="11" s="1"/>
  <c r="G154" i="11"/>
  <c r="H153" i="11"/>
  <c r="I153" i="11" s="1"/>
  <c r="J153" i="11" s="1"/>
  <c r="G153" i="11"/>
  <c r="H152" i="11"/>
  <c r="I152" i="11" s="1"/>
  <c r="J152" i="11" s="1"/>
  <c r="G152" i="11"/>
  <c r="J151" i="11"/>
  <c r="H151" i="11"/>
  <c r="I151" i="11" s="1"/>
  <c r="G151" i="11"/>
  <c r="I150" i="11"/>
  <c r="J150" i="11" s="1"/>
  <c r="H150" i="11"/>
  <c r="G150" i="11"/>
  <c r="H149" i="11"/>
  <c r="I149" i="11" s="1"/>
  <c r="J149" i="11" s="1"/>
  <c r="G149" i="11"/>
  <c r="H148" i="11"/>
  <c r="I148" i="11" s="1"/>
  <c r="J148" i="11" s="1"/>
  <c r="G148" i="11"/>
  <c r="H147" i="11"/>
  <c r="I147" i="11" s="1"/>
  <c r="J147" i="11" s="1"/>
  <c r="G147" i="11"/>
  <c r="H146" i="11"/>
  <c r="I146" i="11" s="1"/>
  <c r="J146" i="11" s="1"/>
  <c r="G146" i="11"/>
  <c r="H145" i="11"/>
  <c r="I145" i="11" s="1"/>
  <c r="J145" i="11" s="1"/>
  <c r="G145" i="11"/>
  <c r="H144" i="11"/>
  <c r="I144" i="11" s="1"/>
  <c r="J144" i="11" s="1"/>
  <c r="G144" i="11"/>
  <c r="H143" i="11"/>
  <c r="I143" i="11" s="1"/>
  <c r="J143" i="11" s="1"/>
  <c r="G143" i="11"/>
  <c r="H142" i="11"/>
  <c r="I142" i="11" s="1"/>
  <c r="J142" i="11" s="1"/>
  <c r="G142" i="11"/>
  <c r="H141" i="11"/>
  <c r="I141" i="11" s="1"/>
  <c r="J141" i="11" s="1"/>
  <c r="G141" i="11"/>
  <c r="H140" i="11"/>
  <c r="I140" i="11" s="1"/>
  <c r="J140" i="11" s="1"/>
  <c r="G140" i="11"/>
  <c r="H139" i="11"/>
  <c r="I139" i="11" s="1"/>
  <c r="J139" i="11" s="1"/>
  <c r="G139" i="11"/>
  <c r="H138" i="11"/>
  <c r="I138" i="11" s="1"/>
  <c r="J138" i="11" s="1"/>
  <c r="G138" i="11"/>
  <c r="H137" i="11"/>
  <c r="I137" i="11" s="1"/>
  <c r="J137" i="11" s="1"/>
  <c r="G137" i="11"/>
  <c r="H136" i="11"/>
  <c r="I136" i="11" s="1"/>
  <c r="J136" i="11" s="1"/>
  <c r="G136" i="11"/>
  <c r="H135" i="11"/>
  <c r="I135" i="11" s="1"/>
  <c r="J135" i="11" s="1"/>
  <c r="G135" i="11"/>
  <c r="H134" i="11"/>
  <c r="I134" i="11" s="1"/>
  <c r="J134" i="11" s="1"/>
  <c r="G134" i="11"/>
  <c r="H133" i="11"/>
  <c r="I133" i="11" s="1"/>
  <c r="J133" i="11" s="1"/>
  <c r="G133" i="11"/>
  <c r="H132" i="11"/>
  <c r="I132" i="11" s="1"/>
  <c r="J132" i="11" s="1"/>
  <c r="G132" i="11"/>
  <c r="H131" i="11"/>
  <c r="I131" i="11" s="1"/>
  <c r="J131" i="11" s="1"/>
  <c r="G131" i="11"/>
  <c r="H130" i="11"/>
  <c r="I130" i="11" s="1"/>
  <c r="J130" i="11" s="1"/>
  <c r="G130" i="11"/>
  <c r="I129" i="11"/>
  <c r="J129" i="11" s="1"/>
  <c r="H129" i="11"/>
  <c r="G129" i="11"/>
  <c r="I128" i="11"/>
  <c r="J128" i="11" s="1"/>
  <c r="H128" i="11"/>
  <c r="G128" i="11"/>
  <c r="H127" i="11"/>
  <c r="I127" i="11" s="1"/>
  <c r="J127" i="11" s="1"/>
  <c r="G127" i="11"/>
  <c r="H126" i="11"/>
  <c r="I126" i="11" s="1"/>
  <c r="J126" i="11" s="1"/>
  <c r="G126" i="11"/>
  <c r="H125" i="11"/>
  <c r="I125" i="11" s="1"/>
  <c r="J125" i="11" s="1"/>
  <c r="G125" i="11"/>
  <c r="H124" i="11"/>
  <c r="I124" i="11" s="1"/>
  <c r="J124" i="11" s="1"/>
  <c r="G124" i="11"/>
  <c r="H123" i="11"/>
  <c r="I123" i="11" s="1"/>
  <c r="J123" i="11" s="1"/>
  <c r="G123" i="11"/>
  <c r="H122" i="11"/>
  <c r="I122" i="11" s="1"/>
  <c r="J122" i="11" s="1"/>
  <c r="G122" i="11"/>
  <c r="H121" i="11"/>
  <c r="I121" i="11" s="1"/>
  <c r="J121" i="11" s="1"/>
  <c r="G121" i="11"/>
  <c r="H120" i="11"/>
  <c r="I120" i="11" s="1"/>
  <c r="J120" i="11" s="1"/>
  <c r="G120" i="11"/>
  <c r="H119" i="11"/>
  <c r="I119" i="11" s="1"/>
  <c r="J119" i="11" s="1"/>
  <c r="G119" i="11"/>
  <c r="H118" i="11"/>
  <c r="I118" i="11" s="1"/>
  <c r="J118" i="11" s="1"/>
  <c r="G118" i="11"/>
  <c r="H117" i="11"/>
  <c r="I117" i="11" s="1"/>
  <c r="J117" i="11" s="1"/>
  <c r="G117" i="11"/>
  <c r="H116" i="11"/>
  <c r="I116" i="11" s="1"/>
  <c r="J116" i="11" s="1"/>
  <c r="G116" i="11"/>
  <c r="H115" i="11"/>
  <c r="I115" i="11" s="1"/>
  <c r="J115" i="11" s="1"/>
  <c r="G115" i="11"/>
  <c r="H114" i="11"/>
  <c r="I114" i="11" s="1"/>
  <c r="J114" i="11" s="1"/>
  <c r="G114" i="11"/>
  <c r="H113" i="11"/>
  <c r="I113" i="11" s="1"/>
  <c r="J113" i="11" s="1"/>
  <c r="G113" i="11"/>
  <c r="H112" i="11"/>
  <c r="I112" i="11" s="1"/>
  <c r="J112" i="11" s="1"/>
  <c r="G112" i="11"/>
  <c r="H111" i="11"/>
  <c r="I111" i="11" s="1"/>
  <c r="J111" i="11" s="1"/>
  <c r="G111" i="11"/>
  <c r="H110" i="11"/>
  <c r="I110" i="11" s="1"/>
  <c r="J110" i="11" s="1"/>
  <c r="G110" i="11"/>
  <c r="H109" i="11"/>
  <c r="I109" i="11" s="1"/>
  <c r="J109" i="11" s="1"/>
  <c r="G109" i="11"/>
  <c r="I108" i="11"/>
  <c r="J108" i="11" s="1"/>
  <c r="H108" i="11"/>
  <c r="G108" i="11"/>
  <c r="I107" i="11"/>
  <c r="J107" i="11" s="1"/>
  <c r="H107" i="11"/>
  <c r="G107" i="11"/>
  <c r="H106" i="11"/>
  <c r="I106" i="11" s="1"/>
  <c r="J106" i="11" s="1"/>
  <c r="G106" i="11"/>
  <c r="H105" i="11"/>
  <c r="I105" i="11" s="1"/>
  <c r="J105" i="11" s="1"/>
  <c r="G105" i="11"/>
  <c r="H104" i="11"/>
  <c r="I104" i="11" s="1"/>
  <c r="J104" i="11" s="1"/>
  <c r="G104" i="11"/>
  <c r="H103" i="11"/>
  <c r="I103" i="11" s="1"/>
  <c r="J103" i="11" s="1"/>
  <c r="G103" i="11"/>
  <c r="I102" i="11"/>
  <c r="J102" i="11" s="1"/>
  <c r="H102" i="11"/>
  <c r="G102" i="11"/>
  <c r="I101" i="11"/>
  <c r="J101" i="11" s="1"/>
  <c r="H101" i="11"/>
  <c r="G101" i="11"/>
  <c r="H100" i="11"/>
  <c r="I100" i="11" s="1"/>
  <c r="J100" i="11" s="1"/>
  <c r="G100" i="11"/>
  <c r="H99" i="11"/>
  <c r="I99" i="11" s="1"/>
  <c r="J99" i="11" s="1"/>
  <c r="G99" i="11"/>
  <c r="H98" i="11"/>
  <c r="I98" i="11" s="1"/>
  <c r="J98" i="11" s="1"/>
  <c r="G98" i="11"/>
  <c r="H97" i="11"/>
  <c r="I97" i="11" s="1"/>
  <c r="J97" i="11" s="1"/>
  <c r="G97" i="11"/>
  <c r="H96" i="11"/>
  <c r="I96" i="11" s="1"/>
  <c r="J96" i="11" s="1"/>
  <c r="G96" i="11"/>
  <c r="I95" i="11"/>
  <c r="J95" i="11" s="1"/>
  <c r="H95" i="11"/>
  <c r="G95" i="11"/>
  <c r="H94" i="11"/>
  <c r="I94" i="11" s="1"/>
  <c r="J94" i="11" s="1"/>
  <c r="G94" i="11"/>
  <c r="H93" i="11"/>
  <c r="I93" i="11" s="1"/>
  <c r="J93" i="11" s="1"/>
  <c r="G93" i="11"/>
  <c r="H92" i="11"/>
  <c r="I92" i="11" s="1"/>
  <c r="J92" i="11" s="1"/>
  <c r="G92" i="11"/>
  <c r="I91" i="11"/>
  <c r="J91" i="11" s="1"/>
  <c r="H91" i="11"/>
  <c r="G91" i="11"/>
  <c r="H90" i="11"/>
  <c r="I90" i="11" s="1"/>
  <c r="J90" i="11" s="1"/>
  <c r="G90" i="11"/>
  <c r="H89" i="11"/>
  <c r="I89" i="11" s="1"/>
  <c r="J89" i="11" s="1"/>
  <c r="G89" i="11"/>
  <c r="H88" i="11"/>
  <c r="I88" i="11" s="1"/>
  <c r="J88" i="11" s="1"/>
  <c r="G88" i="11"/>
  <c r="H87" i="11"/>
  <c r="I87" i="11" s="1"/>
  <c r="J87" i="11" s="1"/>
  <c r="G87" i="11"/>
  <c r="H86" i="11"/>
  <c r="I86" i="11" s="1"/>
  <c r="J86" i="11" s="1"/>
  <c r="G86" i="11"/>
  <c r="J85" i="11"/>
  <c r="H85" i="11"/>
  <c r="I85" i="11" s="1"/>
  <c r="G85" i="11"/>
  <c r="J84" i="11"/>
  <c r="H84" i="11"/>
  <c r="I84" i="11" s="1"/>
  <c r="G84" i="11"/>
  <c r="I83" i="11"/>
  <c r="J83" i="11" s="1"/>
  <c r="H83" i="11"/>
  <c r="G83" i="11"/>
  <c r="H82" i="11"/>
  <c r="I82" i="11" s="1"/>
  <c r="J82" i="11" s="1"/>
  <c r="G82" i="11"/>
  <c r="H81" i="11"/>
  <c r="I81" i="11" s="1"/>
  <c r="J81" i="11" s="1"/>
  <c r="G81" i="11"/>
  <c r="H80" i="11"/>
  <c r="I80" i="11" s="1"/>
  <c r="J80" i="11" s="1"/>
  <c r="G80" i="11"/>
  <c r="H79" i="11"/>
  <c r="I79" i="11" s="1"/>
  <c r="J79" i="11" s="1"/>
  <c r="G79" i="11"/>
  <c r="H78" i="11"/>
  <c r="I78" i="11" s="1"/>
  <c r="J78" i="11" s="1"/>
  <c r="G78" i="11"/>
  <c r="I77" i="11"/>
  <c r="J77" i="11" s="1"/>
  <c r="H77" i="11"/>
  <c r="G77" i="11"/>
  <c r="H76" i="11"/>
  <c r="I76" i="11" s="1"/>
  <c r="J76" i="11" s="1"/>
  <c r="G76" i="11"/>
  <c r="H75" i="11"/>
  <c r="I75" i="11" s="1"/>
  <c r="J75" i="11" s="1"/>
  <c r="G75" i="11"/>
  <c r="H74" i="11"/>
  <c r="I74" i="11" s="1"/>
  <c r="J74" i="11" s="1"/>
  <c r="G74" i="11"/>
  <c r="H73" i="11"/>
  <c r="I73" i="11" s="1"/>
  <c r="J73" i="11" s="1"/>
  <c r="G73" i="11"/>
  <c r="H72" i="11"/>
  <c r="I72" i="11" s="1"/>
  <c r="J72" i="11" s="1"/>
  <c r="G72" i="11"/>
  <c r="H71" i="11"/>
  <c r="I71" i="11" s="1"/>
  <c r="J71" i="11" s="1"/>
  <c r="G71" i="11"/>
  <c r="H70" i="11"/>
  <c r="I70" i="11" s="1"/>
  <c r="J70" i="11" s="1"/>
  <c r="G70" i="11"/>
  <c r="H69" i="11"/>
  <c r="I69" i="11" s="1"/>
  <c r="J69" i="11" s="1"/>
  <c r="G69" i="11"/>
  <c r="H68" i="11"/>
  <c r="I68" i="11" s="1"/>
  <c r="J68" i="11" s="1"/>
  <c r="G68" i="11"/>
  <c r="H67" i="11"/>
  <c r="I67" i="11" s="1"/>
  <c r="J67" i="11" s="1"/>
  <c r="G67" i="11"/>
  <c r="H66" i="11"/>
  <c r="I66" i="11" s="1"/>
  <c r="J66" i="11" s="1"/>
  <c r="G66" i="11"/>
  <c r="H65" i="11"/>
  <c r="I65" i="11" s="1"/>
  <c r="J65" i="11" s="1"/>
  <c r="G65" i="11"/>
  <c r="H64" i="11"/>
  <c r="I64" i="11" s="1"/>
  <c r="J64" i="11" s="1"/>
  <c r="G64" i="11"/>
  <c r="H63" i="11"/>
  <c r="I63" i="11" s="1"/>
  <c r="J63" i="11" s="1"/>
  <c r="G63" i="11"/>
  <c r="H62" i="11"/>
  <c r="I62" i="11" s="1"/>
  <c r="J62" i="11" s="1"/>
  <c r="G62" i="11"/>
  <c r="H61" i="11"/>
  <c r="I61" i="11" s="1"/>
  <c r="J61" i="11" s="1"/>
  <c r="G61" i="11"/>
  <c r="H60" i="11"/>
  <c r="I60" i="11" s="1"/>
  <c r="J60" i="11" s="1"/>
  <c r="G60" i="11"/>
  <c r="H59" i="11"/>
  <c r="I59" i="11" s="1"/>
  <c r="J59" i="11" s="1"/>
  <c r="G59" i="11"/>
  <c r="H58" i="11"/>
  <c r="I58" i="11" s="1"/>
  <c r="J58" i="11" s="1"/>
  <c r="G58" i="11"/>
  <c r="H57" i="11"/>
  <c r="I57" i="11" s="1"/>
  <c r="J57" i="11" s="1"/>
  <c r="G57" i="11"/>
  <c r="H56" i="11"/>
  <c r="I56" i="11" s="1"/>
  <c r="J56" i="11" s="1"/>
  <c r="G56" i="11"/>
  <c r="H55" i="11"/>
  <c r="I55" i="11" s="1"/>
  <c r="J55" i="11" s="1"/>
  <c r="G55" i="11"/>
  <c r="H54" i="11"/>
  <c r="I54" i="11" s="1"/>
  <c r="J54" i="11" s="1"/>
  <c r="G54" i="11"/>
  <c r="H53" i="11"/>
  <c r="I53" i="11" s="1"/>
  <c r="J53" i="11" s="1"/>
  <c r="G53" i="11"/>
  <c r="H52" i="11"/>
  <c r="I52" i="11" s="1"/>
  <c r="J52" i="11" s="1"/>
  <c r="G52" i="11"/>
  <c r="H51" i="11"/>
  <c r="I51" i="11" s="1"/>
  <c r="J51" i="11" s="1"/>
  <c r="G51" i="11"/>
  <c r="H50" i="11"/>
  <c r="I50" i="11" s="1"/>
  <c r="J50" i="11" s="1"/>
  <c r="G50" i="11"/>
  <c r="H49" i="11"/>
  <c r="I49" i="11" s="1"/>
  <c r="J49" i="11" s="1"/>
  <c r="G49" i="11"/>
  <c r="H48" i="11"/>
  <c r="I48" i="11" s="1"/>
  <c r="J48" i="11" s="1"/>
  <c r="G48" i="11"/>
  <c r="H47" i="11"/>
  <c r="I47" i="11" s="1"/>
  <c r="J47" i="11" s="1"/>
  <c r="G47" i="11"/>
  <c r="H46" i="11"/>
  <c r="I46" i="11" s="1"/>
  <c r="J46" i="11" s="1"/>
  <c r="G46" i="11"/>
  <c r="H45" i="11"/>
  <c r="I45" i="11" s="1"/>
  <c r="J45" i="11" s="1"/>
  <c r="G45" i="11"/>
  <c r="H44" i="11"/>
  <c r="I44" i="11" s="1"/>
  <c r="J44" i="11" s="1"/>
  <c r="G44" i="11"/>
  <c r="H43" i="11"/>
  <c r="I43" i="11" s="1"/>
  <c r="J43" i="11" s="1"/>
  <c r="G43" i="11"/>
  <c r="H42" i="11"/>
  <c r="I42" i="11" s="1"/>
  <c r="J42" i="11" s="1"/>
  <c r="G42" i="11"/>
  <c r="H41" i="11"/>
  <c r="I41" i="11" s="1"/>
  <c r="J41" i="11" s="1"/>
  <c r="G41" i="11"/>
  <c r="H40" i="11"/>
  <c r="I40" i="11" s="1"/>
  <c r="J40" i="11" s="1"/>
  <c r="G40" i="11"/>
  <c r="I39" i="11"/>
  <c r="J39" i="11" s="1"/>
  <c r="H39" i="11"/>
  <c r="G39" i="11"/>
  <c r="H38" i="11"/>
  <c r="I38" i="11" s="1"/>
  <c r="J38" i="11" s="1"/>
  <c r="G38" i="11"/>
  <c r="H37" i="11"/>
  <c r="I37" i="11" s="1"/>
  <c r="J37" i="11" s="1"/>
  <c r="G37" i="11"/>
  <c r="H36" i="11"/>
  <c r="I36" i="11" s="1"/>
  <c r="J36" i="11" s="1"/>
  <c r="G36" i="11"/>
  <c r="H35" i="11"/>
  <c r="I35" i="11" s="1"/>
  <c r="J35" i="11" s="1"/>
  <c r="G35" i="11"/>
  <c r="H34" i="11"/>
  <c r="I34" i="11" s="1"/>
  <c r="J34" i="11" s="1"/>
  <c r="G34" i="11"/>
  <c r="H33" i="11"/>
  <c r="I33" i="11" s="1"/>
  <c r="J33" i="11" s="1"/>
  <c r="G33" i="11"/>
  <c r="H32" i="11"/>
  <c r="I32" i="11" s="1"/>
  <c r="J32" i="11" s="1"/>
  <c r="G32" i="11"/>
  <c r="H31" i="11"/>
  <c r="I31" i="11" s="1"/>
  <c r="J31" i="11" s="1"/>
  <c r="G31" i="11"/>
  <c r="H30" i="11"/>
  <c r="I30" i="11" s="1"/>
  <c r="J30" i="11" s="1"/>
  <c r="G30" i="11"/>
  <c r="H29" i="11"/>
  <c r="I29" i="11" s="1"/>
  <c r="J29" i="11" s="1"/>
  <c r="G29" i="11"/>
  <c r="H28" i="11"/>
  <c r="I28" i="11" s="1"/>
  <c r="J28" i="11" s="1"/>
  <c r="G28" i="11"/>
  <c r="H27" i="11"/>
  <c r="I27" i="11" s="1"/>
  <c r="J27" i="11" s="1"/>
  <c r="G27" i="11"/>
  <c r="H26" i="11"/>
  <c r="I26" i="11" s="1"/>
  <c r="J26" i="11" s="1"/>
  <c r="G26" i="11"/>
  <c r="H25" i="11"/>
  <c r="I25" i="11" s="1"/>
  <c r="J25" i="11" s="1"/>
  <c r="G25" i="11"/>
  <c r="H24" i="11"/>
  <c r="I24" i="11" s="1"/>
  <c r="J24" i="11" s="1"/>
  <c r="G24" i="11"/>
  <c r="H23" i="11"/>
  <c r="I23" i="11" s="1"/>
  <c r="J23" i="11" s="1"/>
  <c r="G23" i="11"/>
  <c r="H22" i="11"/>
  <c r="I22" i="11" s="1"/>
  <c r="J22" i="11" s="1"/>
  <c r="G22" i="11"/>
  <c r="H21" i="11"/>
  <c r="I21" i="11" s="1"/>
  <c r="J21" i="11" s="1"/>
  <c r="G21" i="11"/>
  <c r="H20" i="11"/>
  <c r="I20" i="11" s="1"/>
  <c r="J20" i="11" s="1"/>
  <c r="G20" i="11"/>
  <c r="H19" i="11"/>
  <c r="I19" i="11" s="1"/>
  <c r="J19" i="11" s="1"/>
  <c r="G19" i="11"/>
  <c r="H18" i="11"/>
  <c r="I18" i="11" s="1"/>
  <c r="J18" i="11" s="1"/>
  <c r="G18" i="11"/>
  <c r="H17" i="11"/>
  <c r="I17" i="11" s="1"/>
  <c r="J17" i="11" s="1"/>
  <c r="G17" i="11"/>
  <c r="H16" i="11"/>
  <c r="I16" i="11" s="1"/>
  <c r="J16" i="11" s="1"/>
  <c r="G16" i="11"/>
  <c r="H15" i="11"/>
  <c r="I15" i="11" s="1"/>
  <c r="J15" i="11" s="1"/>
  <c r="G15" i="11"/>
  <c r="H14" i="11"/>
  <c r="I14" i="11" s="1"/>
  <c r="J14" i="11" s="1"/>
  <c r="G14" i="11"/>
  <c r="H13" i="11"/>
  <c r="I13" i="11" s="1"/>
  <c r="J13" i="11" s="1"/>
  <c r="G13" i="11"/>
  <c r="H12" i="11"/>
  <c r="I12" i="11" s="1"/>
  <c r="J12" i="11" s="1"/>
  <c r="G12" i="11"/>
  <c r="H11" i="11"/>
  <c r="I11" i="11" s="1"/>
  <c r="J11" i="11" s="1"/>
  <c r="G11" i="11"/>
  <c r="I10" i="11"/>
  <c r="J10" i="11" s="1"/>
  <c r="H10" i="11"/>
  <c r="G10" i="11"/>
  <c r="H9" i="11"/>
  <c r="I9" i="11" s="1"/>
  <c r="J9" i="11" s="1"/>
  <c r="G9" i="11"/>
  <c r="H8" i="11"/>
  <c r="I8" i="11" s="1"/>
  <c r="J8" i="11" s="1"/>
  <c r="G8" i="11"/>
  <c r="H7" i="11"/>
  <c r="I7" i="11" s="1"/>
  <c r="J7" i="11" s="1"/>
  <c r="G7" i="11"/>
  <c r="H6" i="11"/>
  <c r="I6" i="11" s="1"/>
  <c r="J6" i="11" s="1"/>
  <c r="G6" i="11"/>
  <c r="H5" i="11"/>
  <c r="I5" i="11" s="1"/>
  <c r="J5" i="11" s="1"/>
  <c r="G5" i="11"/>
  <c r="H4" i="11"/>
  <c r="I4" i="11" s="1"/>
  <c r="J4" i="11" s="1"/>
  <c r="G4" i="11"/>
  <c r="C18" i="10"/>
  <c r="AM9" i="10"/>
  <c r="AL9" i="10"/>
  <c r="AK9" i="10"/>
  <c r="AJ9" i="10"/>
  <c r="AI9" i="10"/>
  <c r="AH9" i="10"/>
  <c r="AG9" i="10"/>
  <c r="AF9" i="10"/>
  <c r="AE9" i="10"/>
  <c r="AD9" i="10"/>
  <c r="AC9" i="10"/>
  <c r="AB9" i="10"/>
  <c r="AA9" i="10"/>
  <c r="Z9" i="10"/>
  <c r="Y9" i="10"/>
  <c r="X9" i="10"/>
  <c r="W9" i="10"/>
  <c r="V9" i="10"/>
  <c r="U9" i="10"/>
  <c r="T9" i="10"/>
  <c r="S9" i="10"/>
  <c r="R9" i="10"/>
  <c r="Q9" i="10"/>
  <c r="P9" i="10"/>
  <c r="O9" i="10"/>
  <c r="N9" i="10"/>
  <c r="M9" i="10"/>
  <c r="L9" i="10"/>
  <c r="K9" i="10"/>
  <c r="J9" i="10"/>
  <c r="I9" i="10"/>
  <c r="H9" i="10"/>
  <c r="G9" i="10"/>
  <c r="F9" i="10"/>
  <c r="E9" i="10"/>
  <c r="D9" i="10"/>
  <c r="C9" i="10"/>
  <c r="AM4" i="10"/>
  <c r="AL4" i="10"/>
  <c r="AK4" i="10"/>
  <c r="AJ4" i="10"/>
  <c r="AI4" i="10"/>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E4" i="10"/>
  <c r="D4" i="10"/>
  <c r="C4" i="10"/>
  <c r="BC218" i="9"/>
  <c r="BE202" i="9"/>
  <c r="BE201" i="9"/>
  <c r="BE200" i="9"/>
  <c r="BE199" i="9"/>
  <c r="BE198" i="9"/>
  <c r="BE197" i="9"/>
  <c r="BE178" i="9"/>
  <c r="BE177" i="9"/>
  <c r="BE176" i="9"/>
  <c r="BE175" i="9"/>
  <c r="BE174" i="9"/>
  <c r="BE173" i="9"/>
  <c r="BE154" i="9"/>
  <c r="BE153" i="9"/>
  <c r="CI152" i="9"/>
  <c r="BE152" i="9"/>
  <c r="BE151" i="9"/>
  <c r="BE150" i="9"/>
  <c r="BE149" i="9"/>
  <c r="CJ143" i="9"/>
  <c r="CI150" i="9" s="1"/>
  <c r="CJ141" i="9"/>
  <c r="CI151" i="9" s="1"/>
  <c r="CJ139" i="9"/>
  <c r="CG38" i="9"/>
  <c r="CF38" i="9"/>
  <c r="CE38" i="9"/>
  <c r="CD38" i="9"/>
  <c r="CC38" i="9"/>
  <c r="CB38" i="9"/>
  <c r="CA38" i="9"/>
  <c r="BZ38" i="9"/>
  <c r="BY38" i="9"/>
  <c r="BX38" i="9"/>
  <c r="BW38" i="9"/>
  <c r="BV38" i="9"/>
  <c r="BU38" i="9"/>
  <c r="BT38" i="9"/>
  <c r="BS38" i="9"/>
  <c r="BR38" i="9"/>
  <c r="BQ38" i="9"/>
  <c r="BP38" i="9"/>
  <c r="BO38" i="9"/>
  <c r="BN38" i="9"/>
  <c r="BM38" i="9"/>
  <c r="BL38" i="9"/>
  <c r="BK38" i="9"/>
  <c r="BJ38" i="9"/>
  <c r="BI38" i="9"/>
  <c r="BH38" i="9"/>
  <c r="BG38" i="9"/>
  <c r="BF38" i="9"/>
  <c r="BE38" i="9"/>
  <c r="BD38" i="9"/>
  <c r="BC38" i="9"/>
  <c r="BB38" i="9"/>
  <c r="BA38" i="9"/>
  <c r="AZ38" i="9"/>
  <c r="AY38" i="9"/>
  <c r="AX38" i="9"/>
  <c r="AW38" i="9"/>
  <c r="AV38" i="9"/>
  <c r="AU38" i="9"/>
  <c r="AT38" i="9"/>
  <c r="AS38" i="9"/>
  <c r="AR38" i="9"/>
  <c r="AQ38" i="9"/>
  <c r="AP38" i="9"/>
  <c r="AO38" i="9"/>
  <c r="AN38" i="9"/>
  <c r="AM38" i="9"/>
  <c r="AL38" i="9"/>
  <c r="AK38" i="9"/>
  <c r="AJ38" i="9"/>
  <c r="AI38" i="9"/>
  <c r="AH38" i="9"/>
  <c r="AG38" i="9"/>
  <c r="AF38" i="9"/>
  <c r="AE38" i="9"/>
  <c r="AD38" i="9"/>
  <c r="AC38" i="9"/>
  <c r="AB38" i="9"/>
  <c r="AA38" i="9"/>
  <c r="Z38" i="9"/>
  <c r="Y38" i="9"/>
  <c r="X38" i="9"/>
  <c r="W38" i="9"/>
  <c r="V38" i="9"/>
  <c r="U38" i="9"/>
  <c r="T38" i="9"/>
  <c r="S38" i="9"/>
  <c r="R38" i="9"/>
  <c r="Q38" i="9"/>
  <c r="P38" i="9"/>
  <c r="O38" i="9"/>
  <c r="N38" i="9"/>
  <c r="M38" i="9"/>
  <c r="L38" i="9"/>
  <c r="K38" i="9"/>
  <c r="J38" i="9"/>
  <c r="I38" i="9"/>
  <c r="H38" i="9"/>
  <c r="G38" i="9"/>
  <c r="F38" i="9"/>
  <c r="E38" i="9"/>
  <c r="D38" i="9"/>
  <c r="C38" i="9"/>
  <c r="CG37" i="9"/>
  <c r="CF37" i="9"/>
  <c r="CE37" i="9"/>
  <c r="CD37" i="9"/>
  <c r="CC37" i="9"/>
  <c r="CB37" i="9"/>
  <c r="CA37" i="9"/>
  <c r="BZ37" i="9"/>
  <c r="BY37" i="9"/>
  <c r="BX37" i="9"/>
  <c r="BW37" i="9"/>
  <c r="BV37" i="9"/>
  <c r="BU37" i="9"/>
  <c r="BT37" i="9"/>
  <c r="BS37" i="9"/>
  <c r="BR37" i="9"/>
  <c r="BQ37" i="9"/>
  <c r="BP37" i="9"/>
  <c r="BO37" i="9"/>
  <c r="BN37" i="9"/>
  <c r="BM37" i="9"/>
  <c r="BL37" i="9"/>
  <c r="BK37" i="9"/>
  <c r="BJ37" i="9"/>
  <c r="BI37" i="9"/>
  <c r="BH37" i="9"/>
  <c r="BG37" i="9"/>
  <c r="BF37" i="9"/>
  <c r="BE37" i="9"/>
  <c r="BD37" i="9"/>
  <c r="BC37" i="9"/>
  <c r="BB37" i="9"/>
  <c r="BA37" i="9"/>
  <c r="AZ37" i="9"/>
  <c r="AY37" i="9"/>
  <c r="AX37" i="9"/>
  <c r="AW37" i="9"/>
  <c r="AV37" i="9"/>
  <c r="AU37" i="9"/>
  <c r="AT37" i="9"/>
  <c r="AS37" i="9"/>
  <c r="AR37" i="9"/>
  <c r="AQ37" i="9"/>
  <c r="AP37" i="9"/>
  <c r="AO37" i="9"/>
  <c r="AN37" i="9"/>
  <c r="AM37" i="9"/>
  <c r="AL37" i="9"/>
  <c r="AK37" i="9"/>
  <c r="AJ37" i="9"/>
  <c r="AI37" i="9"/>
  <c r="AH37" i="9"/>
  <c r="AG37" i="9"/>
  <c r="AF37" i="9"/>
  <c r="AE37" i="9"/>
  <c r="AD37" i="9"/>
  <c r="AC37" i="9"/>
  <c r="AB37" i="9"/>
  <c r="AA37" i="9"/>
  <c r="Z37" i="9"/>
  <c r="Y37" i="9"/>
  <c r="X37" i="9"/>
  <c r="W37" i="9"/>
  <c r="V37" i="9"/>
  <c r="U37" i="9"/>
  <c r="T37" i="9"/>
  <c r="S37" i="9"/>
  <c r="R37" i="9"/>
  <c r="Q37" i="9"/>
  <c r="P37" i="9"/>
  <c r="O37" i="9"/>
  <c r="N37" i="9"/>
  <c r="M37" i="9"/>
  <c r="L37" i="9"/>
  <c r="K37" i="9"/>
  <c r="J37" i="9"/>
  <c r="I37" i="9"/>
  <c r="H37" i="9"/>
  <c r="G37" i="9"/>
  <c r="F37" i="9"/>
  <c r="E37" i="9"/>
  <c r="D37" i="9"/>
  <c r="C37" i="9"/>
  <c r="CG36" i="9"/>
  <c r="CF36" i="9"/>
  <c r="CE36" i="9"/>
  <c r="CD36" i="9"/>
  <c r="CC36" i="9"/>
  <c r="CB36" i="9"/>
  <c r="CA36" i="9"/>
  <c r="BZ36" i="9"/>
  <c r="BY36" i="9"/>
  <c r="BX36" i="9"/>
  <c r="BW36" i="9"/>
  <c r="BV36" i="9"/>
  <c r="BU36" i="9"/>
  <c r="BT36" i="9"/>
  <c r="BS36" i="9"/>
  <c r="BR36" i="9"/>
  <c r="BQ36" i="9"/>
  <c r="BP36" i="9"/>
  <c r="BO36" i="9"/>
  <c r="BN36" i="9"/>
  <c r="BM36" i="9"/>
  <c r="BL36" i="9"/>
  <c r="BK36" i="9"/>
  <c r="BJ36" i="9"/>
  <c r="BI36" i="9"/>
  <c r="BH36" i="9"/>
  <c r="BG36" i="9"/>
  <c r="BF36" i="9"/>
  <c r="BE36" i="9"/>
  <c r="BD36" i="9"/>
  <c r="BC36" i="9"/>
  <c r="BB36" i="9"/>
  <c r="BA36" i="9"/>
  <c r="AZ36" i="9"/>
  <c r="AY36" i="9"/>
  <c r="AX36" i="9"/>
  <c r="AW36" i="9"/>
  <c r="AV36" i="9"/>
  <c r="AU36" i="9"/>
  <c r="AT36" i="9"/>
  <c r="AS36" i="9"/>
  <c r="AR36" i="9"/>
  <c r="AQ36" i="9"/>
  <c r="AP36" i="9"/>
  <c r="AO36" i="9"/>
  <c r="AN36" i="9"/>
  <c r="AM36" i="9"/>
  <c r="AL36" i="9"/>
  <c r="AK36" i="9"/>
  <c r="AJ36" i="9"/>
  <c r="AI36" i="9"/>
  <c r="AH36" i="9"/>
  <c r="AG36" i="9"/>
  <c r="AF36" i="9"/>
  <c r="AE36" i="9"/>
  <c r="AD36" i="9"/>
  <c r="AC36" i="9"/>
  <c r="AB36" i="9"/>
  <c r="AA36" i="9"/>
  <c r="Z36" i="9"/>
  <c r="Y36" i="9"/>
  <c r="X36" i="9"/>
  <c r="W36" i="9"/>
  <c r="V36" i="9"/>
  <c r="U36" i="9"/>
  <c r="T36" i="9"/>
  <c r="S36" i="9"/>
  <c r="R36" i="9"/>
  <c r="Q36" i="9"/>
  <c r="P36" i="9"/>
  <c r="O36" i="9"/>
  <c r="N36" i="9"/>
  <c r="M36" i="9"/>
  <c r="L36" i="9"/>
  <c r="K36" i="9"/>
  <c r="J36" i="9"/>
  <c r="I36" i="9"/>
  <c r="H36" i="9"/>
  <c r="G36" i="9"/>
  <c r="F36" i="9"/>
  <c r="E36" i="9"/>
  <c r="D36" i="9"/>
  <c r="C36" i="9"/>
  <c r="CG35" i="9"/>
  <c r="CF35" i="9"/>
  <c r="CE35" i="9"/>
  <c r="CD35" i="9"/>
  <c r="CC35" i="9"/>
  <c r="CB35" i="9"/>
  <c r="CA35" i="9"/>
  <c r="BZ35" i="9"/>
  <c r="BY35" i="9"/>
  <c r="BX35" i="9"/>
  <c r="BW35" i="9"/>
  <c r="BV35" i="9"/>
  <c r="BU35" i="9"/>
  <c r="BT35" i="9"/>
  <c r="BS35" i="9"/>
  <c r="BR35" i="9"/>
  <c r="BQ35" i="9"/>
  <c r="BP35" i="9"/>
  <c r="BO35" i="9"/>
  <c r="BN35" i="9"/>
  <c r="BM35" i="9"/>
  <c r="BL35" i="9"/>
  <c r="BK35" i="9"/>
  <c r="BJ35" i="9"/>
  <c r="BI35" i="9"/>
  <c r="BH35" i="9"/>
  <c r="BG35" i="9"/>
  <c r="BF35" i="9"/>
  <c r="BE35" i="9"/>
  <c r="BD35" i="9"/>
  <c r="BC35" i="9"/>
  <c r="BB35" i="9"/>
  <c r="BA35" i="9"/>
  <c r="AZ35" i="9"/>
  <c r="AY35" i="9"/>
  <c r="AX35" i="9"/>
  <c r="AW35" i="9"/>
  <c r="AV35" i="9"/>
  <c r="AU35" i="9"/>
  <c r="AT35" i="9"/>
  <c r="AS35" i="9"/>
  <c r="AR35" i="9"/>
  <c r="AQ35" i="9"/>
  <c r="AP35" i="9"/>
  <c r="AO35" i="9"/>
  <c r="AN35" i="9"/>
  <c r="AM35" i="9"/>
  <c r="AL35" i="9"/>
  <c r="AK35" i="9"/>
  <c r="AJ35" i="9"/>
  <c r="AI35" i="9"/>
  <c r="AH35" i="9"/>
  <c r="AG35" i="9"/>
  <c r="AF35" i="9"/>
  <c r="AE35" i="9"/>
  <c r="AD35" i="9"/>
  <c r="AC35" i="9"/>
  <c r="AB35" i="9"/>
  <c r="AA35" i="9"/>
  <c r="Z35" i="9"/>
  <c r="Y35" i="9"/>
  <c r="X35" i="9"/>
  <c r="W35" i="9"/>
  <c r="V35" i="9"/>
  <c r="U35" i="9"/>
  <c r="T35" i="9"/>
  <c r="S35" i="9"/>
  <c r="R35" i="9"/>
  <c r="Q35" i="9"/>
  <c r="P35" i="9"/>
  <c r="O35" i="9"/>
  <c r="N35" i="9"/>
  <c r="M35" i="9"/>
  <c r="L35" i="9"/>
  <c r="K35" i="9"/>
  <c r="J35" i="9"/>
  <c r="I35" i="9"/>
  <c r="H35" i="9"/>
  <c r="G35" i="9"/>
  <c r="F35" i="9"/>
  <c r="E35" i="9"/>
  <c r="D35" i="9"/>
  <c r="C35" i="9"/>
  <c r="CG34" i="9"/>
  <c r="CF34" i="9"/>
  <c r="CE34" i="9"/>
  <c r="CD34" i="9"/>
  <c r="CC34" i="9"/>
  <c r="CB34" i="9"/>
  <c r="CA34" i="9"/>
  <c r="BZ34" i="9"/>
  <c r="BY34" i="9"/>
  <c r="BX34" i="9"/>
  <c r="BW34" i="9"/>
  <c r="BV34" i="9"/>
  <c r="BU34" i="9"/>
  <c r="BT34" i="9"/>
  <c r="BS34" i="9"/>
  <c r="BR34" i="9"/>
  <c r="BQ34" i="9"/>
  <c r="BP34" i="9"/>
  <c r="BO34" i="9"/>
  <c r="BN34" i="9"/>
  <c r="BM34" i="9"/>
  <c r="BL34" i="9"/>
  <c r="BK34" i="9"/>
  <c r="BJ34" i="9"/>
  <c r="BI34" i="9"/>
  <c r="BH34" i="9"/>
  <c r="BG34" i="9"/>
  <c r="BF34" i="9"/>
  <c r="BE34" i="9"/>
  <c r="BD34" i="9"/>
  <c r="BC34" i="9"/>
  <c r="BB34" i="9"/>
  <c r="BA34" i="9"/>
  <c r="AZ34" i="9"/>
  <c r="AY34" i="9"/>
  <c r="AX34" i="9"/>
  <c r="AW34" i="9"/>
  <c r="AV34" i="9"/>
  <c r="AU34" i="9"/>
  <c r="AT34" i="9"/>
  <c r="AS34" i="9"/>
  <c r="AR34" i="9"/>
  <c r="AQ34" i="9"/>
  <c r="AP34" i="9"/>
  <c r="AO34" i="9"/>
  <c r="AN34" i="9"/>
  <c r="AM34" i="9"/>
  <c r="AL34" i="9"/>
  <c r="AK34" i="9"/>
  <c r="AJ34" i="9"/>
  <c r="AI34" i="9"/>
  <c r="AH34" i="9"/>
  <c r="AG34" i="9"/>
  <c r="AF34" i="9"/>
  <c r="AE34" i="9"/>
  <c r="AD34" i="9"/>
  <c r="AC34" i="9"/>
  <c r="AB34" i="9"/>
  <c r="AA34" i="9"/>
  <c r="Z34" i="9"/>
  <c r="Y34" i="9"/>
  <c r="X34" i="9"/>
  <c r="W34" i="9"/>
  <c r="V34" i="9"/>
  <c r="U34" i="9"/>
  <c r="T34" i="9"/>
  <c r="S34" i="9"/>
  <c r="R34" i="9"/>
  <c r="Q34" i="9"/>
  <c r="P34" i="9"/>
  <c r="O34" i="9"/>
  <c r="N34" i="9"/>
  <c r="M34" i="9"/>
  <c r="L34" i="9"/>
  <c r="K34" i="9"/>
  <c r="J34" i="9"/>
  <c r="I34" i="9"/>
  <c r="H34" i="9"/>
  <c r="G34" i="9"/>
  <c r="F34" i="9"/>
  <c r="E34" i="9"/>
  <c r="D34" i="9"/>
  <c r="C34" i="9"/>
  <c r="CG33" i="9"/>
  <c r="CF33" i="9"/>
  <c r="CE33" i="9"/>
  <c r="CD33" i="9"/>
  <c r="CC33" i="9"/>
  <c r="CB33" i="9"/>
  <c r="CA33" i="9"/>
  <c r="BZ33" i="9"/>
  <c r="BY33" i="9"/>
  <c r="BX33" i="9"/>
  <c r="BW33" i="9"/>
  <c r="BV33" i="9"/>
  <c r="BU33" i="9"/>
  <c r="BT33" i="9"/>
  <c r="BS33" i="9"/>
  <c r="BR33" i="9"/>
  <c r="BQ33" i="9"/>
  <c r="BP33" i="9"/>
  <c r="BO33" i="9"/>
  <c r="BN33" i="9"/>
  <c r="BM33" i="9"/>
  <c r="BL33" i="9"/>
  <c r="BK33" i="9"/>
  <c r="BJ33" i="9"/>
  <c r="BI33" i="9"/>
  <c r="BH33" i="9"/>
  <c r="BG33" i="9"/>
  <c r="BF33" i="9"/>
  <c r="BE33" i="9"/>
  <c r="BD33" i="9"/>
  <c r="BC33" i="9"/>
  <c r="BB33" i="9"/>
  <c r="BA33" i="9"/>
  <c r="AZ33" i="9"/>
  <c r="AY33" i="9"/>
  <c r="AX33" i="9"/>
  <c r="AW33" i="9"/>
  <c r="AV33" i="9"/>
  <c r="AU33" i="9"/>
  <c r="AT33" i="9"/>
  <c r="AS33" i="9"/>
  <c r="AR33" i="9"/>
  <c r="AQ33" i="9"/>
  <c r="AP33" i="9"/>
  <c r="AO33" i="9"/>
  <c r="AN33" i="9"/>
  <c r="AM33" i="9"/>
  <c r="AL33" i="9"/>
  <c r="AK33" i="9"/>
  <c r="AJ33" i="9"/>
  <c r="AI33" i="9"/>
  <c r="AH33" i="9"/>
  <c r="AG33" i="9"/>
  <c r="AF33" i="9"/>
  <c r="AE33" i="9"/>
  <c r="AD33" i="9"/>
  <c r="AC33" i="9"/>
  <c r="AB33" i="9"/>
  <c r="AA33" i="9"/>
  <c r="Z33" i="9"/>
  <c r="Y33" i="9"/>
  <c r="X33" i="9"/>
  <c r="W33" i="9"/>
  <c r="V33" i="9"/>
  <c r="U33" i="9"/>
  <c r="T33" i="9"/>
  <c r="S33" i="9"/>
  <c r="R33" i="9"/>
  <c r="Q33" i="9"/>
  <c r="P33" i="9"/>
  <c r="O33" i="9"/>
  <c r="N33" i="9"/>
  <c r="M33" i="9"/>
  <c r="L33" i="9"/>
  <c r="K33" i="9"/>
  <c r="J33" i="9"/>
  <c r="I33" i="9"/>
  <c r="H33" i="9"/>
  <c r="G33" i="9"/>
  <c r="F33" i="9"/>
  <c r="E33" i="9"/>
  <c r="D33" i="9"/>
  <c r="C33" i="9"/>
  <c r="BE31" i="9"/>
  <c r="CD23" i="9"/>
  <c r="BV23" i="9"/>
  <c r="BT23" i="9"/>
  <c r="BM23" i="9"/>
  <c r="BL23" i="9"/>
  <c r="BJ23" i="9"/>
  <c r="BE23" i="9"/>
  <c r="AR23" i="9"/>
  <c r="AP23" i="9"/>
  <c r="AO23" i="9"/>
  <c r="AM23" i="9"/>
  <c r="AI23" i="9"/>
  <c r="AC23" i="9"/>
  <c r="AC31" i="9" s="1"/>
  <c r="T23" i="9"/>
  <c r="S23" i="9"/>
  <c r="S31" i="9" s="1"/>
  <c r="L23" i="9"/>
  <c r="L31" i="9" s="1"/>
  <c r="J23" i="9"/>
  <c r="H23" i="9"/>
  <c r="D23" i="9"/>
  <c r="BE15" i="9"/>
  <c r="D15" i="9"/>
  <c r="D22" i="9" s="1"/>
  <c r="CE14" i="9"/>
  <c r="AS14" i="9"/>
  <c r="AF14" i="9"/>
  <c r="AF21" i="9" s="1"/>
  <c r="BE13" i="9"/>
  <c r="AJ13" i="9"/>
  <c r="AF13" i="9"/>
  <c r="AF20" i="9" s="1"/>
  <c r="CE12" i="9"/>
  <c r="CE13" i="9" s="1"/>
  <c r="CA12" i="9"/>
  <c r="BP12" i="9"/>
  <c r="BP14" i="9" s="1"/>
  <c r="BO12" i="9"/>
  <c r="BN12" i="9"/>
  <c r="BM12" i="9"/>
  <c r="BL12" i="9"/>
  <c r="BE12" i="9"/>
  <c r="BE14" i="9" s="1"/>
  <c r="AX12" i="9"/>
  <c r="AX13" i="9" s="1"/>
  <c r="AS12" i="9"/>
  <c r="AS15" i="9" s="1"/>
  <c r="AQ12" i="9"/>
  <c r="AJ12" i="9"/>
  <c r="AG12" i="9"/>
  <c r="AF12" i="9"/>
  <c r="AD12" i="9"/>
  <c r="AD13" i="9" s="1"/>
  <c r="AD20" i="9" s="1"/>
  <c r="AA12" i="9"/>
  <c r="AA19" i="9" s="1"/>
  <c r="O12" i="9"/>
  <c r="O19" i="9" s="1"/>
  <c r="N12" i="9"/>
  <c r="M12" i="9"/>
  <c r="M13" i="9" s="1"/>
  <c r="M20" i="9" s="1"/>
  <c r="I12" i="9"/>
  <c r="I15" i="9" s="1"/>
  <c r="I22" i="9" s="1"/>
  <c r="H12" i="9"/>
  <c r="H14" i="9" s="1"/>
  <c r="H21" i="9" s="1"/>
  <c r="D12" i="9"/>
  <c r="D14" i="9" s="1"/>
  <c r="D21" i="9" s="1"/>
  <c r="O11" i="9"/>
  <c r="CG10" i="9"/>
  <c r="CF10" i="9"/>
  <c r="CE10" i="9"/>
  <c r="CD10" i="9"/>
  <c r="CC10" i="9"/>
  <c r="CB10" i="9"/>
  <c r="CA10" i="9"/>
  <c r="BZ10" i="9"/>
  <c r="BY10" i="9"/>
  <c r="BX10" i="9"/>
  <c r="BW10" i="9"/>
  <c r="BV10" i="9"/>
  <c r="BU10" i="9"/>
  <c r="BT10" i="9"/>
  <c r="BS10" i="9"/>
  <c r="BR10" i="9"/>
  <c r="BQ10" i="9"/>
  <c r="BP10" i="9"/>
  <c r="BO10" i="9"/>
  <c r="BN10" i="9"/>
  <c r="BM10" i="9"/>
  <c r="BL10" i="9"/>
  <c r="BK10" i="9"/>
  <c r="BJ10" i="9"/>
  <c r="BI10" i="9"/>
  <c r="BH10" i="9"/>
  <c r="BG10" i="9"/>
  <c r="BF10" i="9"/>
  <c r="BE10" i="9"/>
  <c r="BD10" i="9"/>
  <c r="BC10" i="9"/>
  <c r="BB10" i="9"/>
  <c r="BA10" i="9"/>
  <c r="AZ10" i="9"/>
  <c r="AY10" i="9"/>
  <c r="AX10" i="9"/>
  <c r="AW10" i="9"/>
  <c r="AV10" i="9"/>
  <c r="AU10" i="9"/>
  <c r="AT10" i="9"/>
  <c r="AS10" i="9"/>
  <c r="AR10" i="9"/>
  <c r="AQ10" i="9"/>
  <c r="AP10" i="9"/>
  <c r="AO10" i="9"/>
  <c r="AN10" i="9"/>
  <c r="AM10" i="9"/>
  <c r="AL10" i="9"/>
  <c r="AK10" i="9"/>
  <c r="AJ10" i="9"/>
  <c r="AI10" i="9"/>
  <c r="AH10" i="9"/>
  <c r="AG10" i="9"/>
  <c r="AF10" i="9"/>
  <c r="AE10" i="9"/>
  <c r="AD10" i="9"/>
  <c r="AC10" i="9"/>
  <c r="AB10" i="9"/>
  <c r="AA10" i="9"/>
  <c r="Z10" i="9"/>
  <c r="Y10" i="9"/>
  <c r="X10" i="9"/>
  <c r="W10" i="9"/>
  <c r="V10" i="9"/>
  <c r="U10" i="9"/>
  <c r="T10" i="9"/>
  <c r="S10" i="9"/>
  <c r="R10" i="9"/>
  <c r="Q10" i="9"/>
  <c r="P10" i="9"/>
  <c r="O10" i="9"/>
  <c r="N10" i="9"/>
  <c r="M10" i="9"/>
  <c r="L10" i="9"/>
  <c r="K10" i="9"/>
  <c r="J10" i="9"/>
  <c r="I10" i="9"/>
  <c r="H10" i="9"/>
  <c r="G10" i="9"/>
  <c r="F10" i="9"/>
  <c r="E10" i="9"/>
  <c r="D10" i="9"/>
  <c r="C10" i="9"/>
  <c r="AP6" i="9"/>
  <c r="AC6" i="9"/>
  <c r="AB6" i="9"/>
  <c r="CG5" i="9"/>
  <c r="CD5" i="9"/>
  <c r="CC5" i="9"/>
  <c r="CB5" i="9"/>
  <c r="CA5" i="9"/>
  <c r="BY5" i="9"/>
  <c r="BX5" i="9"/>
  <c r="BW5" i="9"/>
  <c r="BV5" i="9"/>
  <c r="BR5" i="9"/>
  <c r="BQ5" i="9"/>
  <c r="BP5" i="9"/>
  <c r="BO5" i="9"/>
  <c r="BL5" i="9"/>
  <c r="BK5" i="9"/>
  <c r="BI5" i="9"/>
  <c r="BH5" i="9"/>
  <c r="BG5" i="9"/>
  <c r="BF5" i="9"/>
  <c r="BD5" i="9"/>
  <c r="BC5" i="9"/>
  <c r="AZ5" i="9"/>
  <c r="AY5" i="9"/>
  <c r="AX5" i="9"/>
  <c r="AW5" i="9"/>
  <c r="AS5" i="9"/>
  <c r="AR5" i="9"/>
  <c r="AQ5" i="9"/>
  <c r="AP5" i="9"/>
  <c r="AN5" i="9"/>
  <c r="AM5" i="9"/>
  <c r="AL5" i="9"/>
  <c r="AK5" i="9"/>
  <c r="AH5" i="9"/>
  <c r="AG5" i="9"/>
  <c r="AF5" i="9"/>
  <c r="AE5" i="9"/>
  <c r="AA5" i="9"/>
  <c r="Z5" i="9"/>
  <c r="X5" i="9"/>
  <c r="W5" i="9"/>
  <c r="V5" i="9"/>
  <c r="U5" i="9"/>
  <c r="T5" i="9"/>
  <c r="S5" i="9"/>
  <c r="P5" i="9"/>
  <c r="O5" i="9"/>
  <c r="M5" i="9"/>
  <c r="L5" i="9"/>
  <c r="H5" i="9"/>
  <c r="G5" i="9"/>
  <c r="F5" i="9"/>
  <c r="E5" i="9"/>
  <c r="D5" i="9"/>
  <c r="C5" i="9"/>
  <c r="D90" i="8"/>
  <c r="G89" i="8" s="1"/>
  <c r="G85" i="8"/>
  <c r="D85" i="8"/>
  <c r="G84" i="8" s="1"/>
  <c r="E80" i="8"/>
  <c r="G79" i="8" s="1"/>
  <c r="E75" i="8"/>
  <c r="G75" i="8" s="1"/>
  <c r="G74" i="8"/>
  <c r="E60" i="8"/>
  <c r="G60" i="8" s="1"/>
  <c r="E59" i="8"/>
  <c r="G59" i="8" s="1"/>
  <c r="E58" i="8"/>
  <c r="G58" i="8" s="1"/>
  <c r="E57" i="8"/>
  <c r="G57" i="8" s="1"/>
  <c r="E56" i="8"/>
  <c r="E55" i="8"/>
  <c r="G55" i="8" s="1"/>
  <c r="G50" i="8"/>
  <c r="E50" i="8"/>
  <c r="E49" i="8"/>
  <c r="G49" i="8" s="1"/>
  <c r="E48" i="8"/>
  <c r="G48" i="8" s="1"/>
  <c r="E47" i="8"/>
  <c r="G47" i="8" s="1"/>
  <c r="E46" i="8"/>
  <c r="G46" i="8" s="1"/>
  <c r="E45" i="8"/>
  <c r="G45" i="8" s="1"/>
  <c r="E44" i="8"/>
  <c r="G44" i="8" s="1"/>
  <c r="E43" i="8"/>
  <c r="G42" i="8" s="1" a="1"/>
  <c r="G42" i="8" s="1"/>
  <c r="E38" i="8"/>
  <c r="G38" i="8" s="1"/>
  <c r="D38" i="8"/>
  <c r="E37" i="8"/>
  <c r="G37" i="8" s="1"/>
  <c r="D37" i="8"/>
  <c r="D36" i="8"/>
  <c r="D31" i="8"/>
  <c r="G31" i="8" s="1"/>
  <c r="E22" i="8"/>
  <c r="G22" i="8" s="1"/>
  <c r="E21" i="8"/>
  <c r="G21" i="8" s="1"/>
  <c r="E20" i="8"/>
  <c r="G20" i="8" s="1"/>
  <c r="E19" i="8"/>
  <c r="G19" i="8" s="1"/>
  <c r="E18" i="8"/>
  <c r="G18" i="8" s="1"/>
  <c r="G17" i="8" a="1"/>
  <c r="G17" i="8" s="1"/>
  <c r="F13" i="8"/>
  <c r="E13" i="8"/>
  <c r="G13" i="8" s="1"/>
  <c r="F12" i="8"/>
  <c r="E12" i="8"/>
  <c r="G12" i="8" s="1"/>
  <c r="E11" i="8"/>
  <c r="G11" i="8" s="1"/>
  <c r="E10" i="8"/>
  <c r="G10" i="8" s="1"/>
  <c r="E9" i="8"/>
  <c r="M141" i="7"/>
  <c r="R139" i="7"/>
  <c r="E125" i="7"/>
  <c r="AV122" i="7"/>
  <c r="D112" i="7"/>
  <c r="D104" i="7"/>
  <c r="AM134" i="7" s="1"/>
  <c r="D103" i="7"/>
  <c r="AR134" i="7" s="1"/>
  <c r="D102" i="7"/>
  <c r="AP134" i="7" s="1"/>
  <c r="D101" i="7"/>
  <c r="AQ132" i="7" s="1"/>
  <c r="AQ133" i="7" s="1"/>
  <c r="D96" i="7"/>
  <c r="E78" i="7"/>
  <c r="D78" i="7"/>
  <c r="E77" i="7"/>
  <c r="E74" i="7"/>
  <c r="E73" i="7"/>
  <c r="E46" i="7"/>
  <c r="D46" i="7"/>
  <c r="D44" i="7"/>
  <c r="D43" i="7"/>
  <c r="D42" i="7"/>
  <c r="D41" i="7"/>
  <c r="D38" i="7"/>
  <c r="G23" i="2" s="1"/>
  <c r="E31" i="7"/>
  <c r="D109" i="6"/>
  <c r="D102" i="6"/>
  <c r="D108" i="6" s="1"/>
  <c r="D100" i="6"/>
  <c r="D95" i="6"/>
  <c r="D97" i="6" s="1"/>
  <c r="D94" i="6"/>
  <c r="D96" i="6" s="1"/>
  <c r="D98" i="6" s="1"/>
  <c r="D99" i="6" s="1"/>
  <c r="D90" i="6"/>
  <c r="D46" i="6"/>
  <c r="G49" i="6" s="1"/>
  <c r="I45" i="6"/>
  <c r="D29" i="6"/>
  <c r="D28" i="6"/>
  <c r="D27" i="6"/>
  <c r="D77" i="5"/>
  <c r="D74" i="5"/>
  <c r="D64" i="5"/>
  <c r="G49" i="5"/>
  <c r="D48" i="5"/>
  <c r="D47" i="5"/>
  <c r="D27" i="5"/>
  <c r="D26" i="5"/>
  <c r="D18" i="5"/>
  <c r="D17" i="5"/>
  <c r="D16" i="5"/>
  <c r="D15" i="5"/>
  <c r="D14" i="5"/>
  <c r="D12" i="5"/>
  <c r="D114" i="2"/>
  <c r="D113" i="2"/>
  <c r="D112" i="2"/>
  <c r="D31" i="4" s="1"/>
  <c r="D111" i="2"/>
  <c r="E109" i="2"/>
  <c r="D109" i="2"/>
  <c r="C109" i="2"/>
  <c r="B109" i="2"/>
  <c r="D108" i="2"/>
  <c r="D107" i="2"/>
  <c r="BJ11" i="9" s="1"/>
  <c r="D106" i="2"/>
  <c r="AR6" i="9" s="1"/>
  <c r="D104" i="2"/>
  <c r="D103" i="2"/>
  <c r="D102" i="2"/>
  <c r="D44" i="4" s="1"/>
  <c r="D99" i="2"/>
  <c r="D98" i="2"/>
  <c r="CC12" i="9" s="1"/>
  <c r="CC14" i="9" s="1"/>
  <c r="D97" i="2"/>
  <c r="W8" i="11" s="1"/>
  <c r="E96" i="2"/>
  <c r="D96" i="2"/>
  <c r="C96" i="2"/>
  <c r="B96" i="2"/>
  <c r="D95" i="2"/>
  <c r="BT5" i="9" s="1"/>
  <c r="D92" i="2"/>
  <c r="W13" i="11" s="1"/>
  <c r="W14" i="11" s="1"/>
  <c r="D91" i="2"/>
  <c r="D7" i="7" s="1"/>
  <c r="D90" i="2"/>
  <c r="D6" i="7" s="1"/>
  <c r="D81" i="2"/>
  <c r="D80" i="2"/>
  <c r="C111" i="6" s="1"/>
  <c r="D79" i="2"/>
  <c r="BO9" i="9" s="1"/>
  <c r="D78" i="2"/>
  <c r="E59" i="2"/>
  <c r="D43" i="2"/>
  <c r="D20" i="2"/>
  <c r="F20" i="2" s="1"/>
  <c r="D83" i="2" s="1"/>
  <c r="E15" i="2"/>
  <c r="B15" i="2"/>
  <c r="D57" i="4"/>
  <c r="D58" i="4" s="1"/>
  <c r="D55" i="4"/>
  <c r="E54" i="4"/>
  <c r="D54" i="4"/>
  <c r="D53" i="4"/>
  <c r="D52" i="4"/>
  <c r="N40" i="9" s="1"/>
  <c r="E51" i="4"/>
  <c r="D51" i="4"/>
  <c r="E50" i="4"/>
  <c r="D50" i="4"/>
  <c r="CE23" i="9" s="1"/>
  <c r="E42" i="4"/>
  <c r="D42" i="4"/>
  <c r="E29" i="4"/>
  <c r="E28" i="4"/>
  <c r="E26" i="4"/>
  <c r="E20" i="4"/>
  <c r="E19" i="4"/>
  <c r="E18" i="4"/>
  <c r="E16" i="4"/>
  <c r="E14" i="4"/>
  <c r="E13" i="4"/>
  <c r="E12" i="4"/>
  <c r="E11" i="4"/>
  <c r="E10" i="4"/>
  <c r="E9" i="4"/>
  <c r="B80" i="2" l="1"/>
  <c r="S139" i="7"/>
  <c r="D87" i="2"/>
  <c r="AI8" i="9" s="1"/>
  <c r="BL6" i="9"/>
  <c r="AA132" i="7"/>
  <c r="AA133" i="7" s="1"/>
  <c r="BM6" i="9"/>
  <c r="BM71" i="9" s="1"/>
  <c r="AD15" i="9"/>
  <c r="AD22" i="9" s="1"/>
  <c r="CA6" i="9"/>
  <c r="S11" i="9"/>
  <c r="AC132" i="7"/>
  <c r="AC133" i="7" s="1"/>
  <c r="CB6" i="9"/>
  <c r="AK11" i="9"/>
  <c r="D13" i="9"/>
  <c r="D20" i="9" s="1"/>
  <c r="AD132" i="7"/>
  <c r="AD133" i="7" s="1"/>
  <c r="G8" i="8" a="1"/>
  <c r="G8" i="8" s="1"/>
  <c r="J5" i="9"/>
  <c r="AB5" i="9"/>
  <c r="AU5" i="9"/>
  <c r="BM5" i="9"/>
  <c r="BM67" i="9" s="1"/>
  <c r="CE5" i="9"/>
  <c r="CC6" i="9"/>
  <c r="G9" i="9"/>
  <c r="AL11" i="9"/>
  <c r="AM12" i="9"/>
  <c r="AM15" i="9" s="1"/>
  <c r="AS23" i="9"/>
  <c r="AS31" i="9" s="1"/>
  <c r="Z132" i="7"/>
  <c r="Z133" i="7" s="1"/>
  <c r="G43" i="8"/>
  <c r="P11" i="9"/>
  <c r="P69" i="9" s="1"/>
  <c r="AI139" i="7"/>
  <c r="C9" i="9"/>
  <c r="C17" i="9" s="1"/>
  <c r="R11" i="9"/>
  <c r="AB132" i="7"/>
  <c r="AB133" i="7" s="1"/>
  <c r="AJ139" i="7"/>
  <c r="D9" i="9"/>
  <c r="F9" i="9"/>
  <c r="CE15" i="9"/>
  <c r="D59" i="4"/>
  <c r="G9" i="8"/>
  <c r="K5" i="9"/>
  <c r="AC5" i="9"/>
  <c r="AV5" i="9"/>
  <c r="BN5" i="9"/>
  <c r="BN72" i="9" s="1"/>
  <c r="CF5" i="9"/>
  <c r="CD6" i="9"/>
  <c r="AY9" i="9"/>
  <c r="AM11" i="9"/>
  <c r="AM57" i="9" s="1"/>
  <c r="AO12" i="9"/>
  <c r="AT23" i="9"/>
  <c r="AT31" i="9" s="1"/>
  <c r="CK141" i="9"/>
  <c r="CI153" i="9" s="1"/>
  <c r="AG9" i="9"/>
  <c r="J6" i="9"/>
  <c r="D64" i="6"/>
  <c r="D65" i="6" s="1"/>
  <c r="T139" i="7"/>
  <c r="G54" i="8" a="1"/>
  <c r="G54" i="8" s="1"/>
  <c r="AR132" i="7"/>
  <c r="AR133" i="7" s="1"/>
  <c r="CF6" i="9"/>
  <c r="AP11" i="9"/>
  <c r="CK143" i="9"/>
  <c r="CI154" i="9" s="1"/>
  <c r="W6" i="9"/>
  <c r="BD9" i="9"/>
  <c r="D4" i="7"/>
  <c r="E36" i="8"/>
  <c r="G36" i="8" s="1"/>
  <c r="Q5" i="9"/>
  <c r="AI5" i="9"/>
  <c r="BA5" i="9"/>
  <c r="BS5" i="9"/>
  <c r="Y6" i="9"/>
  <c r="BT9" i="9"/>
  <c r="K12" i="9"/>
  <c r="K13" i="9" s="1"/>
  <c r="K20" i="9" s="1"/>
  <c r="BI12" i="9"/>
  <c r="BI15" i="9" s="1"/>
  <c r="AA14" i="9"/>
  <c r="AA21" i="9" s="1"/>
  <c r="O23" i="9"/>
  <c r="BN23" i="9"/>
  <c r="D15" i="4"/>
  <c r="D48" i="6"/>
  <c r="D61" i="6"/>
  <c r="U139" i="7"/>
  <c r="BK6" i="9"/>
  <c r="V139" i="7"/>
  <c r="AA15" i="9"/>
  <c r="AA22" i="9" s="1"/>
  <c r="AZ9" i="9"/>
  <c r="BB9" i="9"/>
  <c r="BC9" i="9"/>
  <c r="AO134" i="7"/>
  <c r="X6" i="9"/>
  <c r="R5" i="9"/>
  <c r="AJ5" i="9"/>
  <c r="BB5" i="9"/>
  <c r="Z6" i="9"/>
  <c r="BU9" i="9"/>
  <c r="L12" i="9"/>
  <c r="L19" i="9" s="1"/>
  <c r="BK12" i="9"/>
  <c r="AD14" i="9"/>
  <c r="AD21" i="9" s="1"/>
  <c r="Q23" i="9"/>
  <c r="BQ23" i="9"/>
  <c r="AH7" i="10"/>
  <c r="R7" i="10"/>
  <c r="AF7" i="10"/>
  <c r="P7" i="10"/>
  <c r="Z7" i="10"/>
  <c r="H7" i="10"/>
  <c r="AD7" i="10"/>
  <c r="K7" i="10"/>
  <c r="AC7" i="10"/>
  <c r="J7" i="10"/>
  <c r="T7" i="10"/>
  <c r="AJ7" i="10"/>
  <c r="M7" i="10"/>
  <c r="S7" i="10"/>
  <c r="Q7" i="10"/>
  <c r="AG7" i="10"/>
  <c r="F7" i="10"/>
  <c r="AM7" i="10"/>
  <c r="G7" i="10"/>
  <c r="AL7" i="10"/>
  <c r="E7" i="10"/>
  <c r="AK7" i="10"/>
  <c r="D7" i="10"/>
  <c r="AI7" i="10"/>
  <c r="C7" i="10"/>
  <c r="AB7" i="10"/>
  <c r="AA7" i="10"/>
  <c r="U7" i="10"/>
  <c r="O7" i="10"/>
  <c r="I7" i="10"/>
  <c r="W7" i="10"/>
  <c r="V7" i="10"/>
  <c r="N7" i="10"/>
  <c r="L7" i="10"/>
  <c r="AE7" i="10"/>
  <c r="Y7" i="10"/>
  <c r="X7" i="10"/>
  <c r="BT7" i="9"/>
  <c r="BD7" i="9"/>
  <c r="AN7" i="9"/>
  <c r="X7" i="9"/>
  <c r="H7" i="9"/>
  <c r="BR7" i="9"/>
  <c r="CF7" i="9"/>
  <c r="CF55" i="9" s="1"/>
  <c r="BP7" i="9"/>
  <c r="BP57" i="9" s="1"/>
  <c r="AZ7" i="9"/>
  <c r="AJ7" i="9"/>
  <c r="T7" i="9"/>
  <c r="T54" i="9" s="1"/>
  <c r="D7" i="9"/>
  <c r="CE7" i="9"/>
  <c r="BO7" i="9"/>
  <c r="AY7" i="9"/>
  <c r="AI7" i="9"/>
  <c r="S7" i="9"/>
  <c r="C7" i="9"/>
  <c r="BU7" i="9"/>
  <c r="AX7" i="9"/>
  <c r="AE7" i="9"/>
  <c r="L7" i="9"/>
  <c r="BQ7" i="9"/>
  <c r="AV7" i="9"/>
  <c r="AC7" i="9"/>
  <c r="AC55" i="9" s="1"/>
  <c r="J7" i="9"/>
  <c r="BS7" i="9"/>
  <c r="AW7" i="9"/>
  <c r="AD7" i="9"/>
  <c r="K7" i="9"/>
  <c r="BN7" i="9"/>
  <c r="AU7" i="9"/>
  <c r="AB7" i="9"/>
  <c r="I7" i="9"/>
  <c r="D3" i="7"/>
  <c r="BM7" i="9"/>
  <c r="AT7" i="9"/>
  <c r="AA7" i="9"/>
  <c r="G7" i="9"/>
  <c r="D60" i="4"/>
  <c r="AQ7" i="9"/>
  <c r="BL7" i="9"/>
  <c r="AS7" i="9"/>
  <c r="AS54" i="9" s="1"/>
  <c r="Z7" i="9"/>
  <c r="F7" i="9"/>
  <c r="CG7" i="9"/>
  <c r="BK7" i="9"/>
  <c r="AR7" i="9"/>
  <c r="Y7" i="9"/>
  <c r="E7" i="9"/>
  <c r="CD7" i="9"/>
  <c r="BJ7" i="9"/>
  <c r="W7" i="9"/>
  <c r="BW7" i="9"/>
  <c r="BB7" i="9"/>
  <c r="AG7" i="9"/>
  <c r="AG54" i="9" s="1"/>
  <c r="N7" i="9"/>
  <c r="BA7" i="9"/>
  <c r="BA57" i="9" s="1"/>
  <c r="AF7" i="9"/>
  <c r="AF54" i="9" s="1"/>
  <c r="M7" i="9"/>
  <c r="BV7" i="9"/>
  <c r="CB7" i="9"/>
  <c r="AH7" i="9"/>
  <c r="CA7" i="9"/>
  <c r="V7" i="9"/>
  <c r="BZ7" i="9"/>
  <c r="U7" i="9"/>
  <c r="BE7" i="9"/>
  <c r="BY7" i="9"/>
  <c r="BY53" i="9" s="1"/>
  <c r="R7" i="9"/>
  <c r="R54" i="9" s="1"/>
  <c r="BC7" i="9"/>
  <c r="BX7" i="9"/>
  <c r="Q7" i="9"/>
  <c r="BI7" i="9"/>
  <c r="BI55" i="9" s="1"/>
  <c r="P7" i="9"/>
  <c r="BH7" i="9"/>
  <c r="O7" i="9"/>
  <c r="BG7" i="9"/>
  <c r="AM7" i="9"/>
  <c r="CC7" i="9"/>
  <c r="AK7" i="9"/>
  <c r="BF7" i="9"/>
  <c r="AP7" i="9"/>
  <c r="AO7" i="9"/>
  <c r="AL7" i="9"/>
  <c r="BX40" i="9"/>
  <c r="BH40" i="9"/>
  <c r="AR40" i="9"/>
  <c r="AB40" i="9"/>
  <c r="L40" i="9"/>
  <c r="BV40" i="9"/>
  <c r="BF40" i="9"/>
  <c r="AP40" i="9"/>
  <c r="Z40" i="9"/>
  <c r="J40" i="9"/>
  <c r="BU40" i="9"/>
  <c r="BE40" i="9"/>
  <c r="AO40" i="9"/>
  <c r="Y40" i="9"/>
  <c r="I40" i="9"/>
  <c r="BT40" i="9"/>
  <c r="BD40" i="9"/>
  <c r="AN40" i="9"/>
  <c r="X40" i="9"/>
  <c r="H40" i="9"/>
  <c r="BS40" i="9"/>
  <c r="BC40" i="9"/>
  <c r="AM40" i="9"/>
  <c r="W40" i="9"/>
  <c r="G40" i="9"/>
  <c r="CA40" i="9"/>
  <c r="BK40" i="9"/>
  <c r="AU40" i="9"/>
  <c r="AE40" i="9"/>
  <c r="O40" i="9"/>
  <c r="CE40" i="9"/>
  <c r="BG40" i="9"/>
  <c r="AG40" i="9"/>
  <c r="E40" i="9"/>
  <c r="CC40" i="9"/>
  <c r="BA40" i="9"/>
  <c r="AD40" i="9"/>
  <c r="C40" i="9"/>
  <c r="CB40" i="9"/>
  <c r="AZ40" i="9"/>
  <c r="AC40" i="9"/>
  <c r="BZ40" i="9"/>
  <c r="AY40" i="9"/>
  <c r="AA40" i="9"/>
  <c r="BY40" i="9"/>
  <c r="AX40" i="9"/>
  <c r="V40" i="9"/>
  <c r="BL40" i="9"/>
  <c r="AJ40" i="9"/>
  <c r="M40" i="9"/>
  <c r="BR40" i="9"/>
  <c r="AI40" i="9"/>
  <c r="BP40" i="9"/>
  <c r="AF40" i="9"/>
  <c r="BQ40" i="9"/>
  <c r="AH40" i="9"/>
  <c r="BO40" i="9"/>
  <c r="U40" i="9"/>
  <c r="BN40" i="9"/>
  <c r="T40" i="9"/>
  <c r="P40" i="9"/>
  <c r="BM40" i="9"/>
  <c r="S40" i="9"/>
  <c r="BJ40" i="9"/>
  <c r="R40" i="9"/>
  <c r="BI40" i="9"/>
  <c r="Q40" i="9"/>
  <c r="BB40" i="9"/>
  <c r="CD40" i="9"/>
  <c r="AL40" i="9"/>
  <c r="BW40" i="9"/>
  <c r="AK40" i="9"/>
  <c r="G56" i="8"/>
  <c r="G90" i="8"/>
  <c r="H15" i="9"/>
  <c r="H22" i="9" s="1"/>
  <c r="H13" i="9"/>
  <c r="H20" i="9" s="1"/>
  <c r="AP31" i="9"/>
  <c r="AQ40" i="9"/>
  <c r="D5" i="7"/>
  <c r="D37" i="7"/>
  <c r="K15" i="9"/>
  <c r="K22" i="9" s="1"/>
  <c r="K14" i="9"/>
  <c r="K21" i="9" s="1"/>
  <c r="BI13" i="9"/>
  <c r="I14" i="9"/>
  <c r="I21" i="9" s="1"/>
  <c r="AT40" i="9"/>
  <c r="BH69" i="9"/>
  <c r="BX57" i="9"/>
  <c r="L15" i="9"/>
  <c r="L22" i="9" s="1"/>
  <c r="L13" i="9"/>
  <c r="L20" i="9" s="1"/>
  <c r="BF150" i="9"/>
  <c r="BF198" i="9"/>
  <c r="BF174" i="9"/>
  <c r="AV40" i="9"/>
  <c r="CC15" i="9"/>
  <c r="CC13" i="9"/>
  <c r="BL13" i="9"/>
  <c r="BL15" i="9"/>
  <c r="BL14" i="9"/>
  <c r="BJ18" i="9"/>
  <c r="BM15" i="9"/>
  <c r="BM14" i="9"/>
  <c r="AB139" i="7"/>
  <c r="AS132" i="7"/>
  <c r="AS133" i="7" s="1"/>
  <c r="S134" i="7"/>
  <c r="AK139" i="7"/>
  <c r="AO6" i="9"/>
  <c r="CE6" i="9"/>
  <c r="AM8" i="9"/>
  <c r="AM85" i="9" s="1"/>
  <c r="H9" i="9"/>
  <c r="BV9" i="9"/>
  <c r="BV72" i="9" s="1"/>
  <c r="CA54" i="9"/>
  <c r="AO11" i="9"/>
  <c r="BN13" i="9"/>
  <c r="BN15" i="9"/>
  <c r="BN14" i="9"/>
  <c r="J31" i="9"/>
  <c r="BL31" i="9"/>
  <c r="CG40" i="9"/>
  <c r="AR56" i="9"/>
  <c r="BO13" i="9"/>
  <c r="BO15" i="9"/>
  <c r="BO14" i="9"/>
  <c r="BM31" i="9"/>
  <c r="AR31" i="9"/>
  <c r="AS40" i="9"/>
  <c r="Z53" i="9"/>
  <c r="N19" i="9"/>
  <c r="N14" i="9"/>
  <c r="N21" i="9" s="1"/>
  <c r="N15" i="9"/>
  <c r="N22" i="9" s="1"/>
  <c r="N13" i="9"/>
  <c r="N20" i="9" s="1"/>
  <c r="AL139" i="7"/>
  <c r="BW9" i="9"/>
  <c r="H19" i="9"/>
  <c r="BE211" i="9"/>
  <c r="BE217" i="9"/>
  <c r="BE214" i="9"/>
  <c r="BE184" i="9"/>
  <c r="BE166" i="9"/>
  <c r="BE210" i="9"/>
  <c r="BE188" i="9"/>
  <c r="BE169" i="9"/>
  <c r="BE209" i="9"/>
  <c r="BE182" i="9"/>
  <c r="BE193" i="9"/>
  <c r="BE160" i="9"/>
  <c r="BE207" i="9"/>
  <c r="BE191" i="9"/>
  <c r="BE170" i="9"/>
  <c r="BE163" i="9"/>
  <c r="BE218" i="9"/>
  <c r="BE212" i="9"/>
  <c r="BE206" i="9"/>
  <c r="BE187" i="9"/>
  <c r="BE168" i="9"/>
  <c r="BE162" i="9"/>
  <c r="BE186" i="9"/>
  <c r="BE161" i="9"/>
  <c r="BE185" i="9"/>
  <c r="BE194" i="9"/>
  <c r="BE159" i="9"/>
  <c r="BE189" i="9"/>
  <c r="BE215" i="9"/>
  <c r="BE183" i="9"/>
  <c r="BE213" i="9"/>
  <c r="BE190" i="9"/>
  <c r="BE192" i="9"/>
  <c r="BE165" i="9"/>
  <c r="BE216" i="9"/>
  <c r="BE208" i="9"/>
  <c r="BE167" i="9"/>
  <c r="BE164" i="9"/>
  <c r="BE158" i="9"/>
  <c r="D130" i="7"/>
  <c r="AV132" i="7"/>
  <c r="D125" i="7" s="1"/>
  <c r="U134" i="7"/>
  <c r="AM139" i="7"/>
  <c r="Y9" i="9"/>
  <c r="BX9" i="9"/>
  <c r="AQ11" i="9"/>
  <c r="I19" i="9"/>
  <c r="O31" i="9"/>
  <c r="BN31" i="9"/>
  <c r="CG8" i="9"/>
  <c r="BQ8" i="9"/>
  <c r="BA8" i="9"/>
  <c r="AK8" i="9"/>
  <c r="U8" i="9"/>
  <c r="E8" i="9"/>
  <c r="AY8" i="9"/>
  <c r="C8" i="9"/>
  <c r="C85" i="9" s="1"/>
  <c r="S221" i="9" s="1"/>
  <c r="AW8" i="9"/>
  <c r="AG8" i="9"/>
  <c r="Q8" i="9"/>
  <c r="Q85" i="9" s="1"/>
  <c r="CB8" i="9"/>
  <c r="BL8" i="9"/>
  <c r="AV8" i="9"/>
  <c r="AF8" i="9"/>
  <c r="AF81" i="9" s="1"/>
  <c r="P8" i="9"/>
  <c r="AN8" i="9"/>
  <c r="CA8" i="9"/>
  <c r="K8" i="9"/>
  <c r="BY8" i="9"/>
  <c r="BC8" i="9"/>
  <c r="AD8" i="9"/>
  <c r="I8" i="9"/>
  <c r="BZ8" i="9"/>
  <c r="BE8" i="9"/>
  <c r="AE8" i="9"/>
  <c r="BB8" i="9"/>
  <c r="BW8" i="9"/>
  <c r="F8" i="9"/>
  <c r="BV8" i="9"/>
  <c r="AX8" i="9"/>
  <c r="AX81" i="9" s="1"/>
  <c r="AA8" i="9"/>
  <c r="D8" i="9"/>
  <c r="BU8" i="9"/>
  <c r="AU8" i="9"/>
  <c r="Z8" i="9"/>
  <c r="Z85" i="9" s="1"/>
  <c r="Y8" i="9"/>
  <c r="AL8" i="9"/>
  <c r="AL84" i="9" s="1"/>
  <c r="BG8" i="9"/>
  <c r="AJ8" i="9"/>
  <c r="L8" i="9"/>
  <c r="AM6" i="10"/>
  <c r="W6" i="10"/>
  <c r="G6" i="10"/>
  <c r="AK6" i="10"/>
  <c r="U6" i="10"/>
  <c r="E6" i="10"/>
  <c r="AA6" i="10"/>
  <c r="I6" i="10"/>
  <c r="AC6" i="10"/>
  <c r="J6" i="10"/>
  <c r="AB6" i="10"/>
  <c r="H6" i="10"/>
  <c r="AH6" i="10"/>
  <c r="M6" i="10"/>
  <c r="Z6" i="10"/>
  <c r="C6" i="10"/>
  <c r="AE6" i="10"/>
  <c r="AD6" i="10"/>
  <c r="R6" i="10"/>
  <c r="O6" i="10"/>
  <c r="N6" i="10"/>
  <c r="L6" i="10"/>
  <c r="K6" i="10"/>
  <c r="AJ6" i="10"/>
  <c r="D6" i="10"/>
  <c r="AI6" i="10"/>
  <c r="AL6" i="10"/>
  <c r="AG6" i="10"/>
  <c r="AF6" i="10"/>
  <c r="X6" i="10"/>
  <c r="T6" i="10"/>
  <c r="S6" i="10"/>
  <c r="P6" i="10"/>
  <c r="V6" i="10"/>
  <c r="Y6" i="10"/>
  <c r="Q6" i="10"/>
  <c r="F6" i="10"/>
  <c r="BW6" i="9"/>
  <c r="BG6" i="9"/>
  <c r="AQ6" i="9"/>
  <c r="AA6" i="9"/>
  <c r="K6" i="9"/>
  <c r="BS6" i="9"/>
  <c r="BR6" i="9"/>
  <c r="BB6" i="9"/>
  <c r="AL6" i="9"/>
  <c r="V6" i="9"/>
  <c r="F6" i="9"/>
  <c r="F56" i="9" s="1"/>
  <c r="BX6" i="9"/>
  <c r="BX53" i="9" s="1"/>
  <c r="BD6" i="9"/>
  <c r="AK6" i="9"/>
  <c r="S6" i="9"/>
  <c r="S56" i="9" s="1"/>
  <c r="BU6" i="9"/>
  <c r="BA6" i="9"/>
  <c r="AI6" i="9"/>
  <c r="Q6" i="9"/>
  <c r="BV6" i="9"/>
  <c r="BC6" i="9"/>
  <c r="AJ6" i="9"/>
  <c r="R6" i="9"/>
  <c r="BT6" i="9"/>
  <c r="AZ6" i="9"/>
  <c r="AH6" i="9"/>
  <c r="P6" i="9"/>
  <c r="BQ6" i="9"/>
  <c r="BQ82" i="9" s="1"/>
  <c r="AY6" i="9"/>
  <c r="AG6" i="9"/>
  <c r="O6" i="9"/>
  <c r="O18" i="9" s="1"/>
  <c r="BP6" i="9"/>
  <c r="AX6" i="9"/>
  <c r="AF6" i="9"/>
  <c r="N6" i="9"/>
  <c r="BO6" i="9"/>
  <c r="AW6" i="9"/>
  <c r="AW83" i="9" s="1"/>
  <c r="AE6" i="9"/>
  <c r="AE71" i="9" s="1"/>
  <c r="M6" i="9"/>
  <c r="CG6" i="9"/>
  <c r="BN6" i="9"/>
  <c r="AV6" i="9"/>
  <c r="AD6" i="9"/>
  <c r="AD18" i="9" s="1"/>
  <c r="L6" i="9"/>
  <c r="L72" i="9" s="1"/>
  <c r="BZ6" i="9"/>
  <c r="BF6" i="9"/>
  <c r="AN6" i="9"/>
  <c r="U6" i="9"/>
  <c r="C6" i="9"/>
  <c r="BY6" i="9"/>
  <c r="AM6" i="9"/>
  <c r="T6" i="9"/>
  <c r="D8" i="3"/>
  <c r="BE6" i="9"/>
  <c r="W134" i="7"/>
  <c r="AN139" i="7"/>
  <c r="AS6" i="9"/>
  <c r="AQ8" i="9"/>
  <c r="Z9" i="9"/>
  <c r="Z69" i="9" s="1"/>
  <c r="CA9" i="9"/>
  <c r="CA69" i="9" s="1"/>
  <c r="AF19" i="9"/>
  <c r="AF15" i="9"/>
  <c r="AF22" i="9" s="1"/>
  <c r="Q31" i="9"/>
  <c r="BQ31" i="9"/>
  <c r="M19" i="9"/>
  <c r="M15" i="9"/>
  <c r="M22" i="9" s="1"/>
  <c r="M14" i="9"/>
  <c r="M21" i="9" s="1"/>
  <c r="AW40" i="9"/>
  <c r="D89" i="2"/>
  <c r="D9" i="4" s="1"/>
  <c r="BY11" i="9"/>
  <c r="BI11" i="9"/>
  <c r="AS11" i="9"/>
  <c r="AC11" i="9"/>
  <c r="AC70" i="9" s="1"/>
  <c r="M11" i="9"/>
  <c r="M55" i="9" s="1"/>
  <c r="BT11" i="9"/>
  <c r="BT54" i="9" s="1"/>
  <c r="BD11" i="9"/>
  <c r="BD67" i="9" s="1"/>
  <c r="AN11" i="9"/>
  <c r="AN84" i="9" s="1"/>
  <c r="X11" i="9"/>
  <c r="H11" i="9"/>
  <c r="BP11" i="9"/>
  <c r="AX11" i="9"/>
  <c r="AF11" i="9"/>
  <c r="N11" i="9"/>
  <c r="CF11" i="9"/>
  <c r="BN11" i="9"/>
  <c r="AV11" i="9"/>
  <c r="AD11" i="9"/>
  <c r="K11" i="9"/>
  <c r="K83" i="9" s="1"/>
  <c r="CD11" i="9"/>
  <c r="CD53" i="9" s="1"/>
  <c r="BL11" i="9"/>
  <c r="BL85" i="9" s="1"/>
  <c r="AT11" i="9"/>
  <c r="AA11" i="9"/>
  <c r="AA53" i="9" s="1"/>
  <c r="I11" i="9"/>
  <c r="I58" i="9" s="1"/>
  <c r="CC11" i="9"/>
  <c r="BK11" i="9"/>
  <c r="AR11" i="9"/>
  <c r="Z11" i="9"/>
  <c r="G11" i="9"/>
  <c r="C80" i="8"/>
  <c r="BS11" i="9"/>
  <c r="BA11" i="9"/>
  <c r="AI11" i="9"/>
  <c r="Q11" i="9"/>
  <c r="CG11" i="9"/>
  <c r="CG58" i="9" s="1"/>
  <c r="BF11" i="9"/>
  <c r="AG11" i="9"/>
  <c r="D11" i="9"/>
  <c r="D80" i="8"/>
  <c r="CB11" i="9"/>
  <c r="CB84" i="9" s="1"/>
  <c r="BC11" i="9"/>
  <c r="AB11" i="9"/>
  <c r="AB55" i="9" s="1"/>
  <c r="CE11" i="9"/>
  <c r="BE11" i="9"/>
  <c r="AE11" i="9"/>
  <c r="C11" i="9"/>
  <c r="C71" i="9" s="1"/>
  <c r="M221" i="9" s="1"/>
  <c r="CA11" i="9"/>
  <c r="BB11" i="9"/>
  <c r="Y11" i="9"/>
  <c r="D12" i="4"/>
  <c r="BZ11" i="9"/>
  <c r="AZ11" i="9"/>
  <c r="W11" i="9"/>
  <c r="BX11" i="9"/>
  <c r="BX56" i="9" s="1"/>
  <c r="AY11" i="9"/>
  <c r="AY81" i="9" s="1"/>
  <c r="V11" i="9"/>
  <c r="D11" i="4"/>
  <c r="BW11" i="9"/>
  <c r="AW11" i="9"/>
  <c r="U11" i="9"/>
  <c r="BV11" i="9"/>
  <c r="AU11" i="9"/>
  <c r="T11" i="9"/>
  <c r="D10" i="4"/>
  <c r="BH11" i="9"/>
  <c r="AJ11" i="9"/>
  <c r="F11" i="9"/>
  <c r="BG11" i="9"/>
  <c r="BG70" i="9" s="1"/>
  <c r="AH11" i="9"/>
  <c r="E11" i="9"/>
  <c r="B81" i="5"/>
  <c r="D116" i="7"/>
  <c r="X134" i="7"/>
  <c r="D6" i="9"/>
  <c r="D54" i="9" s="1"/>
  <c r="AT6" i="9"/>
  <c r="AA9" i="9"/>
  <c r="BM11" i="9"/>
  <c r="AG15" i="9"/>
  <c r="AG22" i="9" s="1"/>
  <c r="AG14" i="9"/>
  <c r="AG21" i="9" s="1"/>
  <c r="AG13" i="9"/>
  <c r="AG20" i="9" s="1"/>
  <c r="BT31" i="9"/>
  <c r="E35" i="10"/>
  <c r="BF214" i="9"/>
  <c r="C35" i="10"/>
  <c r="BF169" i="9"/>
  <c r="BF165" i="9"/>
  <c r="BF161" i="9"/>
  <c r="C48" i="10"/>
  <c r="C22" i="10"/>
  <c r="D22" i="10"/>
  <c r="BF210" i="9"/>
  <c r="BF188" i="9"/>
  <c r="BF192" i="9"/>
  <c r="BF170" i="9"/>
  <c r="D48" i="10"/>
  <c r="G22" i="10"/>
  <c r="BF166" i="9"/>
  <c r="BF194" i="9"/>
  <c r="BF189" i="9"/>
  <c r="BF164" i="9"/>
  <c r="BF193" i="9"/>
  <c r="BF160" i="9"/>
  <c r="BF218" i="9"/>
  <c r="BF213" i="9"/>
  <c r="BF187" i="9"/>
  <c r="F22" i="10"/>
  <c r="BF216" i="9"/>
  <c r="BF185" i="9"/>
  <c r="BF158" i="9"/>
  <c r="D35" i="10"/>
  <c r="H22" i="10"/>
  <c r="BF207" i="9"/>
  <c r="BF163" i="9"/>
  <c r="E22" i="10"/>
  <c r="BF212" i="9"/>
  <c r="BF206" i="9"/>
  <c r="E48" i="10"/>
  <c r="BF186" i="9"/>
  <c r="BF211" i="9"/>
  <c r="BF217" i="9"/>
  <c r="BF183" i="9"/>
  <c r="BF184" i="9"/>
  <c r="BF168" i="9"/>
  <c r="BF167" i="9"/>
  <c r="BF182" i="9"/>
  <c r="BF191" i="9"/>
  <c r="BF209" i="9"/>
  <c r="BF208" i="9"/>
  <c r="BF190" i="9"/>
  <c r="BF159" i="9"/>
  <c r="BF215" i="9"/>
  <c r="BF162" i="9"/>
  <c r="D4" i="6"/>
  <c r="I9" i="9"/>
  <c r="J132" i="7"/>
  <c r="J133" i="7" s="1"/>
  <c r="Y134" i="7"/>
  <c r="E6" i="9"/>
  <c r="AU6" i="9"/>
  <c r="AU84" i="9" s="1"/>
  <c r="AS8" i="9"/>
  <c r="AS83" i="9" s="1"/>
  <c r="AB9" i="9"/>
  <c r="BO11" i="9"/>
  <c r="AJ14" i="9"/>
  <c r="AJ15" i="9"/>
  <c r="T31" i="9"/>
  <c r="BV31" i="9"/>
  <c r="AO31" i="9"/>
  <c r="T134" i="7"/>
  <c r="CE31" i="9"/>
  <c r="K132" i="7"/>
  <c r="K133" i="7" s="1"/>
  <c r="AK134" i="7"/>
  <c r="G6" i="9"/>
  <c r="G18" i="9" s="1"/>
  <c r="BH6" i="9"/>
  <c r="AE9" i="9"/>
  <c r="BA18" i="9"/>
  <c r="BQ11" i="9"/>
  <c r="AM13" i="9"/>
  <c r="AM14" i="9"/>
  <c r="BM13" i="9"/>
  <c r="AG19" i="9"/>
  <c r="D40" i="9"/>
  <c r="D56" i="4"/>
  <c r="CF40" i="9"/>
  <c r="H6" i="9"/>
  <c r="BI6" i="9"/>
  <c r="BJ8" i="9"/>
  <c r="BJ83" i="9" s="1"/>
  <c r="J11" i="9"/>
  <c r="J57" i="9" s="1"/>
  <c r="BR11" i="9"/>
  <c r="AO15" i="9"/>
  <c r="AO14" i="9"/>
  <c r="AO13" i="9"/>
  <c r="F40" i="9"/>
  <c r="BM9" i="9"/>
  <c r="AO9" i="9"/>
  <c r="S9" i="9"/>
  <c r="BE9" i="9"/>
  <c r="J9" i="9"/>
  <c r="CC9" i="9"/>
  <c r="AI9" i="9"/>
  <c r="BR9" i="9"/>
  <c r="W9" i="9"/>
  <c r="AR9" i="9"/>
  <c r="AF139" i="7"/>
  <c r="M139" i="7"/>
  <c r="AH134" i="7"/>
  <c r="P134" i="7"/>
  <c r="AD139" i="7"/>
  <c r="L139" i="7"/>
  <c r="AG134" i="7"/>
  <c r="O134" i="7"/>
  <c r="AL132" i="7"/>
  <c r="AL133" i="7" s="1"/>
  <c r="S132" i="7"/>
  <c r="S133" i="7" s="1"/>
  <c r="AC139" i="7"/>
  <c r="K139" i="7"/>
  <c r="AF134" i="7"/>
  <c r="N134" i="7"/>
  <c r="AK132" i="7"/>
  <c r="AK133" i="7" s="1"/>
  <c r="R132" i="7"/>
  <c r="R133" i="7" s="1"/>
  <c r="AO139" i="7"/>
  <c r="AS134" i="7"/>
  <c r="W139" i="7"/>
  <c r="Z134" i="7"/>
  <c r="AE132" i="7"/>
  <c r="AE133" i="7" s="1"/>
  <c r="M132" i="7"/>
  <c r="M133" i="7" s="1"/>
  <c r="N139" i="7"/>
  <c r="Q134" i="7"/>
  <c r="V132" i="7"/>
  <c r="V133" i="7" s="1"/>
  <c r="AG139" i="7"/>
  <c r="AI134" i="7"/>
  <c r="AN132" i="7"/>
  <c r="AN133" i="7" s="1"/>
  <c r="L132" i="7"/>
  <c r="L133" i="7" s="1"/>
  <c r="X132" i="7"/>
  <c r="X133" i="7" s="1"/>
  <c r="AN134" i="7"/>
  <c r="Q139" i="7"/>
  <c r="I6" i="9"/>
  <c r="BJ6" i="9"/>
  <c r="BK8" i="9"/>
  <c r="AW9" i="9"/>
  <c r="L11" i="9"/>
  <c r="BU11" i="9"/>
  <c r="AQ13" i="9"/>
  <c r="AQ15" i="9"/>
  <c r="AQ14" i="9"/>
  <c r="I13" i="9"/>
  <c r="I20" i="9" s="1"/>
  <c r="BI14" i="9"/>
  <c r="AM31" i="9"/>
  <c r="K40" i="9"/>
  <c r="AE139" i="7"/>
  <c r="AA13" i="9"/>
  <c r="AA20" i="9" s="1"/>
  <c r="D19" i="9"/>
  <c r="BF178" i="9"/>
  <c r="BF202" i="9"/>
  <c r="BF154" i="9"/>
  <c r="AN53" i="9"/>
  <c r="D9" i="3"/>
  <c r="D49" i="6"/>
  <c r="W132" i="7"/>
  <c r="W133" i="7" s="1"/>
  <c r="AP132" i="7"/>
  <c r="AP133" i="7" s="1"/>
  <c r="R134" i="7"/>
  <c r="AJ134" i="7"/>
  <c r="P139" i="7"/>
  <c r="AH139" i="7"/>
  <c r="G80" i="8"/>
  <c r="X9" i="9"/>
  <c r="AU9" i="9"/>
  <c r="AU18" i="9" s="1"/>
  <c r="BS9" i="9"/>
  <c r="I81" i="9"/>
  <c r="Y53" i="9"/>
  <c r="Y81" i="9"/>
  <c r="Y68" i="9"/>
  <c r="Y67" i="9"/>
  <c r="F12" i="9"/>
  <c r="AE12" i="9"/>
  <c r="BH12" i="9"/>
  <c r="CF12" i="9"/>
  <c r="AX14" i="9"/>
  <c r="AX15" i="9"/>
  <c r="AD19" i="9"/>
  <c r="I23" i="9"/>
  <c r="AK23" i="9"/>
  <c r="BK23" i="9"/>
  <c r="BF197" i="9"/>
  <c r="BF173" i="9"/>
  <c r="BF149" i="9"/>
  <c r="BF199" i="9"/>
  <c r="BF151" i="9"/>
  <c r="BF175" i="9"/>
  <c r="O14" i="9"/>
  <c r="O21" i="9" s="1"/>
  <c r="O13" i="9"/>
  <c r="O20" i="9" s="1"/>
  <c r="BP13" i="9"/>
  <c r="W23" i="9"/>
  <c r="AU23" i="9"/>
  <c r="BX23" i="9"/>
  <c r="C110" i="6"/>
  <c r="N132" i="7"/>
  <c r="N133" i="7" s="1"/>
  <c r="AF132" i="7"/>
  <c r="AF133" i="7" s="1"/>
  <c r="I134" i="7"/>
  <c r="AB134" i="7"/>
  <c r="X139" i="7"/>
  <c r="AQ139" i="7"/>
  <c r="K9" i="9"/>
  <c r="AJ9" i="9"/>
  <c r="BF9" i="9"/>
  <c r="CE9" i="9"/>
  <c r="AG68" i="9"/>
  <c r="AG72" i="9"/>
  <c r="BM72" i="9"/>
  <c r="BM54" i="9"/>
  <c r="R12" i="9"/>
  <c r="AT12" i="9"/>
  <c r="BR12" i="9"/>
  <c r="X23" i="9"/>
  <c r="AV23" i="9"/>
  <c r="BZ23" i="9"/>
  <c r="BJ31" i="9"/>
  <c r="D52" i="7"/>
  <c r="O132" i="7"/>
  <c r="O133" i="7" s="1"/>
  <c r="AG132" i="7"/>
  <c r="AG133" i="7" s="1"/>
  <c r="J134" i="7"/>
  <c r="AC134" i="7"/>
  <c r="Y139" i="7"/>
  <c r="AR139" i="7"/>
  <c r="L9" i="9"/>
  <c r="AL9" i="9"/>
  <c r="BG9" i="9"/>
  <c r="CF9" i="9"/>
  <c r="CF72" i="9" s="1"/>
  <c r="T12" i="9"/>
  <c r="AU12" i="9"/>
  <c r="BU12" i="9"/>
  <c r="G16" i="9"/>
  <c r="Y23" i="9"/>
  <c r="AY23" i="9"/>
  <c r="CA23" i="9"/>
  <c r="D2" i="7"/>
  <c r="D61" i="7"/>
  <c r="P132" i="7"/>
  <c r="P133" i="7" s="1"/>
  <c r="AH132" i="7"/>
  <c r="AH133" i="7" s="1"/>
  <c r="L134" i="7"/>
  <c r="AD134" i="7"/>
  <c r="AA139" i="7"/>
  <c r="AS139" i="7"/>
  <c r="O9" i="9"/>
  <c r="O68" i="9" s="1"/>
  <c r="AM9" i="9"/>
  <c r="BH9" i="9"/>
  <c r="BH71" i="9" s="1"/>
  <c r="C69" i="9"/>
  <c r="K221" i="9" s="1"/>
  <c r="AI83" i="9"/>
  <c r="AI68" i="9"/>
  <c r="BO69" i="9"/>
  <c r="BO58" i="9"/>
  <c r="W12" i="9"/>
  <c r="AV12" i="9"/>
  <c r="BX12" i="9"/>
  <c r="AS13" i="9"/>
  <c r="Z23" i="9"/>
  <c r="BA23" i="9"/>
  <c r="CB23" i="9"/>
  <c r="AI31" i="9"/>
  <c r="Q132" i="7"/>
  <c r="Q133" i="7" s="1"/>
  <c r="AI132" i="7"/>
  <c r="AI133" i="7" s="1"/>
  <c r="M134" i="7"/>
  <c r="AE134" i="7"/>
  <c r="I139" i="7"/>
  <c r="Q9" i="9"/>
  <c r="Q71" i="9" s="1"/>
  <c r="AN9" i="9"/>
  <c r="BK9" i="9"/>
  <c r="T56" i="9"/>
  <c r="T53" i="9"/>
  <c r="T57" i="9"/>
  <c r="CF54" i="9"/>
  <c r="X12" i="9"/>
  <c r="AW12" i="9"/>
  <c r="BZ12" i="9"/>
  <c r="O15" i="9"/>
  <c r="O22" i="9" s="1"/>
  <c r="BP15" i="9"/>
  <c r="AB23" i="9"/>
  <c r="BD23" i="9"/>
  <c r="CC23" i="9"/>
  <c r="CA53" i="9"/>
  <c r="T9" i="9"/>
  <c r="T68" i="9" s="1"/>
  <c r="AP9" i="9"/>
  <c r="AP70" i="9" s="1"/>
  <c r="AL69" i="9"/>
  <c r="AL70" i="9"/>
  <c r="AL85" i="9"/>
  <c r="AL71" i="9"/>
  <c r="AB12" i="9"/>
  <c r="AY12" i="9"/>
  <c r="E23" i="9"/>
  <c r="AD23" i="9"/>
  <c r="BH23" i="9"/>
  <c r="C54" i="9"/>
  <c r="D221" i="9" s="1"/>
  <c r="U83" i="9"/>
  <c r="AK84" i="9"/>
  <c r="AK86" i="9"/>
  <c r="AK82" i="9"/>
  <c r="AK85" i="9"/>
  <c r="BA68" i="9"/>
  <c r="BA84" i="9"/>
  <c r="BA69" i="9"/>
  <c r="BA82" i="9"/>
  <c r="BQ69" i="9"/>
  <c r="BQ86" i="9"/>
  <c r="BQ53" i="9"/>
  <c r="BQ55" i="9"/>
  <c r="CA14" i="9"/>
  <c r="CA15" i="9"/>
  <c r="CA13" i="9"/>
  <c r="D31" i="9"/>
  <c r="CD31" i="9"/>
  <c r="BW23" i="9"/>
  <c r="BG23" i="9"/>
  <c r="AQ23" i="9"/>
  <c r="AA23" i="9"/>
  <c r="K23" i="9"/>
  <c r="BR23" i="9"/>
  <c r="BB23" i="9"/>
  <c r="AL23" i="9"/>
  <c r="V23" i="9"/>
  <c r="F23" i="9"/>
  <c r="BU23" i="9"/>
  <c r="BC23" i="9"/>
  <c r="AJ23" i="9"/>
  <c r="R23" i="9"/>
  <c r="BS23" i="9"/>
  <c r="AZ23" i="9"/>
  <c r="AH23" i="9"/>
  <c r="P23" i="9"/>
  <c r="BP23" i="9"/>
  <c r="AX23" i="9"/>
  <c r="AF23" i="9"/>
  <c r="N23" i="9"/>
  <c r="CG23" i="9"/>
  <c r="BO23" i="9"/>
  <c r="AW23" i="9"/>
  <c r="AE23" i="9"/>
  <c r="M23" i="9"/>
  <c r="BY23" i="9"/>
  <c r="BF23" i="9"/>
  <c r="AN23" i="9"/>
  <c r="U23" i="9"/>
  <c r="C23" i="9"/>
  <c r="AC8" i="10"/>
  <c r="M8" i="10"/>
  <c r="AA8" i="10"/>
  <c r="K8" i="10"/>
  <c r="Y8" i="10"/>
  <c r="G8" i="10"/>
  <c r="AG8" i="10"/>
  <c r="N8" i="10"/>
  <c r="AF8" i="10"/>
  <c r="L8" i="10"/>
  <c r="Z8" i="10"/>
  <c r="D8" i="10"/>
  <c r="T8" i="10"/>
  <c r="AH8" i="10"/>
  <c r="F8" i="10"/>
  <c r="AE8" i="10"/>
  <c r="E8" i="10"/>
  <c r="U8" i="10"/>
  <c r="AJ8" i="10"/>
  <c r="AI8" i="10"/>
  <c r="AD8" i="10"/>
  <c r="AB8" i="10"/>
  <c r="W8" i="10"/>
  <c r="V8" i="10"/>
  <c r="AK8" i="10"/>
  <c r="X8" i="10"/>
  <c r="Q8" i="10"/>
  <c r="AM8" i="10"/>
  <c r="AL8" i="10"/>
  <c r="S8" i="10"/>
  <c r="R8" i="10"/>
  <c r="O8" i="10"/>
  <c r="P8" i="10"/>
  <c r="J8" i="10"/>
  <c r="H8" i="10"/>
  <c r="C8" i="10"/>
  <c r="I8" i="10"/>
  <c r="CD9" i="9"/>
  <c r="BN9" i="9"/>
  <c r="AX9" i="9"/>
  <c r="AH9" i="9"/>
  <c r="R9" i="9"/>
  <c r="CB9" i="9"/>
  <c r="BL9" i="9"/>
  <c r="AV9" i="9"/>
  <c r="AF9" i="9"/>
  <c r="P9" i="9"/>
  <c r="BZ9" i="9"/>
  <c r="BJ9" i="9"/>
  <c r="AT9" i="9"/>
  <c r="AD9" i="9"/>
  <c r="N9" i="9"/>
  <c r="BY9" i="9"/>
  <c r="BI9" i="9"/>
  <c r="BI18" i="9" s="1"/>
  <c r="AS9" i="9"/>
  <c r="AC9" i="9"/>
  <c r="AC72" i="9" s="1"/>
  <c r="M9" i="9"/>
  <c r="CG9" i="9"/>
  <c r="BQ9" i="9"/>
  <c r="BA9" i="9"/>
  <c r="AK9" i="9"/>
  <c r="U9" i="9"/>
  <c r="E9" i="9"/>
  <c r="G23" i="10"/>
  <c r="AE14" i="10"/>
  <c r="O14" i="10"/>
  <c r="AI10" i="10"/>
  <c r="S10" i="10"/>
  <c r="C10" i="10"/>
  <c r="AF14" i="10"/>
  <c r="N14" i="10"/>
  <c r="Z10" i="10"/>
  <c r="I10" i="10"/>
  <c r="E49" i="10"/>
  <c r="F23" i="10"/>
  <c r="Z14" i="10"/>
  <c r="I14" i="10"/>
  <c r="AL10" i="10"/>
  <c r="U10" i="10"/>
  <c r="D10" i="10"/>
  <c r="C49" i="10"/>
  <c r="D23" i="10"/>
  <c r="X14" i="10"/>
  <c r="G14" i="10"/>
  <c r="AJ10" i="10"/>
  <c r="R10" i="10"/>
  <c r="U14" i="10"/>
  <c r="W10" i="10"/>
  <c r="AM14" i="10"/>
  <c r="R14" i="10"/>
  <c r="AE10" i="10"/>
  <c r="J10" i="10"/>
  <c r="AL14" i="10"/>
  <c r="Q14" i="10"/>
  <c r="AD10" i="10"/>
  <c r="H10" i="10"/>
  <c r="D36" i="10"/>
  <c r="AJ14" i="10"/>
  <c r="K14" i="10"/>
  <c r="AF10" i="10"/>
  <c r="F10" i="10"/>
  <c r="AC14" i="10"/>
  <c r="D14" i="10"/>
  <c r="X10" i="10"/>
  <c r="L14" i="10"/>
  <c r="N10" i="10"/>
  <c r="J14" i="10"/>
  <c r="M10" i="10"/>
  <c r="AB14" i="10"/>
  <c r="AC10" i="10"/>
  <c r="S14" i="10"/>
  <c r="T10" i="10"/>
  <c r="P14" i="10"/>
  <c r="Q10" i="10"/>
  <c r="D49" i="10"/>
  <c r="M14" i="10"/>
  <c r="P10" i="10"/>
  <c r="H14" i="10"/>
  <c r="H15" i="10" s="1"/>
  <c r="O10" i="10"/>
  <c r="E14" i="10"/>
  <c r="K10" i="10"/>
  <c r="AK14" i="10"/>
  <c r="C14" i="10"/>
  <c r="C15" i="10" s="1"/>
  <c r="G10" i="10"/>
  <c r="AK10" i="10"/>
  <c r="AH10" i="10"/>
  <c r="AA10" i="10"/>
  <c r="AI14" i="10"/>
  <c r="AH14" i="10"/>
  <c r="AH15" i="10" s="1"/>
  <c r="AG14" i="10"/>
  <c r="AA14" i="10"/>
  <c r="AG10" i="10"/>
  <c r="F14" i="10"/>
  <c r="F15" i="10" s="1"/>
  <c r="E10" i="10"/>
  <c r="C23" i="10"/>
  <c r="H23" i="10"/>
  <c r="E23" i="10"/>
  <c r="Y10" i="10"/>
  <c r="E36" i="10"/>
  <c r="C36" i="10"/>
  <c r="V10" i="10"/>
  <c r="AM10" i="10"/>
  <c r="L10" i="10"/>
  <c r="W14" i="10"/>
  <c r="V14" i="10"/>
  <c r="T14" i="10"/>
  <c r="AB10" i="10"/>
  <c r="BV12" i="9"/>
  <c r="BF12" i="9"/>
  <c r="AP12" i="9"/>
  <c r="Z12" i="9"/>
  <c r="J12" i="9"/>
  <c r="CG12" i="9"/>
  <c r="BQ12" i="9"/>
  <c r="BA12" i="9"/>
  <c r="AK12" i="9"/>
  <c r="U12" i="9"/>
  <c r="E12" i="9"/>
  <c r="BY12" i="9"/>
  <c r="BG12" i="9"/>
  <c r="AN12" i="9"/>
  <c r="V12" i="9"/>
  <c r="C12" i="9"/>
  <c r="BW12" i="9"/>
  <c r="BD12" i="9"/>
  <c r="AL12" i="9"/>
  <c r="S12" i="9"/>
  <c r="AD14" i="10"/>
  <c r="Y14" i="10"/>
  <c r="BT12" i="9"/>
  <c r="BB12" i="9"/>
  <c r="AI12" i="9"/>
  <c r="Q12" i="9"/>
  <c r="BS12" i="9"/>
  <c r="AZ12" i="9"/>
  <c r="AH12" i="9"/>
  <c r="P12" i="9"/>
  <c r="CB12" i="9"/>
  <c r="BJ12" i="9"/>
  <c r="AR12" i="9"/>
  <c r="Y12" i="9"/>
  <c r="G12" i="9"/>
  <c r="D7" i="3"/>
  <c r="D13" i="5" s="1"/>
  <c r="AO132" i="7"/>
  <c r="AO133" i="7" s="1"/>
  <c r="Y132" i="7"/>
  <c r="Y133" i="7" s="1"/>
  <c r="I132" i="7"/>
  <c r="I133" i="7" s="1"/>
  <c r="AJ132" i="7"/>
  <c r="AJ133" i="7" s="1"/>
  <c r="T132" i="7"/>
  <c r="T133" i="7" s="1"/>
  <c r="U132" i="7"/>
  <c r="U133" i="7" s="1"/>
  <c r="AM132" i="7"/>
  <c r="AM133" i="7" s="1"/>
  <c r="V9" i="9"/>
  <c r="AQ9" i="9"/>
  <c r="BP9" i="9"/>
  <c r="W70" i="9"/>
  <c r="W69" i="9"/>
  <c r="W57" i="9"/>
  <c r="AM56" i="9"/>
  <c r="AM68" i="9"/>
  <c r="AM86" i="9"/>
  <c r="AM58" i="9"/>
  <c r="AM53" i="9"/>
  <c r="AM54" i="9"/>
  <c r="AM81" i="9"/>
  <c r="BS53" i="9"/>
  <c r="AC12" i="9"/>
  <c r="BC12" i="9"/>
  <c r="CD12" i="9"/>
  <c r="G23" i="9"/>
  <c r="AG23" i="9"/>
  <c r="BI23" i="9"/>
  <c r="CF23" i="9"/>
  <c r="H31" i="9"/>
  <c r="R69" i="9"/>
  <c r="AH68" i="9"/>
  <c r="AH72" i="9"/>
  <c r="AX57" i="9"/>
  <c r="BN57" i="9"/>
  <c r="C17" i="10"/>
  <c r="AB5" i="10"/>
  <c r="L5" i="10"/>
  <c r="Z5" i="10"/>
  <c r="J5" i="10"/>
  <c r="AA5" i="10"/>
  <c r="H5" i="10"/>
  <c r="Y5" i="10"/>
  <c r="F5" i="10"/>
  <c r="X5" i="10"/>
  <c r="E5" i="10"/>
  <c r="W7" i="11"/>
  <c r="W9" i="11" s="1"/>
  <c r="AC5" i="10"/>
  <c r="C5" i="10"/>
  <c r="S5" i="10"/>
  <c r="AM5" i="10"/>
  <c r="P5" i="10"/>
  <c r="AL5" i="10"/>
  <c r="O5" i="10"/>
  <c r="AF5" i="10"/>
  <c r="D5" i="10"/>
  <c r="T5" i="10"/>
  <c r="R5" i="10"/>
  <c r="Q5" i="10"/>
  <c r="N5" i="10"/>
  <c r="K5" i="10"/>
  <c r="AK5" i="10"/>
  <c r="I5" i="10"/>
  <c r="AJ5" i="10"/>
  <c r="AI5" i="10"/>
  <c r="AE5" i="10"/>
  <c r="AG5" i="10"/>
  <c r="AD5" i="10"/>
  <c r="W5" i="10"/>
  <c r="V5" i="10"/>
  <c r="U5" i="10"/>
  <c r="M5" i="10"/>
  <c r="G5" i="10"/>
  <c r="AH5" i="10"/>
  <c r="D89" i="5"/>
  <c r="V134" i="7"/>
  <c r="AL134" i="7"/>
  <c r="J139" i="7"/>
  <c r="Z139" i="7"/>
  <c r="AP139" i="7"/>
  <c r="I5" i="9"/>
  <c r="Y5" i="9"/>
  <c r="Y83" i="9" s="1"/>
  <c r="AO5" i="9"/>
  <c r="BE5" i="9"/>
  <c r="BE84" i="9" s="1"/>
  <c r="BU5" i="9"/>
  <c r="J72" i="9"/>
  <c r="J54" i="9"/>
  <c r="J55" i="9"/>
  <c r="AP58" i="9"/>
  <c r="AP53" i="9"/>
  <c r="AP57" i="9"/>
  <c r="BF70" i="9"/>
  <c r="BF71" i="9"/>
  <c r="BV54" i="9"/>
  <c r="BV58" i="9"/>
  <c r="R17" i="9"/>
  <c r="CA57" i="9"/>
  <c r="K54" i="9"/>
  <c r="K82" i="9"/>
  <c r="K81" i="9"/>
  <c r="K56" i="9"/>
  <c r="AA86" i="9"/>
  <c r="AA84" i="9"/>
  <c r="AA72" i="9"/>
  <c r="Z67" i="9"/>
  <c r="R71" i="9"/>
  <c r="K57" i="9"/>
  <c r="M72" i="9"/>
  <c r="AS69" i="9"/>
  <c r="AS86" i="9"/>
  <c r="AS53" i="9"/>
  <c r="AS57" i="9"/>
  <c r="AS70" i="9"/>
  <c r="BY54" i="9"/>
  <c r="M54" i="9"/>
  <c r="CD54" i="9"/>
  <c r="Z56" i="9"/>
  <c r="AX58" i="9"/>
  <c r="Z68" i="9"/>
  <c r="D67" i="6"/>
  <c r="D78" i="6" s="1"/>
  <c r="K134" i="7"/>
  <c r="AA134" i="7"/>
  <c r="AQ134" i="7"/>
  <c r="O139" i="7"/>
  <c r="N5" i="9"/>
  <c r="AD5" i="9"/>
  <c r="AT5" i="9"/>
  <c r="BJ5" i="9"/>
  <c r="BZ5" i="9"/>
  <c r="O58" i="9"/>
  <c r="AU81" i="9"/>
  <c r="AU86" i="9"/>
  <c r="AU82" i="9"/>
  <c r="AU69" i="9"/>
  <c r="AU54" i="9"/>
  <c r="AU70" i="9"/>
  <c r="BK71" i="9"/>
  <c r="BK83" i="9"/>
  <c r="BK69" i="9"/>
  <c r="BK53" i="9"/>
  <c r="CA81" i="9"/>
  <c r="CA72" i="9"/>
  <c r="CA58" i="9"/>
  <c r="CA55" i="9"/>
  <c r="CA56" i="9"/>
  <c r="AP55" i="9"/>
  <c r="BG54" i="9"/>
  <c r="BG86" i="9"/>
  <c r="BG72" i="9"/>
  <c r="BG58" i="9"/>
  <c r="BG67" i="9"/>
  <c r="BG84" i="9"/>
  <c r="BW54" i="9"/>
  <c r="BW71" i="9"/>
  <c r="BF176" i="9"/>
  <c r="BF200" i="9"/>
  <c r="BF152" i="9"/>
  <c r="BF201" i="9"/>
  <c r="BF177" i="9"/>
  <c r="BF153" i="9"/>
  <c r="AF68" i="9"/>
  <c r="AF86" i="9"/>
  <c r="AF69" i="9"/>
  <c r="AF56" i="9"/>
  <c r="AV84" i="9"/>
  <c r="BL82" i="9"/>
  <c r="BL86" i="9"/>
  <c r="AG58" i="9" l="1"/>
  <c r="U56" i="9"/>
  <c r="U69" i="9"/>
  <c r="BV86" i="9"/>
  <c r="BV85" i="9"/>
  <c r="AI55" i="9"/>
  <c r="AI58" i="9"/>
  <c r="AI57" i="9"/>
  <c r="AI56" i="9"/>
  <c r="AI71" i="9"/>
  <c r="AY86" i="9"/>
  <c r="CB57" i="9"/>
  <c r="AG55" i="9"/>
  <c r="BW68" i="9"/>
  <c r="BW72" i="9"/>
  <c r="BW69" i="9"/>
  <c r="BW58" i="9"/>
  <c r="BW56" i="9"/>
  <c r="BW53" i="9"/>
  <c r="BK58" i="9"/>
  <c r="BK68" i="9"/>
  <c r="BK67" i="9"/>
  <c r="BK70" i="9"/>
  <c r="BK56" i="9"/>
  <c r="H67" i="9"/>
  <c r="H69" i="9"/>
  <c r="H54" i="9"/>
  <c r="H17" i="9"/>
  <c r="H56" i="9"/>
  <c r="H70" i="9"/>
  <c r="O71" i="9"/>
  <c r="O67" i="9"/>
  <c r="O86" i="9"/>
  <c r="O70" i="9"/>
  <c r="O56" i="9"/>
  <c r="O72" i="9"/>
  <c r="O55" i="9"/>
  <c r="Q57" i="9"/>
  <c r="I84" i="9"/>
  <c r="BC86" i="9"/>
  <c r="BC68" i="9"/>
  <c r="BC53" i="9"/>
  <c r="X54" i="9"/>
  <c r="X56" i="9"/>
  <c r="AK18" i="9"/>
  <c r="BW83" i="9"/>
  <c r="CB86" i="9"/>
  <c r="AQ83" i="9"/>
  <c r="AQ82" i="9"/>
  <c r="AQ85" i="9"/>
  <c r="AQ72" i="9"/>
  <c r="AQ55" i="9"/>
  <c r="AQ81" i="9"/>
  <c r="AQ70" i="9"/>
  <c r="BK14" i="9"/>
  <c r="BK15" i="9"/>
  <c r="BU68" i="9"/>
  <c r="BU70" i="9"/>
  <c r="BU54" i="9"/>
  <c r="BU71" i="9"/>
  <c r="BU69" i="9"/>
  <c r="BU55" i="9"/>
  <c r="BU56" i="9"/>
  <c r="BU58" i="9"/>
  <c r="AY82" i="9"/>
  <c r="AY72" i="9"/>
  <c r="AY56" i="9"/>
  <c r="G67" i="9"/>
  <c r="BQ56" i="9"/>
  <c r="E71" i="9"/>
  <c r="E56" i="9"/>
  <c r="E82" i="9"/>
  <c r="E86" i="9"/>
  <c r="E81" i="9"/>
  <c r="E58" i="9"/>
  <c r="E55" i="9"/>
  <c r="BX71" i="9"/>
  <c r="D57" i="9"/>
  <c r="D85" i="9"/>
  <c r="D18" i="9"/>
  <c r="D16" i="9"/>
  <c r="P58" i="9"/>
  <c r="L82" i="9"/>
  <c r="O57" i="9"/>
  <c r="AF15" i="10"/>
  <c r="G72" i="9"/>
  <c r="BQ67" i="9"/>
  <c r="CC72" i="9"/>
  <c r="BT68" i="9"/>
  <c r="BF57" i="9"/>
  <c r="BF72" i="9"/>
  <c r="BF68" i="9"/>
  <c r="BF58" i="9"/>
  <c r="BF56" i="9"/>
  <c r="BF55" i="9"/>
  <c r="BF53" i="9"/>
  <c r="BF69" i="9"/>
  <c r="BG82" i="9"/>
  <c r="BA54" i="9"/>
  <c r="CC58" i="9"/>
  <c r="BG57" i="9"/>
  <c r="S57" i="9"/>
  <c r="AS81" i="9"/>
  <c r="M70" i="9"/>
  <c r="AB68" i="9"/>
  <c r="CB58" i="9"/>
  <c r="AU67" i="9"/>
  <c r="AD16" i="9"/>
  <c r="BI68" i="9"/>
  <c r="AC67" i="9"/>
  <c r="AQ67" i="9"/>
  <c r="M16" i="9"/>
  <c r="I53" i="9"/>
  <c r="BN58" i="9"/>
  <c r="BL54" i="9"/>
  <c r="AM82" i="9"/>
  <c r="G71" i="9"/>
  <c r="S54" i="9"/>
  <c r="H58" i="9"/>
  <c r="AJ55" i="9"/>
  <c r="AB71" i="9"/>
  <c r="BW18" i="9"/>
  <c r="AA57" i="9"/>
  <c r="AA71" i="9"/>
  <c r="AA18" i="9"/>
  <c r="AA56" i="9"/>
  <c r="AA17" i="9"/>
  <c r="BD56" i="9"/>
  <c r="BD68" i="9"/>
  <c r="BD58" i="9"/>
  <c r="BX70" i="9"/>
  <c r="AF58" i="9"/>
  <c r="G68" i="9"/>
  <c r="BQ68" i="9"/>
  <c r="D83" i="9"/>
  <c r="AG18" i="9"/>
  <c r="AG17" i="9"/>
  <c r="AG81" i="9"/>
  <c r="AG57" i="9"/>
  <c r="AG67" i="9"/>
  <c r="AG69" i="9"/>
  <c r="AG71" i="9"/>
  <c r="CB81" i="9"/>
  <c r="BW57" i="9"/>
  <c r="S16" i="9"/>
  <c r="BG69" i="9"/>
  <c r="BG71" i="9"/>
  <c r="BG83" i="9"/>
  <c r="AB57" i="9"/>
  <c r="Z72" i="9"/>
  <c r="BI54" i="9"/>
  <c r="BI58" i="9"/>
  <c r="AQ84" i="9"/>
  <c r="O15" i="10"/>
  <c r="H57" i="9"/>
  <c r="BY82" i="9"/>
  <c r="BY83" i="9"/>
  <c r="AK58" i="9"/>
  <c r="R55" i="9"/>
  <c r="R16" i="9"/>
  <c r="R68" i="9"/>
  <c r="R57" i="9"/>
  <c r="R56" i="9"/>
  <c r="BL56" i="9"/>
  <c r="BG56" i="9"/>
  <c r="AU68" i="9"/>
  <c r="BI57" i="9"/>
  <c r="AC53" i="9"/>
  <c r="AQ69" i="9"/>
  <c r="BN53" i="9"/>
  <c r="BP69" i="9"/>
  <c r="AZ58" i="9"/>
  <c r="BK18" i="9"/>
  <c r="BL69" i="9"/>
  <c r="BE56" i="9"/>
  <c r="BQ85" i="9"/>
  <c r="BQ84" i="9"/>
  <c r="BK13" i="9"/>
  <c r="BB84" i="9"/>
  <c r="BB81" i="9"/>
  <c r="BA86" i="9"/>
  <c r="BA81" i="9"/>
  <c r="BA85" i="9"/>
  <c r="BA70" i="9"/>
  <c r="BA58" i="9"/>
  <c r="BA55" i="9"/>
  <c r="BA53" i="9"/>
  <c r="BN71" i="9"/>
  <c r="L67" i="9"/>
  <c r="CD67" i="9"/>
  <c r="D86" i="9"/>
  <c r="BN81" i="9"/>
  <c r="BA56" i="9"/>
  <c r="C86" i="9"/>
  <c r="T221" i="9" s="1"/>
  <c r="AG53" i="9"/>
  <c r="BE83" i="9"/>
  <c r="H55" i="9"/>
  <c r="AW69" i="9"/>
  <c r="AW70" i="9"/>
  <c r="AW72" i="9"/>
  <c r="BQ71" i="9"/>
  <c r="T55" i="9"/>
  <c r="CA18" i="9"/>
  <c r="L71" i="9"/>
  <c r="CB72" i="9"/>
  <c r="AV72" i="9"/>
  <c r="BN83" i="9"/>
  <c r="BV81" i="9"/>
  <c r="AG56" i="9"/>
  <c r="BL84" i="9"/>
  <c r="AX67" i="9"/>
  <c r="AX69" i="9"/>
  <c r="AX70" i="9"/>
  <c r="AX71" i="9"/>
  <c r="I82" i="9"/>
  <c r="O17" i="9"/>
  <c r="L58" i="9"/>
  <c r="L18" i="9"/>
  <c r="AK83" i="9"/>
  <c r="AK67" i="9"/>
  <c r="AK69" i="9"/>
  <c r="AK56" i="9"/>
  <c r="AK70" i="9"/>
  <c r="AK71" i="9"/>
  <c r="AK81" i="9"/>
  <c r="AK53" i="9"/>
  <c r="U85" i="9"/>
  <c r="H16" i="9"/>
  <c r="I83" i="9"/>
  <c r="CF67" i="9"/>
  <c r="CF86" i="9"/>
  <c r="CF56" i="9"/>
  <c r="CF69" i="9"/>
  <c r="CF70" i="9"/>
  <c r="CF71" i="9"/>
  <c r="CF53" i="9"/>
  <c r="BZ67" i="9"/>
  <c r="BZ54" i="9"/>
  <c r="BZ57" i="9"/>
  <c r="U71" i="9"/>
  <c r="M57" i="9"/>
  <c r="M18" i="9"/>
  <c r="M67" i="9"/>
  <c r="BY57" i="9"/>
  <c r="BY56" i="9"/>
  <c r="AP68" i="9"/>
  <c r="AP72" i="9"/>
  <c r="AZ72" i="9"/>
  <c r="AZ68" i="9"/>
  <c r="AZ71" i="9"/>
  <c r="AZ18" i="9"/>
  <c r="AZ55" i="9"/>
  <c r="AC81" i="9"/>
  <c r="AC84" i="9"/>
  <c r="AC68" i="9"/>
  <c r="AC86" i="9"/>
  <c r="AC57" i="9"/>
  <c r="AC58" i="9"/>
  <c r="AC71" i="9"/>
  <c r="AC54" i="9"/>
  <c r="CB70" i="9"/>
  <c r="G15" i="10"/>
  <c r="E53" i="9"/>
  <c r="S58" i="9"/>
  <c r="AC82" i="9"/>
  <c r="AZ54" i="9"/>
  <c r="AJ57" i="9"/>
  <c r="L53" i="9"/>
  <c r="CA70" i="9"/>
  <c r="BI53" i="9"/>
  <c r="AA83" i="9"/>
  <c r="Z82" i="9"/>
  <c r="W68" i="9"/>
  <c r="J16" i="9"/>
  <c r="AJ71" i="9"/>
  <c r="C81" i="9"/>
  <c r="O221" i="9" s="1"/>
  <c r="CA67" i="9"/>
  <c r="AC83" i="9"/>
  <c r="AA58" i="9"/>
  <c r="AF70" i="9"/>
  <c r="AF67" i="9"/>
  <c r="BA83" i="9"/>
  <c r="T58" i="9"/>
  <c r="AG16" i="9"/>
  <c r="AK57" i="9"/>
  <c r="BO57" i="9"/>
  <c r="BO56" i="9"/>
  <c r="BO70" i="9"/>
  <c r="BO71" i="9"/>
  <c r="BV70" i="9"/>
  <c r="AE84" i="9"/>
  <c r="AF17" i="9"/>
  <c r="AQ53" i="9"/>
  <c r="BI70" i="9"/>
  <c r="CB82" i="9"/>
  <c r="CB85" i="9"/>
  <c r="CB18" i="9"/>
  <c r="CB68" i="9"/>
  <c r="CB69" i="9"/>
  <c r="CB67" i="9"/>
  <c r="CB56" i="9"/>
  <c r="CB83" i="9"/>
  <c r="AN81" i="9"/>
  <c r="AN55" i="9"/>
  <c r="AN82" i="9"/>
  <c r="AN56" i="9"/>
  <c r="AN69" i="9"/>
  <c r="AN58" i="9"/>
  <c r="AN86" i="9"/>
  <c r="D128" i="7"/>
  <c r="D129" i="7" s="1"/>
  <c r="AS71" i="9"/>
  <c r="AS68" i="9"/>
  <c r="AI81" i="9"/>
  <c r="CB54" i="9"/>
  <c r="R53" i="9"/>
  <c r="F72" i="9"/>
  <c r="CF85" i="9"/>
  <c r="S53" i="9"/>
  <c r="I86" i="9"/>
  <c r="W16" i="9"/>
  <c r="W67" i="9"/>
  <c r="W18" i="9"/>
  <c r="W53" i="9"/>
  <c r="W71" i="9"/>
  <c r="W17" i="9"/>
  <c r="W85" i="9"/>
  <c r="W56" i="9"/>
  <c r="W55" i="9"/>
  <c r="W84" i="9"/>
  <c r="W86" i="9"/>
  <c r="W72" i="9"/>
  <c r="BL83" i="9"/>
  <c r="AV56" i="9"/>
  <c r="BN86" i="9"/>
  <c r="BN56" i="9"/>
  <c r="BN69" i="9"/>
  <c r="BN68" i="9"/>
  <c r="BY70" i="9"/>
  <c r="BY69" i="9"/>
  <c r="U70" i="9"/>
  <c r="K70" i="9"/>
  <c r="K72" i="9"/>
  <c r="CD57" i="9"/>
  <c r="CD58" i="9"/>
  <c r="CD69" i="9"/>
  <c r="CD70" i="9"/>
  <c r="CD85" i="9"/>
  <c r="CD56" i="9"/>
  <c r="CD18" i="9"/>
  <c r="CD71" i="9"/>
  <c r="AP18" i="9"/>
  <c r="BQ81" i="9"/>
  <c r="BU84" i="9"/>
  <c r="BE54" i="9"/>
  <c r="BS71" i="9"/>
  <c r="BS85" i="9"/>
  <c r="BS86" i="9"/>
  <c r="BS55" i="9"/>
  <c r="BG53" i="9"/>
  <c r="AC85" i="9"/>
  <c r="AA82" i="9"/>
  <c r="BL58" i="9"/>
  <c r="AC69" i="9"/>
  <c r="BL81" i="9"/>
  <c r="O53" i="9"/>
  <c r="BI69" i="9"/>
  <c r="BL68" i="9"/>
  <c r="O69" i="9"/>
  <c r="M56" i="9"/>
  <c r="AA54" i="9"/>
  <c r="BF54" i="9"/>
  <c r="Z83" i="9"/>
  <c r="BN54" i="9"/>
  <c r="K17" i="9"/>
  <c r="W54" i="9"/>
  <c r="AK68" i="9"/>
  <c r="U18" i="9"/>
  <c r="CD55" i="9"/>
  <c r="AG70" i="9"/>
  <c r="AN57" i="9"/>
  <c r="BR69" i="9"/>
  <c r="BR70" i="9"/>
  <c r="E16" i="9"/>
  <c r="L14" i="9"/>
  <c r="L21" i="9" s="1"/>
  <c r="V15" i="10"/>
  <c r="Y82" i="9"/>
  <c r="BI86" i="9"/>
  <c r="AS85" i="9"/>
  <c r="BN84" i="9"/>
  <c r="AL58" i="9"/>
  <c r="BG81" i="9"/>
  <c r="AV83" i="9"/>
  <c r="BJ70" i="9"/>
  <c r="AS56" i="9"/>
  <c r="K85" i="9"/>
  <c r="AP56" i="9"/>
  <c r="Z54" i="9"/>
  <c r="AM83" i="9"/>
  <c r="AI15" i="10"/>
  <c r="AM84" i="9"/>
  <c r="CE84" i="9"/>
  <c r="S55" i="9"/>
  <c r="BM68" i="9"/>
  <c r="AF71" i="9"/>
  <c r="L54" i="9"/>
  <c r="BI8" i="9"/>
  <c r="Q18" i="9"/>
  <c r="BT72" i="9"/>
  <c r="BB82" i="9"/>
  <c r="CD8" i="9"/>
  <c r="AB8" i="9"/>
  <c r="AB82" i="9" s="1"/>
  <c r="AH8" i="9"/>
  <c r="BM8" i="9"/>
  <c r="Y57" i="9"/>
  <c r="P15" i="10"/>
  <c r="AE15" i="10"/>
  <c r="AV81" i="9"/>
  <c r="AS58" i="9"/>
  <c r="K53" i="9"/>
  <c r="AP67" i="9"/>
  <c r="AM55" i="9"/>
  <c r="S15" i="10"/>
  <c r="E70" i="9"/>
  <c r="CE71" i="9"/>
  <c r="S68" i="9"/>
  <c r="Y70" i="9"/>
  <c r="Q55" i="9"/>
  <c r="AB18" i="9"/>
  <c r="BH70" i="9"/>
  <c r="Y69" i="9"/>
  <c r="AI54" i="9"/>
  <c r="R18" i="9"/>
  <c r="M8" i="9"/>
  <c r="M82" i="9" s="1"/>
  <c r="AZ8" i="9"/>
  <c r="AZ85" i="9" s="1"/>
  <c r="BF8" i="9"/>
  <c r="BF82" i="9" s="1"/>
  <c r="CC8" i="9"/>
  <c r="CC85" i="9" s="1"/>
  <c r="BH18" i="9"/>
  <c r="AL57" i="9"/>
  <c r="C55" i="9"/>
  <c r="E221" i="9" s="1"/>
  <c r="AK72" i="9"/>
  <c r="Y72" i="9"/>
  <c r="T16" i="9"/>
  <c r="K84" i="9"/>
  <c r="BH8" i="9"/>
  <c r="BH85" i="9" s="1"/>
  <c r="G8" i="9"/>
  <c r="G84" i="9" s="1"/>
  <c r="H8" i="9"/>
  <c r="H84" i="9" s="1"/>
  <c r="S8" i="9"/>
  <c r="S86" i="9" s="1"/>
  <c r="Q54" i="9"/>
  <c r="AS55" i="9"/>
  <c r="BA71" i="9"/>
  <c r="BL72" i="9"/>
  <c r="Y71" i="9"/>
  <c r="BJ71" i="9"/>
  <c r="N53" i="9"/>
  <c r="BM58" i="9"/>
  <c r="CF8" i="9"/>
  <c r="AC8" i="9"/>
  <c r="X8" i="9"/>
  <c r="X86" i="9" s="1"/>
  <c r="J69" i="9"/>
  <c r="Q70" i="9"/>
  <c r="I56" i="9"/>
  <c r="AP8" i="9"/>
  <c r="V8" i="9"/>
  <c r="V83" i="9" s="1"/>
  <c r="T8" i="9"/>
  <c r="R8" i="9"/>
  <c r="R84" i="9" s="1"/>
  <c r="N8" i="9"/>
  <c r="N82" i="9" s="1"/>
  <c r="BR8" i="9"/>
  <c r="BN8" i="9"/>
  <c r="BN85" i="9" s="1"/>
  <c r="AO8" i="9"/>
  <c r="AO81" i="9" s="1"/>
  <c r="W8" i="9"/>
  <c r="O8" i="9"/>
  <c r="BP8" i="9"/>
  <c r="BP81" i="9" s="1"/>
  <c r="Z15" i="10"/>
  <c r="J18" i="9"/>
  <c r="J81" i="9"/>
  <c r="N84" i="9"/>
  <c r="G70" i="9"/>
  <c r="AF83" i="9"/>
  <c r="BI67" i="9"/>
  <c r="AS82" i="9"/>
  <c r="K86" i="9"/>
  <c r="AP54" i="9"/>
  <c r="J82" i="9"/>
  <c r="G57" i="9"/>
  <c r="R67" i="9"/>
  <c r="AL56" i="9"/>
  <c r="AJ86" i="9"/>
  <c r="Y55" i="9"/>
  <c r="C72" i="9"/>
  <c r="N221" i="9" s="1"/>
  <c r="AW84" i="9"/>
  <c r="Q67" i="9"/>
  <c r="I54" i="9"/>
  <c r="AR8" i="9"/>
  <c r="AR83" i="9" s="1"/>
  <c r="AT8" i="9"/>
  <c r="AT82" i="9" s="1"/>
  <c r="BX8" i="9"/>
  <c r="BX82" i="9" s="1"/>
  <c r="BD8" i="9"/>
  <c r="BD85" i="9" s="1"/>
  <c r="BO8" i="9"/>
  <c r="G35" i="8" a="1"/>
  <c r="G35" i="8" s="1"/>
  <c r="AR69" i="9"/>
  <c r="K19" i="9"/>
  <c r="O54" i="9"/>
  <c r="J58" i="9"/>
  <c r="CB71" i="9"/>
  <c r="AL67" i="9"/>
  <c r="AF84" i="9"/>
  <c r="BI56" i="9"/>
  <c r="AP71" i="9"/>
  <c r="G69" i="9"/>
  <c r="Y15" i="10"/>
  <c r="L15" i="10"/>
  <c r="M69" i="9"/>
  <c r="AL54" i="9"/>
  <c r="D74" i="7"/>
  <c r="AW18" i="9"/>
  <c r="BS8" i="9"/>
  <c r="BS84" i="9" s="1"/>
  <c r="J8" i="9"/>
  <c r="BT8" i="9"/>
  <c r="CE8" i="9"/>
  <c r="CE86" i="9" s="1"/>
  <c r="P71" i="9"/>
  <c r="P81" i="9"/>
  <c r="BV82" i="9"/>
  <c r="BE81" i="9"/>
  <c r="AX83" i="9"/>
  <c r="BS68" i="9"/>
  <c r="BH31" i="9"/>
  <c r="BX15" i="9"/>
  <c r="BX14" i="9"/>
  <c r="BX13" i="9"/>
  <c r="C84" i="9"/>
  <c r="R221" i="9" s="1"/>
  <c r="AE16" i="9"/>
  <c r="P56" i="9"/>
  <c r="BE68" i="9"/>
  <c r="CG13" i="9"/>
  <c r="CG15" i="9"/>
  <c r="CG14" i="9"/>
  <c r="K12" i="10"/>
  <c r="K11" i="10"/>
  <c r="K13" i="10"/>
  <c r="AM15" i="10"/>
  <c r="E31" i="9"/>
  <c r="F86" i="9"/>
  <c r="Q84" i="9"/>
  <c r="AE53" i="9"/>
  <c r="AV68" i="9"/>
  <c r="AV53" i="9"/>
  <c r="AV85" i="9"/>
  <c r="AV58" i="9"/>
  <c r="AV70" i="9"/>
  <c r="AH69" i="9"/>
  <c r="AH70" i="9"/>
  <c r="AH71" i="9"/>
  <c r="AH16" i="9"/>
  <c r="AH18" i="9"/>
  <c r="AH85" i="9"/>
  <c r="AH58" i="9"/>
  <c r="AH56" i="9"/>
  <c r="AH86" i="9"/>
  <c r="AH53" i="9"/>
  <c r="AH67" i="9"/>
  <c r="V84" i="9"/>
  <c r="V57" i="9"/>
  <c r="V53" i="9"/>
  <c r="V68" i="9"/>
  <c r="V56" i="9"/>
  <c r="V18" i="9"/>
  <c r="V69" i="9"/>
  <c r="BY84" i="9"/>
  <c r="BY81" i="9"/>
  <c r="AG85" i="9"/>
  <c r="AG82" i="9"/>
  <c r="AG83" i="9"/>
  <c r="AG86" i="9"/>
  <c r="AG84" i="9"/>
  <c r="BC167" i="9"/>
  <c r="BC161" i="9"/>
  <c r="BV84" i="9"/>
  <c r="I67" i="9"/>
  <c r="AH57" i="9"/>
  <c r="BC57" i="9"/>
  <c r="AE18" i="9"/>
  <c r="F71" i="9"/>
  <c r="AJ84" i="9"/>
  <c r="AM71" i="9"/>
  <c r="AM18" i="9"/>
  <c r="AM70" i="9"/>
  <c r="AM72" i="9"/>
  <c r="AM67" i="9"/>
  <c r="AM69" i="9"/>
  <c r="AY31" i="9"/>
  <c r="AO58" i="9"/>
  <c r="BR18" i="9"/>
  <c r="BR54" i="9"/>
  <c r="BR85" i="9"/>
  <c r="BR53" i="9"/>
  <c r="BR58" i="9"/>
  <c r="BR72" i="9"/>
  <c r="BR55" i="9"/>
  <c r="BR67" i="9"/>
  <c r="BR68" i="9"/>
  <c r="BR71" i="9"/>
  <c r="AJ83" i="9"/>
  <c r="BZ81" i="9"/>
  <c r="AB70" i="9"/>
  <c r="BC215" i="9"/>
  <c r="BC209" i="9"/>
  <c r="F70" i="9"/>
  <c r="BP71" i="9"/>
  <c r="Y31" i="9"/>
  <c r="AO67" i="9"/>
  <c r="S71" i="9"/>
  <c r="S72" i="9"/>
  <c r="S67" i="9"/>
  <c r="I69" i="9"/>
  <c r="I70" i="9"/>
  <c r="AV82" i="9"/>
  <c r="BY67" i="9"/>
  <c r="CG70" i="9"/>
  <c r="CG54" i="9"/>
  <c r="CG18" i="9"/>
  <c r="CG81" i="9"/>
  <c r="CG71" i="9"/>
  <c r="CG53" i="9"/>
  <c r="CG83" i="9"/>
  <c r="CG84" i="9"/>
  <c r="CG57" i="9"/>
  <c r="CG82" i="9"/>
  <c r="CG55" i="9"/>
  <c r="CG85" i="9"/>
  <c r="BT70" i="9"/>
  <c r="BT56" i="9"/>
  <c r="BT58" i="9"/>
  <c r="BT18" i="9"/>
  <c r="BT86" i="9"/>
  <c r="BB57" i="9"/>
  <c r="BB55" i="9"/>
  <c r="BB85" i="9"/>
  <c r="BB72" i="9"/>
  <c r="BB68" i="9"/>
  <c r="BB67" i="9"/>
  <c r="BB53" i="9"/>
  <c r="BB56" i="9"/>
  <c r="BB69" i="9"/>
  <c r="BB71" i="9"/>
  <c r="CD81" i="9"/>
  <c r="CD82" i="9"/>
  <c r="CD83" i="9"/>
  <c r="AL81" i="9"/>
  <c r="CD84" i="9"/>
  <c r="L266" i="11"/>
  <c r="M266" i="11" s="1"/>
  <c r="L262" i="11"/>
  <c r="M262" i="11" s="1"/>
  <c r="L258" i="11"/>
  <c r="M258" i="11" s="1"/>
  <c r="L254" i="11"/>
  <c r="M254" i="11" s="1"/>
  <c r="L250" i="11"/>
  <c r="M250" i="11" s="1"/>
  <c r="L246" i="11"/>
  <c r="M246" i="11" s="1"/>
  <c r="L242" i="11"/>
  <c r="L238" i="11"/>
  <c r="M238" i="11" s="1"/>
  <c r="L234" i="11"/>
  <c r="M234" i="11" s="1"/>
  <c r="L230" i="11"/>
  <c r="M230" i="11" s="1"/>
  <c r="L226" i="11"/>
  <c r="M226" i="11" s="1"/>
  <c r="L222" i="11"/>
  <c r="M222" i="11" s="1"/>
  <c r="L218" i="11"/>
  <c r="L214" i="11"/>
  <c r="M214" i="11" s="1"/>
  <c r="L210" i="11"/>
  <c r="M210" i="11" s="1"/>
  <c r="L206" i="11"/>
  <c r="M206" i="11" s="1"/>
  <c r="L202" i="11"/>
  <c r="M202" i="11" s="1"/>
  <c r="L198" i="11"/>
  <c r="M198" i="11" s="1"/>
  <c r="L194" i="11"/>
  <c r="L190" i="11"/>
  <c r="M190" i="11" s="1"/>
  <c r="L186" i="11"/>
  <c r="M186" i="11" s="1"/>
  <c r="L182" i="11"/>
  <c r="M182" i="11" s="1"/>
  <c r="L178" i="11"/>
  <c r="M178" i="11" s="1"/>
  <c r="L174" i="11"/>
  <c r="M174" i="11" s="1"/>
  <c r="L170" i="11"/>
  <c r="M170" i="11" s="1"/>
  <c r="L166" i="11"/>
  <c r="L162" i="11"/>
  <c r="M162" i="11" s="1"/>
  <c r="L158" i="11"/>
  <c r="M158" i="11" s="1"/>
  <c r="L154" i="11"/>
  <c r="M154" i="11" s="1"/>
  <c r="L150" i="11"/>
  <c r="M150" i="11" s="1"/>
  <c r="L146" i="11"/>
  <c r="M146" i="11" s="1"/>
  <c r="L142" i="11"/>
  <c r="L138" i="11"/>
  <c r="M138" i="11" s="1"/>
  <c r="L134" i="11"/>
  <c r="M134" i="11" s="1"/>
  <c r="L130" i="11"/>
  <c r="M130" i="11" s="1"/>
  <c r="L126" i="11"/>
  <c r="M126" i="11" s="1"/>
  <c r="L122" i="11"/>
  <c r="M122" i="11" s="1"/>
  <c r="L118" i="11"/>
  <c r="M118" i="11" s="1"/>
  <c r="L114" i="11"/>
  <c r="M114" i="11" s="1"/>
  <c r="L110" i="11"/>
  <c r="M110" i="11" s="1"/>
  <c r="L106" i="11"/>
  <c r="M106" i="11" s="1"/>
  <c r="L102" i="11"/>
  <c r="M102" i="11" s="1"/>
  <c r="L98" i="11"/>
  <c r="M98" i="11" s="1"/>
  <c r="L265" i="11"/>
  <c r="M265" i="11" s="1"/>
  <c r="L231" i="11"/>
  <c r="M231" i="11" s="1"/>
  <c r="L228" i="11"/>
  <c r="M228" i="11" s="1"/>
  <c r="L211" i="11"/>
  <c r="M211" i="11" s="1"/>
  <c r="L191" i="11"/>
  <c r="M191" i="11" s="1"/>
  <c r="L188" i="11"/>
  <c r="M188" i="11" s="1"/>
  <c r="L137" i="11"/>
  <c r="M137" i="11" s="1"/>
  <c r="L128" i="11"/>
  <c r="M128" i="11" s="1"/>
  <c r="L125" i="11"/>
  <c r="M125" i="11" s="1"/>
  <c r="L261" i="11"/>
  <c r="M261" i="11" s="1"/>
  <c r="L241" i="11"/>
  <c r="M241" i="11" s="1"/>
  <c r="L221" i="11"/>
  <c r="L187" i="11"/>
  <c r="L184" i="11"/>
  <c r="M184" i="11" s="1"/>
  <c r="L144" i="11"/>
  <c r="M144" i="11" s="1"/>
  <c r="L133" i="11"/>
  <c r="M133" i="11" s="1"/>
  <c r="L259" i="11"/>
  <c r="M259" i="11" s="1"/>
  <c r="L244" i="11"/>
  <c r="M244" i="11" s="1"/>
  <c r="L237" i="11"/>
  <c r="M237" i="11" s="1"/>
  <c r="L213" i="11"/>
  <c r="M213" i="11" s="1"/>
  <c r="L176" i="11"/>
  <c r="M176" i="11" s="1"/>
  <c r="L164" i="11"/>
  <c r="L117" i="11"/>
  <c r="M117" i="11" s="1"/>
  <c r="L260" i="11"/>
  <c r="M260" i="11" s="1"/>
  <c r="L223" i="11"/>
  <c r="M223" i="11" s="1"/>
  <c r="L208" i="11"/>
  <c r="M208" i="11" s="1"/>
  <c r="L196" i="11"/>
  <c r="M196" i="11" s="1"/>
  <c r="L179" i="11"/>
  <c r="M179" i="11" s="1"/>
  <c r="L169" i="11"/>
  <c r="L147" i="11"/>
  <c r="M147" i="11" s="1"/>
  <c r="L96" i="11"/>
  <c r="M96" i="11" s="1"/>
  <c r="L92" i="11"/>
  <c r="M92" i="11" s="1"/>
  <c r="L88" i="11"/>
  <c r="L84" i="11"/>
  <c r="M84" i="11" s="1"/>
  <c r="L80" i="11"/>
  <c r="M80" i="11" s="1"/>
  <c r="L76" i="11"/>
  <c r="M76" i="11" s="1"/>
  <c r="L72" i="11"/>
  <c r="M72" i="11" s="1"/>
  <c r="L68" i="11"/>
  <c r="M68" i="11" s="1"/>
  <c r="L256" i="11"/>
  <c r="M256" i="11" s="1"/>
  <c r="L177" i="11"/>
  <c r="M177" i="11" s="1"/>
  <c r="L165" i="11"/>
  <c r="M165" i="11" s="1"/>
  <c r="L100" i="11"/>
  <c r="M100" i="11" s="1"/>
  <c r="L97" i="11"/>
  <c r="M97" i="11" s="1"/>
  <c r="L93" i="11"/>
  <c r="M93" i="11" s="1"/>
  <c r="L89" i="11"/>
  <c r="M89" i="11" s="1"/>
  <c r="L85" i="11"/>
  <c r="M85" i="11" s="1"/>
  <c r="L240" i="11"/>
  <c r="L219" i="11"/>
  <c r="L209" i="11"/>
  <c r="M209" i="11" s="1"/>
  <c r="L204" i="11"/>
  <c r="M204" i="11" s="1"/>
  <c r="L263" i="11"/>
  <c r="M263" i="11" s="1"/>
  <c r="L245" i="11"/>
  <c r="L197" i="11"/>
  <c r="M197" i="11" s="1"/>
  <c r="L160" i="11"/>
  <c r="M160" i="11" s="1"/>
  <c r="L136" i="11"/>
  <c r="M136" i="11" s="1"/>
  <c r="L129" i="11"/>
  <c r="M129" i="11" s="1"/>
  <c r="L107" i="11"/>
  <c r="M107" i="11" s="1"/>
  <c r="L232" i="11"/>
  <c r="M232" i="11" s="1"/>
  <c r="L201" i="11"/>
  <c r="M201" i="11" s="1"/>
  <c r="L168" i="11"/>
  <c r="M168" i="11" s="1"/>
  <c r="L143" i="11"/>
  <c r="M143" i="11" s="1"/>
  <c r="L236" i="11"/>
  <c r="M236" i="11" s="1"/>
  <c r="L229" i="11"/>
  <c r="M229" i="11" s="1"/>
  <c r="L227" i="11"/>
  <c r="M227" i="11" s="1"/>
  <c r="L252" i="11"/>
  <c r="M252" i="11" s="1"/>
  <c r="L216" i="11"/>
  <c r="M216" i="11" s="1"/>
  <c r="L249" i="11"/>
  <c r="M249" i="11" s="1"/>
  <c r="L247" i="11"/>
  <c r="M247" i="11" s="1"/>
  <c r="L233" i="11"/>
  <c r="M233" i="11" s="1"/>
  <c r="L220" i="11"/>
  <c r="M220" i="11" s="1"/>
  <c r="L200" i="11"/>
  <c r="M200" i="11" s="1"/>
  <c r="L140" i="11"/>
  <c r="M140" i="11" s="1"/>
  <c r="L235" i="11"/>
  <c r="M235" i="11" s="1"/>
  <c r="L224" i="11"/>
  <c r="M224" i="11" s="1"/>
  <c r="L127" i="11"/>
  <c r="M127" i="11" s="1"/>
  <c r="L94" i="11"/>
  <c r="M94" i="11" s="1"/>
  <c r="L81" i="11"/>
  <c r="M81" i="11" s="1"/>
  <c r="L251" i="11"/>
  <c r="M251" i="11" s="1"/>
  <c r="L171" i="11"/>
  <c r="M171" i="11" s="1"/>
  <c r="L148" i="11"/>
  <c r="M148" i="11" s="1"/>
  <c r="L131" i="11"/>
  <c r="M131" i="11" s="1"/>
  <c r="L123" i="11"/>
  <c r="M123" i="11" s="1"/>
  <c r="L121" i="11"/>
  <c r="M121" i="11" s="1"/>
  <c r="L183" i="11"/>
  <c r="M183" i="11" s="1"/>
  <c r="L175" i="11"/>
  <c r="M175" i="11" s="1"/>
  <c r="L173" i="11"/>
  <c r="M173" i="11" s="1"/>
  <c r="L152" i="11"/>
  <c r="M152" i="11" s="1"/>
  <c r="L119" i="11"/>
  <c r="M119" i="11" s="1"/>
  <c r="L78" i="11"/>
  <c r="M78" i="11" s="1"/>
  <c r="L75" i="11"/>
  <c r="M75" i="11" s="1"/>
  <c r="L65" i="11"/>
  <c r="M65" i="11" s="1"/>
  <c r="L61" i="11"/>
  <c r="M61" i="11" s="1"/>
  <c r="L57" i="11"/>
  <c r="M57" i="11" s="1"/>
  <c r="L53" i="11"/>
  <c r="M53" i="11" s="1"/>
  <c r="L49" i="11"/>
  <c r="M49" i="11" s="1"/>
  <c r="L45" i="11"/>
  <c r="L153" i="11"/>
  <c r="M153" i="11" s="1"/>
  <c r="L113" i="11"/>
  <c r="M113" i="11" s="1"/>
  <c r="L111" i="11"/>
  <c r="L70" i="11"/>
  <c r="M70" i="11" s="1"/>
  <c r="L21" i="11"/>
  <c r="M21" i="11" s="1"/>
  <c r="L18" i="11"/>
  <c r="M18" i="11" s="1"/>
  <c r="L15" i="11"/>
  <c r="M15" i="11" s="1"/>
  <c r="L159" i="11"/>
  <c r="M159" i="11" s="1"/>
  <c r="L60" i="11"/>
  <c r="M60" i="11" s="1"/>
  <c r="L52" i="11"/>
  <c r="M52" i="11" s="1"/>
  <c r="L44" i="11"/>
  <c r="M44" i="11" s="1"/>
  <c r="L11" i="11"/>
  <c r="M11" i="11" s="1"/>
  <c r="L212" i="11"/>
  <c r="L115" i="11"/>
  <c r="M115" i="11" s="1"/>
  <c r="L95" i="11"/>
  <c r="M95" i="11" s="1"/>
  <c r="L73" i="11"/>
  <c r="M73" i="11" s="1"/>
  <c r="L33" i="11"/>
  <c r="M33" i="11" s="1"/>
  <c r="L30" i="11"/>
  <c r="M30" i="11" s="1"/>
  <c r="L27" i="11"/>
  <c r="M27" i="11" s="1"/>
  <c r="L24" i="11"/>
  <c r="M24" i="11" s="1"/>
  <c r="L7" i="11"/>
  <c r="M7" i="11" s="1"/>
  <c r="L205" i="11"/>
  <c r="M205" i="11" s="1"/>
  <c r="L139" i="11"/>
  <c r="L120" i="11"/>
  <c r="M120" i="11" s="1"/>
  <c r="L71" i="11"/>
  <c r="L257" i="11"/>
  <c r="M257" i="11" s="1"/>
  <c r="L163" i="11"/>
  <c r="M163" i="11" s="1"/>
  <c r="L149" i="11"/>
  <c r="M149" i="11" s="1"/>
  <c r="L69" i="11"/>
  <c r="L253" i="11"/>
  <c r="M253" i="11" s="1"/>
  <c r="L189" i="11"/>
  <c r="L167" i="11"/>
  <c r="M167" i="11" s="1"/>
  <c r="L157" i="11"/>
  <c r="M157" i="11" s="1"/>
  <c r="L86" i="11"/>
  <c r="M86" i="11" s="1"/>
  <c r="L40" i="11"/>
  <c r="M40" i="11" s="1"/>
  <c r="L38" i="11"/>
  <c r="M38" i="11" s="1"/>
  <c r="L36" i="11"/>
  <c r="M36" i="11" s="1"/>
  <c r="L34" i="11"/>
  <c r="M34" i="11" s="1"/>
  <c r="L28" i="11"/>
  <c r="M28" i="11" s="1"/>
  <c r="L26" i="11"/>
  <c r="M26" i="11" s="1"/>
  <c r="L248" i="11"/>
  <c r="M248" i="11" s="1"/>
  <c r="L109" i="11"/>
  <c r="M109" i="11" s="1"/>
  <c r="L192" i="11"/>
  <c r="L239" i="11"/>
  <c r="M239" i="11" s="1"/>
  <c r="L217" i="11"/>
  <c r="M217" i="11" s="1"/>
  <c r="L195" i="11"/>
  <c r="M195" i="11" s="1"/>
  <c r="L181" i="11"/>
  <c r="M181" i="11" s="1"/>
  <c r="L161" i="11"/>
  <c r="M161" i="11" s="1"/>
  <c r="L243" i="11"/>
  <c r="L225" i="11"/>
  <c r="M225" i="11" s="1"/>
  <c r="L264" i="11"/>
  <c r="M264" i="11" s="1"/>
  <c r="L132" i="11"/>
  <c r="M132" i="11" s="1"/>
  <c r="L82" i="11"/>
  <c r="M82" i="11" s="1"/>
  <c r="L67" i="11"/>
  <c r="L58" i="11"/>
  <c r="M58" i="11" s="1"/>
  <c r="L255" i="11"/>
  <c r="M255" i="11" s="1"/>
  <c r="L180" i="11"/>
  <c r="M180" i="11" s="1"/>
  <c r="L90" i="11"/>
  <c r="M90" i="11" s="1"/>
  <c r="L87" i="11"/>
  <c r="M87" i="11" s="1"/>
  <c r="L79" i="11"/>
  <c r="M79" i="11" s="1"/>
  <c r="L56" i="11"/>
  <c r="M56" i="11" s="1"/>
  <c r="L47" i="11"/>
  <c r="M47" i="11" s="1"/>
  <c r="L4" i="11"/>
  <c r="M4" i="11" s="1"/>
  <c r="L185" i="11"/>
  <c r="M185" i="11" s="1"/>
  <c r="L156" i="11"/>
  <c r="M156" i="11" s="1"/>
  <c r="L101" i="11"/>
  <c r="M101" i="11" s="1"/>
  <c r="L215" i="11"/>
  <c r="M215" i="11" s="1"/>
  <c r="L193" i="11"/>
  <c r="M193" i="11" s="1"/>
  <c r="L124" i="11"/>
  <c r="M124" i="11" s="1"/>
  <c r="L91" i="11"/>
  <c r="M91" i="11" s="1"/>
  <c r="L66" i="11"/>
  <c r="M66" i="11" s="1"/>
  <c r="L64" i="11"/>
  <c r="M64" i="11" s="1"/>
  <c r="L172" i="11"/>
  <c r="M172" i="11" s="1"/>
  <c r="L151" i="11"/>
  <c r="M151" i="11" s="1"/>
  <c r="L135" i="11"/>
  <c r="M135" i="11" s="1"/>
  <c r="L39" i="11"/>
  <c r="M39" i="11" s="1"/>
  <c r="L13" i="11"/>
  <c r="M13" i="11" s="1"/>
  <c r="L9" i="11"/>
  <c r="M9" i="11" s="1"/>
  <c r="L145" i="11"/>
  <c r="M145" i="11" s="1"/>
  <c r="L35" i="11"/>
  <c r="M35" i="11" s="1"/>
  <c r="L141" i="11"/>
  <c r="M141" i="11" s="1"/>
  <c r="L42" i="11"/>
  <c r="M42" i="11" s="1"/>
  <c r="L12" i="11"/>
  <c r="M12" i="11" s="1"/>
  <c r="L10" i="11"/>
  <c r="M10" i="11" s="1"/>
  <c r="L207" i="11"/>
  <c r="M207" i="11" s="1"/>
  <c r="L55" i="11"/>
  <c r="M55" i="11" s="1"/>
  <c r="L203" i="11"/>
  <c r="M203" i="11" s="1"/>
  <c r="L43" i="11"/>
  <c r="M43" i="11" s="1"/>
  <c r="L37" i="11"/>
  <c r="M37" i="11" s="1"/>
  <c r="L31" i="11"/>
  <c r="M31" i="11" s="1"/>
  <c r="L20" i="11"/>
  <c r="M20" i="11" s="1"/>
  <c r="L116" i="11"/>
  <c r="L14" i="11"/>
  <c r="M14" i="11" s="1"/>
  <c r="L25" i="11"/>
  <c r="M25" i="11" s="1"/>
  <c r="L63" i="11"/>
  <c r="M63" i="11" s="1"/>
  <c r="L51" i="11"/>
  <c r="L16" i="11"/>
  <c r="M16" i="11" s="1"/>
  <c r="L6" i="11"/>
  <c r="M6" i="11" s="1"/>
  <c r="L155" i="11"/>
  <c r="M155" i="11" s="1"/>
  <c r="L8" i="11"/>
  <c r="M8" i="11" s="1"/>
  <c r="L50" i="11"/>
  <c r="M50" i="11" s="1"/>
  <c r="L103" i="11"/>
  <c r="M103" i="11" s="1"/>
  <c r="L54" i="11"/>
  <c r="M54" i="11" s="1"/>
  <c r="L32" i="11"/>
  <c r="M32" i="11" s="1"/>
  <c r="L62" i="11"/>
  <c r="M62" i="11" s="1"/>
  <c r="L29" i="11"/>
  <c r="M29" i="11" s="1"/>
  <c r="L105" i="11"/>
  <c r="M105" i="11" s="1"/>
  <c r="L41" i="11"/>
  <c r="M41" i="11" s="1"/>
  <c r="L17" i="11"/>
  <c r="M17" i="11" s="1"/>
  <c r="L5" i="11"/>
  <c r="M5" i="11" s="1"/>
  <c r="L48" i="11"/>
  <c r="M48" i="11" s="1"/>
  <c r="L99" i="11"/>
  <c r="M99" i="11" s="1"/>
  <c r="L112" i="11"/>
  <c r="M112" i="11" s="1"/>
  <c r="L104" i="11"/>
  <c r="M104" i="11" s="1"/>
  <c r="L23" i="11"/>
  <c r="M23" i="11" s="1"/>
  <c r="L19" i="11"/>
  <c r="M19" i="11" s="1"/>
  <c r="L46" i="11"/>
  <c r="L74" i="11"/>
  <c r="M74" i="11" s="1"/>
  <c r="L22" i="11"/>
  <c r="M22" i="11" s="1"/>
  <c r="L59" i="11"/>
  <c r="M59" i="11" s="1"/>
  <c r="L83" i="11"/>
  <c r="M83" i="11" s="1"/>
  <c r="L77" i="11"/>
  <c r="M77" i="11" s="1"/>
  <c r="L108" i="11"/>
  <c r="M108" i="11" s="1"/>
  <c r="L199" i="11"/>
  <c r="M199" i="11" s="1"/>
  <c r="AH83" i="9"/>
  <c r="BC56" i="9"/>
  <c r="AV71" i="9"/>
  <c r="F85" i="9"/>
  <c r="AJ58" i="9"/>
  <c r="S69" i="9"/>
  <c r="CC83" i="9"/>
  <c r="BH15" i="9"/>
  <c r="BH14" i="9"/>
  <c r="BH13" i="9"/>
  <c r="BT67" i="9"/>
  <c r="BR57" i="9"/>
  <c r="BR56" i="9"/>
  <c r="BJ81" i="9"/>
  <c r="AD31" i="9"/>
  <c r="P17" i="9"/>
  <c r="P55" i="9"/>
  <c r="P83" i="9"/>
  <c r="P53" i="9"/>
  <c r="P84" i="9"/>
  <c r="P57" i="9"/>
  <c r="P82" i="9"/>
  <c r="P68" i="9"/>
  <c r="P85" i="9"/>
  <c r="P67" i="9"/>
  <c r="P54" i="9"/>
  <c r="P86" i="9"/>
  <c r="P70" i="9"/>
  <c r="F11" i="10"/>
  <c r="F13" i="10"/>
  <c r="F12" i="10"/>
  <c r="K31" i="9"/>
  <c r="AE14" i="9"/>
  <c r="AE21" i="9" s="1"/>
  <c r="AE19" i="9"/>
  <c r="AE15" i="9"/>
  <c r="AE22" i="9" s="1"/>
  <c r="AE13" i="9"/>
  <c r="AE20" i="9" s="1"/>
  <c r="AE56" i="9"/>
  <c r="AE85" i="9"/>
  <c r="AE70" i="9"/>
  <c r="BS56" i="9"/>
  <c r="BS69" i="9"/>
  <c r="BS58" i="9"/>
  <c r="BS70" i="9"/>
  <c r="BS67" i="9"/>
  <c r="BS82" i="9"/>
  <c r="BS54" i="9"/>
  <c r="BS81" i="9"/>
  <c r="BS72" i="9"/>
  <c r="BS57" i="9"/>
  <c r="CA86" i="9"/>
  <c r="CA84" i="9"/>
  <c r="AE86" i="9"/>
  <c r="AH82" i="9"/>
  <c r="AR15" i="9"/>
  <c r="AR13" i="9"/>
  <c r="AR14" i="9"/>
  <c r="BW14" i="9"/>
  <c r="BW13" i="9"/>
  <c r="BW15" i="9"/>
  <c r="BV14" i="9"/>
  <c r="BV13" i="9"/>
  <c r="BV15" i="9"/>
  <c r="AG11" i="10"/>
  <c r="AG12" i="10"/>
  <c r="AG13" i="10"/>
  <c r="M15" i="10"/>
  <c r="AF12" i="10"/>
  <c r="AF13" i="10"/>
  <c r="AF11" i="10"/>
  <c r="S13" i="10"/>
  <c r="S11" i="10"/>
  <c r="S12" i="10"/>
  <c r="N17" i="9"/>
  <c r="N71" i="9"/>
  <c r="N72" i="9"/>
  <c r="AX31" i="9"/>
  <c r="AA31" i="9"/>
  <c r="CG69" i="9"/>
  <c r="T69" i="9"/>
  <c r="T67" i="9"/>
  <c r="T70" i="9"/>
  <c r="T71" i="9"/>
  <c r="T18" i="9"/>
  <c r="T72" i="9"/>
  <c r="BP70" i="9"/>
  <c r="AJ70" i="9"/>
  <c r="BU14" i="9"/>
  <c r="BU13" i="9"/>
  <c r="BU15" i="9"/>
  <c r="CC55" i="9"/>
  <c r="BK86" i="9"/>
  <c r="BK84" i="9"/>
  <c r="AE82" i="9"/>
  <c r="AH55" i="9"/>
  <c r="AX85" i="9"/>
  <c r="BC67" i="9"/>
  <c r="BJ13" i="9"/>
  <c r="BJ15" i="9"/>
  <c r="BJ14" i="9"/>
  <c r="C19" i="9"/>
  <c r="C14" i="9"/>
  <c r="C21" i="9" s="1"/>
  <c r="C13" i="9"/>
  <c r="C20" i="9" s="1"/>
  <c r="C15" i="9"/>
  <c r="C22" i="9" s="1"/>
  <c r="AB12" i="10"/>
  <c r="AB13" i="10"/>
  <c r="AB11" i="10"/>
  <c r="AA15" i="10"/>
  <c r="K15" i="10"/>
  <c r="X15" i="10"/>
  <c r="AI11" i="10"/>
  <c r="AI12" i="10"/>
  <c r="AI13" i="10"/>
  <c r="BP31" i="9"/>
  <c r="AQ31" i="9"/>
  <c r="CG68" i="9"/>
  <c r="N70" i="9"/>
  <c r="BI81" i="9"/>
  <c r="BV83" i="9"/>
  <c r="AF16" i="9"/>
  <c r="L85" i="9"/>
  <c r="AE58" i="9"/>
  <c r="AE72" i="9"/>
  <c r="G31" i="9"/>
  <c r="BC55" i="9"/>
  <c r="CB13" i="9"/>
  <c r="CB14" i="9"/>
  <c r="CB15" i="9"/>
  <c r="V19" i="9"/>
  <c r="V14" i="9"/>
  <c r="V21" i="9" s="1"/>
  <c r="V13" i="9"/>
  <c r="V20" i="9" s="1"/>
  <c r="V15" i="9"/>
  <c r="V22" i="9" s="1"/>
  <c r="T15" i="10"/>
  <c r="AG15" i="10"/>
  <c r="Q13" i="10"/>
  <c r="Q11" i="10"/>
  <c r="Q12" i="10"/>
  <c r="AJ15" i="10"/>
  <c r="P31" i="9"/>
  <c r="BG31" i="9"/>
  <c r="CG56" i="9"/>
  <c r="T14" i="9"/>
  <c r="T21" i="9" s="1"/>
  <c r="T13" i="9"/>
  <c r="T20" i="9" s="1"/>
  <c r="T19" i="9"/>
  <c r="T15" i="9"/>
  <c r="T22" i="9" s="1"/>
  <c r="AU31" i="9"/>
  <c r="U16" i="9"/>
  <c r="U57" i="9"/>
  <c r="U54" i="9"/>
  <c r="U55" i="9"/>
  <c r="U81" i="9"/>
  <c r="U17" i="9"/>
  <c r="U53" i="9"/>
  <c r="U82" i="9"/>
  <c r="U86" i="9"/>
  <c r="U84" i="9"/>
  <c r="U67" i="9"/>
  <c r="U58" i="9"/>
  <c r="U72" i="9"/>
  <c r="U68" i="9"/>
  <c r="BE72" i="9"/>
  <c r="BE69" i="9"/>
  <c r="BE85" i="9"/>
  <c r="BE18" i="9"/>
  <c r="BE82" i="9"/>
  <c r="Z17" i="9"/>
  <c r="Z16" i="9"/>
  <c r="Z55" i="9"/>
  <c r="Z84" i="9"/>
  <c r="Z81" i="9"/>
  <c r="Z70" i="9"/>
  <c r="Z86" i="9"/>
  <c r="Z57" i="9"/>
  <c r="Z71" i="9"/>
  <c r="Z18" i="9"/>
  <c r="Z58" i="9"/>
  <c r="AX53" i="9"/>
  <c r="AX54" i="9"/>
  <c r="AX18" i="9"/>
  <c r="AX55" i="9"/>
  <c r="AX72" i="9"/>
  <c r="AX86" i="9"/>
  <c r="AX56" i="9"/>
  <c r="AX82" i="9"/>
  <c r="AX68" i="9"/>
  <c r="AT55" i="9"/>
  <c r="AD55" i="9"/>
  <c r="I71" i="9"/>
  <c r="AE83" i="9"/>
  <c r="BZ68" i="9"/>
  <c r="BZ53" i="9"/>
  <c r="BZ58" i="9"/>
  <c r="BZ84" i="9"/>
  <c r="BZ82" i="9"/>
  <c r="BZ86" i="9"/>
  <c r="BZ69" i="9"/>
  <c r="BZ18" i="9"/>
  <c r="BZ70" i="9"/>
  <c r="BZ85" i="9"/>
  <c r="BZ55" i="9"/>
  <c r="BZ71" i="9"/>
  <c r="BZ83" i="9"/>
  <c r="BZ56" i="9"/>
  <c r="BZ72" i="9"/>
  <c r="BC69" i="9"/>
  <c r="P19" i="9"/>
  <c r="P14" i="9"/>
  <c r="P21" i="9" s="1"/>
  <c r="P15" i="9"/>
  <c r="P22" i="9" s="1"/>
  <c r="P13" i="9"/>
  <c r="P20" i="9" s="1"/>
  <c r="AN15" i="9"/>
  <c r="AN14" i="9"/>
  <c r="AN13" i="9"/>
  <c r="AH31" i="9"/>
  <c r="BW31" i="9"/>
  <c r="CG67" i="9"/>
  <c r="E72" i="9"/>
  <c r="V16" i="9"/>
  <c r="W31" i="9"/>
  <c r="X68" i="9"/>
  <c r="BB18" i="9"/>
  <c r="N68" i="9"/>
  <c r="AW53" i="9"/>
  <c r="AW55" i="9"/>
  <c r="AW86" i="9"/>
  <c r="AW54" i="9"/>
  <c r="AW58" i="9"/>
  <c r="AW85" i="9"/>
  <c r="AW56" i="9"/>
  <c r="AW57" i="9"/>
  <c r="AW68" i="9"/>
  <c r="AW67" i="9"/>
  <c r="AW82" i="9"/>
  <c r="AW81" i="9"/>
  <c r="AW71" i="9"/>
  <c r="CE82" i="9"/>
  <c r="CE72" i="9"/>
  <c r="CE54" i="9"/>
  <c r="CE70" i="9"/>
  <c r="CE67" i="9"/>
  <c r="CE85" i="9"/>
  <c r="CE68" i="9"/>
  <c r="CE69" i="9"/>
  <c r="CE55" i="9"/>
  <c r="CE83" i="9"/>
  <c r="CE58" i="9"/>
  <c r="CE56" i="9"/>
  <c r="CE53" i="9"/>
  <c r="CE18" i="9"/>
  <c r="CE57" i="9"/>
  <c r="AR71" i="9"/>
  <c r="AR82" i="9"/>
  <c r="AR68" i="9"/>
  <c r="AR57" i="9"/>
  <c r="AR67" i="9"/>
  <c r="AR54" i="9"/>
  <c r="AR18" i="9"/>
  <c r="AR55" i="9"/>
  <c r="AR72" i="9"/>
  <c r="AR53" i="9"/>
  <c r="BP53" i="9"/>
  <c r="BP58" i="9"/>
  <c r="BP55" i="9"/>
  <c r="BP84" i="9"/>
  <c r="BP82" i="9"/>
  <c r="BP18" i="9"/>
  <c r="BP72" i="9"/>
  <c r="BP85" i="9"/>
  <c r="BP67" i="9"/>
  <c r="BP68" i="9"/>
  <c r="BP56" i="9"/>
  <c r="BP83" i="9"/>
  <c r="BP54" i="9"/>
  <c r="AT57" i="9"/>
  <c r="AD70" i="9"/>
  <c r="AF31" i="9"/>
  <c r="CA83" i="9"/>
  <c r="BW82" i="9"/>
  <c r="AE81" i="9"/>
  <c r="BY86" i="9"/>
  <c r="CD86" i="9"/>
  <c r="P16" i="9"/>
  <c r="CG86" i="9"/>
  <c r="V54" i="9"/>
  <c r="AN70" i="9"/>
  <c r="AN71" i="9"/>
  <c r="AN72" i="9"/>
  <c r="AN68" i="9"/>
  <c r="AN18" i="9"/>
  <c r="BM83" i="9"/>
  <c r="BC158" i="9"/>
  <c r="BC164" i="9"/>
  <c r="BC211" i="9"/>
  <c r="BC217" i="9"/>
  <c r="X69" i="9"/>
  <c r="BG217" i="9"/>
  <c r="BG207" i="9"/>
  <c r="BD218" i="9"/>
  <c r="BG206" i="9"/>
  <c r="BG218" i="9"/>
  <c r="BD206" i="9"/>
  <c r="BG213" i="9"/>
  <c r="BD182" i="9"/>
  <c r="BG212" i="9"/>
  <c r="BD170" i="9"/>
  <c r="BG211" i="9"/>
  <c r="BD194" i="9"/>
  <c r="BG216" i="9"/>
  <c r="BG210" i="9"/>
  <c r="BG208" i="9"/>
  <c r="BG215" i="9"/>
  <c r="BG214" i="9"/>
  <c r="BG209" i="9"/>
  <c r="BD158" i="9"/>
  <c r="BT24" i="9"/>
  <c r="BD24" i="9"/>
  <c r="AN24" i="9"/>
  <c r="X24" i="9"/>
  <c r="H24" i="9"/>
  <c r="CE24" i="9"/>
  <c r="BO24" i="9"/>
  <c r="AY24" i="9"/>
  <c r="AI24" i="9"/>
  <c r="S24" i="9"/>
  <c r="C24" i="9"/>
  <c r="CC24" i="9"/>
  <c r="BK24" i="9"/>
  <c r="AS24" i="9"/>
  <c r="AA24" i="9"/>
  <c r="I24" i="9"/>
  <c r="CA24" i="9"/>
  <c r="BI24" i="9"/>
  <c r="AQ24" i="9"/>
  <c r="Y24" i="9"/>
  <c r="F24" i="9"/>
  <c r="BY24" i="9"/>
  <c r="BG24" i="9"/>
  <c r="AO24" i="9"/>
  <c r="V24" i="9"/>
  <c r="D24" i="9"/>
  <c r="BX24" i="9"/>
  <c r="BF24" i="9"/>
  <c r="AM24" i="9"/>
  <c r="U24" i="9"/>
  <c r="CG24" i="9"/>
  <c r="BN24" i="9"/>
  <c r="AV24" i="9"/>
  <c r="AD24" i="9"/>
  <c r="L24" i="9"/>
  <c r="CF24" i="9"/>
  <c r="BC24" i="9"/>
  <c r="AE24" i="9"/>
  <c r="CB24" i="9"/>
  <c r="BA24" i="9"/>
  <c r="AB24" i="9"/>
  <c r="CD24" i="9"/>
  <c r="BB24" i="9"/>
  <c r="AC24" i="9"/>
  <c r="BZ24" i="9"/>
  <c r="AZ24" i="9"/>
  <c r="Z24" i="9"/>
  <c r="BW24" i="9"/>
  <c r="AX24" i="9"/>
  <c r="W24" i="9"/>
  <c r="BV24" i="9"/>
  <c r="AW24" i="9"/>
  <c r="T24" i="9"/>
  <c r="BU24" i="9"/>
  <c r="AU24" i="9"/>
  <c r="R24" i="9"/>
  <c r="D1" i="6"/>
  <c r="BS24" i="9"/>
  <c r="AT24" i="9"/>
  <c r="Q24" i="9"/>
  <c r="BH24" i="9"/>
  <c r="AG24" i="9"/>
  <c r="G24" i="9"/>
  <c r="BE24" i="9"/>
  <c r="E24" i="9"/>
  <c r="AF24" i="9"/>
  <c r="BR24" i="9"/>
  <c r="K24" i="9"/>
  <c r="O24" i="9"/>
  <c r="BQ24" i="9"/>
  <c r="J24" i="9"/>
  <c r="AJ24" i="9"/>
  <c r="BP24" i="9"/>
  <c r="BM24" i="9"/>
  <c r="BL24" i="9"/>
  <c r="BJ24" i="9"/>
  <c r="AR24" i="9"/>
  <c r="AK24" i="9"/>
  <c r="AP24" i="9"/>
  <c r="AL24" i="9"/>
  <c r="AH24" i="9"/>
  <c r="P24" i="9"/>
  <c r="N24" i="9"/>
  <c r="M24" i="9"/>
  <c r="P72" i="9"/>
  <c r="D67" i="9"/>
  <c r="D68" i="9"/>
  <c r="D58" i="9"/>
  <c r="D84" i="9"/>
  <c r="AT70" i="9"/>
  <c r="AR70" i="9"/>
  <c r="M53" i="9"/>
  <c r="M58" i="9"/>
  <c r="AO55" i="9"/>
  <c r="AO83" i="9"/>
  <c r="AO56" i="9"/>
  <c r="AO53" i="9"/>
  <c r="AO82" i="9"/>
  <c r="AO68" i="9"/>
  <c r="AO69" i="9"/>
  <c r="AO70" i="9"/>
  <c r="AO84" i="9"/>
  <c r="AO57" i="9"/>
  <c r="AO18" i="9"/>
  <c r="AO54" i="9"/>
  <c r="AO85" i="9"/>
  <c r="AO71" i="9"/>
  <c r="AO72" i="9"/>
  <c r="AV13" i="9"/>
  <c r="AV14" i="9"/>
  <c r="AV15" i="9"/>
  <c r="BR14" i="9"/>
  <c r="BR13" i="9"/>
  <c r="BR15" i="9"/>
  <c r="Y13" i="9"/>
  <c r="Y20" i="9" s="1"/>
  <c r="Y19" i="9"/>
  <c r="Y14" i="9"/>
  <c r="Y21" i="9" s="1"/>
  <c r="Y15" i="9"/>
  <c r="Y22" i="9" s="1"/>
  <c r="BF15" i="9"/>
  <c r="BF14" i="9"/>
  <c r="BF13" i="9"/>
  <c r="AO86" i="9"/>
  <c r="AJ72" i="9"/>
  <c r="AJ82" i="9"/>
  <c r="AJ81" i="9"/>
  <c r="AJ68" i="9"/>
  <c r="AJ67" i="9"/>
  <c r="AJ69" i="9"/>
  <c r="AJ56" i="9"/>
  <c r="AJ54" i="9"/>
  <c r="AJ85" i="9"/>
  <c r="AJ53" i="9"/>
  <c r="C82" i="9"/>
  <c r="P221" i="9" s="1"/>
  <c r="C83" i="9"/>
  <c r="Q221" i="9" s="1"/>
  <c r="CD13" i="9"/>
  <c r="CD15" i="9"/>
  <c r="CD14" i="9"/>
  <c r="AZ14" i="9"/>
  <c r="AZ13" i="9"/>
  <c r="AZ15" i="9"/>
  <c r="BS31" i="9"/>
  <c r="AT81" i="9"/>
  <c r="AX84" i="9"/>
  <c r="BB70" i="9"/>
  <c r="V71" i="9"/>
  <c r="D68" i="7"/>
  <c r="D65" i="7"/>
  <c r="AV31" i="9"/>
  <c r="BC212" i="9"/>
  <c r="BC206" i="9"/>
  <c r="AU85" i="9"/>
  <c r="AU71" i="9"/>
  <c r="AU58" i="9"/>
  <c r="S70" i="9"/>
  <c r="BL53" i="9"/>
  <c r="BL57" i="9"/>
  <c r="F68" i="9"/>
  <c r="F67" i="9"/>
  <c r="F83" i="9"/>
  <c r="F58" i="9"/>
  <c r="F55" i="9"/>
  <c r="F69" i="9"/>
  <c r="F84" i="9"/>
  <c r="F17" i="9"/>
  <c r="F16" i="9"/>
  <c r="F54" i="9"/>
  <c r="Q86" i="9"/>
  <c r="Q82" i="9"/>
  <c r="Q83" i="9"/>
  <c r="BD13" i="9"/>
  <c r="BD14" i="9"/>
  <c r="BD15" i="9"/>
  <c r="P11" i="10"/>
  <c r="P13" i="10"/>
  <c r="P12" i="10"/>
  <c r="AJ13" i="10"/>
  <c r="AJ12" i="10"/>
  <c r="AJ11" i="10"/>
  <c r="C12" i="10"/>
  <c r="C13" i="10"/>
  <c r="C11" i="10"/>
  <c r="AV57" i="9"/>
  <c r="BW85" i="9"/>
  <c r="AT58" i="9"/>
  <c r="AT72" i="9"/>
  <c r="AT68" i="9"/>
  <c r="AT18" i="9"/>
  <c r="AT67" i="9"/>
  <c r="AT71" i="9"/>
  <c r="AT54" i="9"/>
  <c r="AT69" i="9"/>
  <c r="AT56" i="9"/>
  <c r="AT53" i="9"/>
  <c r="BY13" i="9"/>
  <c r="BY14" i="9"/>
  <c r="BY15" i="9"/>
  <c r="L13" i="10"/>
  <c r="L12" i="10"/>
  <c r="L11" i="10"/>
  <c r="AA13" i="10"/>
  <c r="AA11" i="10"/>
  <c r="AA12" i="10"/>
  <c r="AD11" i="10"/>
  <c r="AD12" i="10"/>
  <c r="AD13" i="10"/>
  <c r="U11" i="10"/>
  <c r="U13" i="10"/>
  <c r="U12" i="10"/>
  <c r="U31" i="9"/>
  <c r="BB86" i="9"/>
  <c r="V72" i="9"/>
  <c r="AB31" i="9"/>
  <c r="BC84" i="9"/>
  <c r="BC71" i="9"/>
  <c r="BC54" i="9"/>
  <c r="BC18" i="9"/>
  <c r="BC82" i="9"/>
  <c r="BC58" i="9"/>
  <c r="BC81" i="9"/>
  <c r="BC83" i="9"/>
  <c r="BC70" i="9"/>
  <c r="BC72" i="9"/>
  <c r="BC85" i="9"/>
  <c r="CC71" i="9"/>
  <c r="CC53" i="9"/>
  <c r="CC69" i="9"/>
  <c r="CC18" i="9"/>
  <c r="CC54" i="9"/>
  <c r="CC84" i="9"/>
  <c r="CC57" i="9"/>
  <c r="CC67" i="9"/>
  <c r="CC82" i="9"/>
  <c r="CC68" i="9"/>
  <c r="CC70" i="9"/>
  <c r="CC56" i="9"/>
  <c r="X57" i="9"/>
  <c r="X67" i="9"/>
  <c r="X16" i="9"/>
  <c r="X17" i="9"/>
  <c r="X55" i="9"/>
  <c r="X18" i="9"/>
  <c r="X71" i="9"/>
  <c r="X72" i="9"/>
  <c r="X84" i="9"/>
  <c r="X70" i="9"/>
  <c r="X83" i="9"/>
  <c r="X53" i="9"/>
  <c r="X82" i="9"/>
  <c r="X58" i="9"/>
  <c r="X81" i="9"/>
  <c r="X85" i="9"/>
  <c r="P18" i="9"/>
  <c r="CA82" i="9"/>
  <c r="AD54" i="9"/>
  <c r="AD56" i="9"/>
  <c r="AD58" i="9"/>
  <c r="AD72" i="9"/>
  <c r="AD83" i="9"/>
  <c r="AD82" i="9"/>
  <c r="AD86" i="9"/>
  <c r="AD84" i="9"/>
  <c r="AD68" i="9"/>
  <c r="AD67" i="9"/>
  <c r="AD71" i="9"/>
  <c r="AD17" i="9"/>
  <c r="AD85" i="9"/>
  <c r="AD81" i="9"/>
  <c r="AD69" i="9"/>
  <c r="AD53" i="9"/>
  <c r="AD57" i="9"/>
  <c r="BC13" i="9"/>
  <c r="BC14" i="9"/>
  <c r="BC15" i="9"/>
  <c r="BC210" i="9"/>
  <c r="BC216" i="9"/>
  <c r="N67" i="9"/>
  <c r="AC15" i="9"/>
  <c r="AC22" i="9" s="1"/>
  <c r="AC13" i="9"/>
  <c r="AC19" i="9"/>
  <c r="AC14" i="9"/>
  <c r="AC21" i="9" s="1"/>
  <c r="BB83" i="9"/>
  <c r="V70" i="9"/>
  <c r="S17" i="9"/>
  <c r="X31" i="9"/>
  <c r="AY58" i="9"/>
  <c r="AY67" i="9"/>
  <c r="AY18" i="9"/>
  <c r="AY84" i="9"/>
  <c r="AY54" i="9"/>
  <c r="AY83" i="9"/>
  <c r="AY69" i="9"/>
  <c r="AY70" i="9"/>
  <c r="AY55" i="9"/>
  <c r="AY85" i="9"/>
  <c r="AY53" i="9"/>
  <c r="AY71" i="9"/>
  <c r="AY57" i="9"/>
  <c r="AY68" i="9"/>
  <c r="AA16" i="9"/>
  <c r="AA81" i="9"/>
  <c r="AA67" i="9"/>
  <c r="AA69" i="9"/>
  <c r="AA70" i="9"/>
  <c r="AA55" i="9"/>
  <c r="AA68" i="9"/>
  <c r="AA85" i="9"/>
  <c r="BD53" i="9"/>
  <c r="BD18" i="9"/>
  <c r="BD70" i="9"/>
  <c r="BD55" i="9"/>
  <c r="BD86" i="9"/>
  <c r="BD71" i="9"/>
  <c r="BD72" i="9"/>
  <c r="BD54" i="9"/>
  <c r="BD57" i="9"/>
  <c r="BD69" i="9"/>
  <c r="AQ18" i="9"/>
  <c r="AQ56" i="9"/>
  <c r="AQ57" i="9"/>
  <c r="AQ68" i="9"/>
  <c r="AQ86" i="9"/>
  <c r="AQ71" i="9"/>
  <c r="AQ54" i="9"/>
  <c r="AQ58" i="9"/>
  <c r="AR58" i="9"/>
  <c r="Q53" i="9"/>
  <c r="Q16" i="9"/>
  <c r="Q58" i="9"/>
  <c r="Q56" i="9"/>
  <c r="N58" i="9"/>
  <c r="N57" i="9"/>
  <c r="G13" i="9"/>
  <c r="G20" i="9" s="1"/>
  <c r="G15" i="9"/>
  <c r="G22" i="9" s="1"/>
  <c r="G19" i="9"/>
  <c r="G14" i="9"/>
  <c r="G21" i="9" s="1"/>
  <c r="AL15" i="9"/>
  <c r="AL14" i="9"/>
  <c r="AL13" i="9"/>
  <c r="AP15" i="9"/>
  <c r="AP14" i="9"/>
  <c r="AP13" i="9"/>
  <c r="E11" i="10"/>
  <c r="E13" i="10"/>
  <c r="E12" i="10"/>
  <c r="AC15" i="10"/>
  <c r="R11" i="10"/>
  <c r="R13" i="10"/>
  <c r="R12" i="10"/>
  <c r="N31" i="9"/>
  <c r="BR31" i="9"/>
  <c r="BD31" i="9"/>
  <c r="AI86" i="9"/>
  <c r="CA31" i="9"/>
  <c r="BZ31" i="9"/>
  <c r="BM53" i="9"/>
  <c r="Q72" i="9"/>
  <c r="BU82" i="9"/>
  <c r="BE70" i="9"/>
  <c r="I68" i="9"/>
  <c r="AF55" i="9"/>
  <c r="BT84" i="9"/>
  <c r="AI53" i="9"/>
  <c r="BQ18" i="9"/>
  <c r="BO53" i="9"/>
  <c r="BO18" i="9"/>
  <c r="AU56" i="9"/>
  <c r="AU55" i="9"/>
  <c r="AU53" i="9"/>
  <c r="AU72" i="9"/>
  <c r="C53" i="9"/>
  <c r="C221" i="9" s="1"/>
  <c r="C57" i="9"/>
  <c r="G221" i="9" s="1"/>
  <c r="C16" i="9"/>
  <c r="BJ56" i="9"/>
  <c r="BH58" i="9"/>
  <c r="L57" i="9"/>
  <c r="BX31" i="9"/>
  <c r="CF14" i="9"/>
  <c r="CF15" i="9"/>
  <c r="CF13" i="9"/>
  <c r="AF72" i="9"/>
  <c r="D13" i="3"/>
  <c r="D17" i="3" s="1"/>
  <c r="AE54" i="9"/>
  <c r="G17" i="9"/>
  <c r="G53" i="9"/>
  <c r="BJ69" i="9"/>
  <c r="BH72" i="9"/>
  <c r="AB58" i="9"/>
  <c r="L55" i="9"/>
  <c r="W13" i="9"/>
  <c r="W20" i="9" s="1"/>
  <c r="W15" i="9"/>
  <c r="W22" i="9" s="1"/>
  <c r="W14" i="9"/>
  <c r="W21" i="9" s="1"/>
  <c r="W19" i="9"/>
  <c r="Q69" i="9"/>
  <c r="F19" i="9"/>
  <c r="F15" i="9"/>
  <c r="F22" i="9" s="1"/>
  <c r="F13" i="9"/>
  <c r="F20" i="9" s="1"/>
  <c r="F14" i="9"/>
  <c r="F21" i="9" s="1"/>
  <c r="BC169" i="9"/>
  <c r="BC163" i="9"/>
  <c r="J56" i="9"/>
  <c r="J68" i="9"/>
  <c r="D17" i="9"/>
  <c r="M17" i="9"/>
  <c r="BK72" i="9"/>
  <c r="BK55" i="9"/>
  <c r="BX54" i="9"/>
  <c r="BK81" i="9"/>
  <c r="BJ84" i="9"/>
  <c r="BX18" i="9"/>
  <c r="BH54" i="9"/>
  <c r="BH86" i="9"/>
  <c r="AB54" i="9"/>
  <c r="L56" i="9"/>
  <c r="BW67" i="9"/>
  <c r="N55" i="9"/>
  <c r="BC191" i="9"/>
  <c r="BC185" i="9"/>
  <c r="G58" i="9"/>
  <c r="AV86" i="9"/>
  <c r="AH13" i="9"/>
  <c r="AH20" i="9" s="1"/>
  <c r="AH19" i="9"/>
  <c r="AH14" i="9"/>
  <c r="AH21" i="9" s="1"/>
  <c r="AH15" i="9"/>
  <c r="BG15" i="9"/>
  <c r="BG14" i="9"/>
  <c r="BG13" i="9"/>
  <c r="W15" i="10"/>
  <c r="T13" i="10"/>
  <c r="T12" i="10"/>
  <c r="T11" i="10"/>
  <c r="H13" i="10"/>
  <c r="H12" i="10"/>
  <c r="H11" i="10"/>
  <c r="D13" i="10"/>
  <c r="D11" i="10"/>
  <c r="D12" i="10"/>
  <c r="C28" i="9"/>
  <c r="C30" i="9" s="1"/>
  <c r="C31" i="9"/>
  <c r="AZ31" i="9"/>
  <c r="AS84" i="9"/>
  <c r="BQ83" i="9"/>
  <c r="BA67" i="9"/>
  <c r="CF18" i="9"/>
  <c r="AL86" i="9"/>
  <c r="CF68" i="9"/>
  <c r="AZ70" i="9"/>
  <c r="BM56" i="9"/>
  <c r="BO54" i="9"/>
  <c r="AI72" i="9"/>
  <c r="Y84" i="9"/>
  <c r="AU14" i="9"/>
  <c r="AU15" i="9"/>
  <c r="AU13" i="9"/>
  <c r="BM57" i="9"/>
  <c r="Q68" i="9"/>
  <c r="BC188" i="9"/>
  <c r="BC182" i="9"/>
  <c r="BU18" i="9"/>
  <c r="BE58" i="9"/>
  <c r="Y56" i="9"/>
  <c r="I57" i="9"/>
  <c r="I72" i="9"/>
  <c r="BC187" i="9"/>
  <c r="BC193" i="9"/>
  <c r="H68" i="9"/>
  <c r="N54" i="9"/>
  <c r="BH57" i="9"/>
  <c r="V58" i="9"/>
  <c r="V67" i="9"/>
  <c r="V17" i="9"/>
  <c r="CB53" i="9"/>
  <c r="CB55" i="9"/>
  <c r="AN67" i="9"/>
  <c r="AN83" i="9"/>
  <c r="BJ68" i="9"/>
  <c r="BX67" i="9"/>
  <c r="BH82" i="9"/>
  <c r="AB81" i="9"/>
  <c r="L69" i="9"/>
  <c r="BW86" i="9"/>
  <c r="BS13" i="9"/>
  <c r="BS14" i="9"/>
  <c r="BS15" i="9"/>
  <c r="E15" i="9"/>
  <c r="E19" i="9"/>
  <c r="E13" i="9"/>
  <c r="E14" i="9"/>
  <c r="E21" i="9" s="1"/>
  <c r="AM11" i="10"/>
  <c r="AM13" i="10"/>
  <c r="AM12" i="10"/>
  <c r="AH13" i="10"/>
  <c r="AH11" i="10"/>
  <c r="AH12" i="10"/>
  <c r="AC13" i="10"/>
  <c r="AC11" i="10"/>
  <c r="AC12" i="10"/>
  <c r="Q15" i="10"/>
  <c r="AL13" i="10"/>
  <c r="AL11" i="10"/>
  <c r="AL12" i="10"/>
  <c r="AN31" i="9"/>
  <c r="R31" i="9"/>
  <c r="AY14" i="9"/>
  <c r="AY15" i="9"/>
  <c r="AY13" i="9"/>
  <c r="BZ15" i="9"/>
  <c r="BZ14" i="9"/>
  <c r="BZ13" i="9"/>
  <c r="AT13" i="9"/>
  <c r="AT15" i="9"/>
  <c r="AT14" i="9"/>
  <c r="BY18" i="9"/>
  <c r="E57" i="9"/>
  <c r="E69" i="9"/>
  <c r="D53" i="9"/>
  <c r="D55" i="9"/>
  <c r="BT85" i="9"/>
  <c r="BT57" i="9"/>
  <c r="D10" i="3"/>
  <c r="D12" i="3"/>
  <c r="BJ55" i="9"/>
  <c r="BX68" i="9"/>
  <c r="BH83" i="9"/>
  <c r="AB17" i="9"/>
  <c r="AB83" i="9"/>
  <c r="AV67" i="9"/>
  <c r="AF82" i="9"/>
  <c r="BW84" i="9"/>
  <c r="BL71" i="9"/>
  <c r="BK85" i="9"/>
  <c r="AE55" i="9"/>
  <c r="BY55" i="9"/>
  <c r="BI71" i="9"/>
  <c r="AS67" i="9"/>
  <c r="BN55" i="9"/>
  <c r="K68" i="9"/>
  <c r="BV55" i="9"/>
  <c r="AP69" i="9"/>
  <c r="J70" i="9"/>
  <c r="BN67" i="9"/>
  <c r="R72" i="9"/>
  <c r="G54" i="9"/>
  <c r="Q15" i="9"/>
  <c r="Q14" i="9"/>
  <c r="Q19" i="9"/>
  <c r="Q13" i="9"/>
  <c r="U14" i="9"/>
  <c r="U21" i="9" s="1"/>
  <c r="U19" i="9"/>
  <c r="U13" i="9"/>
  <c r="U20" i="9" s="1"/>
  <c r="U15" i="9"/>
  <c r="V12" i="10"/>
  <c r="V13" i="10"/>
  <c r="V11" i="10"/>
  <c r="AK12" i="10"/>
  <c r="AK11" i="10"/>
  <c r="AK13" i="10"/>
  <c r="AB15" i="10"/>
  <c r="AL15" i="10"/>
  <c r="I15" i="10"/>
  <c r="BF31" i="9"/>
  <c r="AJ31" i="9"/>
  <c r="BQ54" i="9"/>
  <c r="AK54" i="9"/>
  <c r="E67" i="9"/>
  <c r="AB15" i="9"/>
  <c r="AB13" i="9"/>
  <c r="AB19" i="9"/>
  <c r="AB14" i="9"/>
  <c r="AL72" i="9"/>
  <c r="D82" i="9"/>
  <c r="AW15" i="9"/>
  <c r="AW13" i="9"/>
  <c r="AW14" i="9"/>
  <c r="AZ69" i="9"/>
  <c r="D81" i="9"/>
  <c r="AI85" i="9"/>
  <c r="C68" i="9"/>
  <c r="J221" i="9" s="1"/>
  <c r="BY58" i="9"/>
  <c r="C58" i="9"/>
  <c r="H221" i="9" s="1"/>
  <c r="R13" i="9"/>
  <c r="R19" i="9"/>
  <c r="R14" i="9"/>
  <c r="R15" i="9"/>
  <c r="BM86" i="9"/>
  <c r="BK31" i="9"/>
  <c r="BU57" i="9"/>
  <c r="BE55" i="9"/>
  <c r="Y16" i="9"/>
  <c r="I16" i="9"/>
  <c r="BT71" i="9"/>
  <c r="AN54" i="9"/>
  <c r="R58" i="9"/>
  <c r="N56" i="9"/>
  <c r="AH54" i="9"/>
  <c r="BL70" i="9"/>
  <c r="BL55" i="9"/>
  <c r="BL18" i="9"/>
  <c r="M71" i="9"/>
  <c r="BV68" i="9"/>
  <c r="BJ67" i="9"/>
  <c r="BC183" i="9"/>
  <c r="BC189" i="9"/>
  <c r="BH53" i="9"/>
  <c r="AB72" i="9"/>
  <c r="L68" i="9"/>
  <c r="M68" i="9"/>
  <c r="K71" i="9"/>
  <c r="BV69" i="9"/>
  <c r="J84" i="9"/>
  <c r="CD68" i="9"/>
  <c r="CF31" i="9"/>
  <c r="G81" i="9"/>
  <c r="AI15" i="9"/>
  <c r="AI14" i="9"/>
  <c r="AI13" i="9"/>
  <c r="AK14" i="9"/>
  <c r="AK15" i="9"/>
  <c r="AK13" i="9"/>
  <c r="G11" i="10"/>
  <c r="G12" i="10"/>
  <c r="G13" i="10"/>
  <c r="M12" i="10"/>
  <c r="M13" i="10"/>
  <c r="M11" i="10"/>
  <c r="J13" i="10"/>
  <c r="J11" i="10"/>
  <c r="J12" i="10"/>
  <c r="BY31" i="9"/>
  <c r="BC31" i="9"/>
  <c r="BQ57" i="9"/>
  <c r="BA72" i="9"/>
  <c r="AK55" i="9"/>
  <c r="E54" i="9"/>
  <c r="E85" i="9"/>
  <c r="AL55" i="9"/>
  <c r="X15" i="9"/>
  <c r="X22" i="9" s="1"/>
  <c r="X14" i="9"/>
  <c r="X13" i="9"/>
  <c r="X19" i="9"/>
  <c r="D71" i="9"/>
  <c r="BO72" i="9"/>
  <c r="AI70" i="9"/>
  <c r="AE57" i="9"/>
  <c r="BM81" i="9"/>
  <c r="AV54" i="9"/>
  <c r="AK31" i="9"/>
  <c r="BE67" i="9"/>
  <c r="Y17" i="9"/>
  <c r="I17" i="9"/>
  <c r="BT83" i="9"/>
  <c r="N69" i="9"/>
  <c r="BG68" i="9"/>
  <c r="BG55" i="9"/>
  <c r="BF18" i="9"/>
  <c r="BF67" i="9"/>
  <c r="CD72" i="9"/>
  <c r="AC18" i="9"/>
  <c r="AC16" i="9"/>
  <c r="AC56" i="9"/>
  <c r="BV18" i="9"/>
  <c r="BJ85" i="9"/>
  <c r="BC207" i="9"/>
  <c r="BC213" i="9"/>
  <c r="BX55" i="9"/>
  <c r="BH56" i="9"/>
  <c r="AB53" i="9"/>
  <c r="AB86" i="9"/>
  <c r="L84" i="9"/>
  <c r="BG85" i="9"/>
  <c r="BV57" i="9"/>
  <c r="BC162" i="9"/>
  <c r="BC168" i="9"/>
  <c r="BU67" i="9"/>
  <c r="BU86" i="9"/>
  <c r="BU85" i="9"/>
  <c r="BI31" i="9"/>
  <c r="G82" i="9"/>
  <c r="BB13" i="9"/>
  <c r="BB15" i="9"/>
  <c r="BB14" i="9"/>
  <c r="BA14" i="9"/>
  <c r="BA13" i="9"/>
  <c r="BA15" i="9"/>
  <c r="J15" i="10"/>
  <c r="AE13" i="10"/>
  <c r="AE11" i="10"/>
  <c r="AE12" i="10"/>
  <c r="M31" i="9"/>
  <c r="BU31" i="9"/>
  <c r="BQ58" i="9"/>
  <c r="E18" i="9"/>
  <c r="AL83" i="9"/>
  <c r="G56" i="9"/>
  <c r="CF58" i="9"/>
  <c r="AZ56" i="9"/>
  <c r="D56" i="9"/>
  <c r="CB31" i="9"/>
  <c r="AI69" i="9"/>
  <c r="AF57" i="9"/>
  <c r="BM55" i="9"/>
  <c r="AF85" i="9"/>
  <c r="I31" i="9"/>
  <c r="BU53" i="9"/>
  <c r="Y18" i="9"/>
  <c r="I18" i="9"/>
  <c r="BT81" i="9"/>
  <c r="N86" i="9"/>
  <c r="BJ57" i="9"/>
  <c r="AL18" i="9"/>
  <c r="F82" i="9"/>
  <c r="F53" i="9"/>
  <c r="F18" i="9"/>
  <c r="F57" i="9"/>
  <c r="CG72" i="9"/>
  <c r="K16" i="9"/>
  <c r="K55" i="9"/>
  <c r="K67" i="9"/>
  <c r="K18" i="9"/>
  <c r="AS18" i="9"/>
  <c r="AV55" i="9"/>
  <c r="J17" i="9"/>
  <c r="C18" i="9"/>
  <c r="BV53" i="9"/>
  <c r="BK82" i="9"/>
  <c r="BJ58" i="9"/>
  <c r="BC159" i="9"/>
  <c r="BC165" i="9"/>
  <c r="BX69" i="9"/>
  <c r="BH68" i="9"/>
  <c r="AB67" i="9"/>
  <c r="L17" i="9"/>
  <c r="L83" i="9"/>
  <c r="BC192" i="9"/>
  <c r="BC186" i="9"/>
  <c r="K69" i="9"/>
  <c r="BE57" i="9"/>
  <c r="I28" i="10"/>
  <c r="I29" i="10" s="1"/>
  <c r="AG31" i="9"/>
  <c r="G83" i="9"/>
  <c r="BT15" i="9"/>
  <c r="BT14" i="9"/>
  <c r="BT13" i="9"/>
  <c r="BQ15" i="9"/>
  <c r="BQ14" i="9"/>
  <c r="BQ13" i="9"/>
  <c r="Y12" i="10"/>
  <c r="Y13" i="10"/>
  <c r="Y11" i="10"/>
  <c r="AK15" i="10"/>
  <c r="N11" i="10"/>
  <c r="N13" i="10"/>
  <c r="N12" i="10"/>
  <c r="R15" i="10"/>
  <c r="AE31" i="9"/>
  <c r="F31" i="9"/>
  <c r="E17" i="9"/>
  <c r="AL53" i="9"/>
  <c r="CF57" i="9"/>
  <c r="AZ67" i="9"/>
  <c r="D70" i="9"/>
  <c r="BA31" i="9"/>
  <c r="BO55" i="9"/>
  <c r="AI67" i="9"/>
  <c r="BM18" i="9"/>
  <c r="E84" i="9"/>
  <c r="BU72" i="9"/>
  <c r="BE53" i="9"/>
  <c r="Y85" i="9"/>
  <c r="I55" i="9"/>
  <c r="BT82" i="9"/>
  <c r="H72" i="9"/>
  <c r="N16" i="9"/>
  <c r="D13" i="4"/>
  <c r="D14" i="4"/>
  <c r="D16" i="4"/>
  <c r="Q17" i="9"/>
  <c r="AC17" i="9"/>
  <c r="BV67" i="9"/>
  <c r="AU83" i="9"/>
  <c r="BJ53" i="9"/>
  <c r="BX58" i="9"/>
  <c r="BH84" i="9"/>
  <c r="AB69" i="9"/>
  <c r="L16" i="9"/>
  <c r="L81" i="9"/>
  <c r="I12" i="10"/>
  <c r="I13" i="10"/>
  <c r="I11" i="10"/>
  <c r="V31" i="9"/>
  <c r="Z31" i="9"/>
  <c r="BC190" i="9"/>
  <c r="BC184" i="9"/>
  <c r="BY85" i="9"/>
  <c r="BY68" i="9"/>
  <c r="BL67" i="9"/>
  <c r="BW81" i="9"/>
  <c r="AE67" i="9"/>
  <c r="BY72" i="9"/>
  <c r="AS72" i="9"/>
  <c r="K58" i="9"/>
  <c r="BV71" i="9"/>
  <c r="J67" i="9"/>
  <c r="R70" i="9"/>
  <c r="G55" i="9"/>
  <c r="J15" i="9"/>
  <c r="J13" i="9"/>
  <c r="J20" i="9" s="1"/>
  <c r="J14" i="9"/>
  <c r="J21" i="9" s="1"/>
  <c r="J19" i="9"/>
  <c r="BO31" i="9"/>
  <c r="BO68" i="9"/>
  <c r="AI82" i="9"/>
  <c r="C70" i="9"/>
  <c r="L221" i="9" s="1"/>
  <c r="H53" i="9"/>
  <c r="BC160" i="9"/>
  <c r="BC166" i="9"/>
  <c r="H18" i="9"/>
  <c r="BU83" i="9"/>
  <c r="BE71" i="9"/>
  <c r="I85" i="9"/>
  <c r="AF18" i="9"/>
  <c r="BT55" i="9"/>
  <c r="H71" i="9"/>
  <c r="N18" i="9"/>
  <c r="AI18" i="9"/>
  <c r="O16" i="9"/>
  <c r="BB58" i="9"/>
  <c r="BN70" i="9"/>
  <c r="BN18" i="9"/>
  <c r="S18" i="9"/>
  <c r="BJ82" i="9"/>
  <c r="BJ86" i="9"/>
  <c r="BX72" i="9"/>
  <c r="AB56" i="9"/>
  <c r="L70" i="9"/>
  <c r="L86" i="9"/>
  <c r="AJ18" i="9"/>
  <c r="AW31" i="9"/>
  <c r="BM70" i="9"/>
  <c r="BH55" i="9"/>
  <c r="AV69" i="9"/>
  <c r="AV18" i="9"/>
  <c r="BV56" i="9"/>
  <c r="AE69" i="9"/>
  <c r="BJ54" i="9"/>
  <c r="BJ72" i="9"/>
  <c r="BH67" i="9"/>
  <c r="D86" i="6"/>
  <c r="D79" i="6"/>
  <c r="D83" i="6" s="1"/>
  <c r="D84" i="6" s="1"/>
  <c r="BI72" i="9"/>
  <c r="Y58" i="9"/>
  <c r="Y54" i="9"/>
  <c r="AD15" i="10"/>
  <c r="E15" i="10"/>
  <c r="X12" i="10"/>
  <c r="X11" i="10"/>
  <c r="X13" i="10"/>
  <c r="W11" i="10"/>
  <c r="W12" i="10"/>
  <c r="W13" i="10"/>
  <c r="Z12" i="10"/>
  <c r="Z13" i="10"/>
  <c r="Z11" i="10"/>
  <c r="AL31" i="9"/>
  <c r="BQ72" i="9"/>
  <c r="E83" i="9"/>
  <c r="AL82" i="9"/>
  <c r="AZ53" i="9"/>
  <c r="D69" i="9"/>
  <c r="AF53" i="9"/>
  <c r="BW55" i="9"/>
  <c r="BW70" i="9"/>
  <c r="BK57" i="9"/>
  <c r="AU57" i="9"/>
  <c r="AE68" i="9"/>
  <c r="BY71" i="9"/>
  <c r="J71" i="9"/>
  <c r="G86" i="9"/>
  <c r="D31" i="5"/>
  <c r="D21" i="5"/>
  <c r="W10" i="11" s="1"/>
  <c r="S15" i="9"/>
  <c r="S14" i="9"/>
  <c r="S13" i="9"/>
  <c r="S19" i="9"/>
  <c r="Z15" i="9"/>
  <c r="Z13" i="9"/>
  <c r="Z20" i="9" s="1"/>
  <c r="Z19" i="9"/>
  <c r="Z14" i="9"/>
  <c r="Z21" i="9" s="1"/>
  <c r="O12" i="10"/>
  <c r="O11" i="10"/>
  <c r="O13" i="10"/>
  <c r="D15" i="10"/>
  <c r="U15" i="10"/>
  <c r="N15" i="10"/>
  <c r="CG31" i="9"/>
  <c r="BB31" i="9"/>
  <c r="BQ70" i="9"/>
  <c r="E68" i="9"/>
  <c r="BK54" i="9"/>
  <c r="BB54" i="9"/>
  <c r="AL68" i="9"/>
  <c r="V55" i="9"/>
  <c r="F81" i="9"/>
  <c r="CC31" i="9"/>
  <c r="AZ57" i="9"/>
  <c r="D72" i="9"/>
  <c r="AE17" i="9"/>
  <c r="BO67" i="9"/>
  <c r="AI84" i="9"/>
  <c r="C67" i="9"/>
  <c r="I221" i="9" s="1"/>
  <c r="J53" i="9"/>
  <c r="BM69" i="9"/>
  <c r="Q81" i="9"/>
  <c r="BG18" i="9"/>
  <c r="BT53" i="9"/>
  <c r="BC214" i="9"/>
  <c r="BC208" i="9"/>
  <c r="BU81" i="9"/>
  <c r="BE86" i="9"/>
  <c r="Y86" i="9"/>
  <c r="BT69" i="9"/>
  <c r="AN85" i="9"/>
  <c r="W58" i="9"/>
  <c r="AB16" i="9"/>
  <c r="AH17" i="9"/>
  <c r="C56" i="9"/>
  <c r="F221" i="9" s="1"/>
  <c r="T17" i="9"/>
  <c r="CA71" i="9"/>
  <c r="CA85" i="9"/>
  <c r="CA68" i="9"/>
  <c r="BS18" i="9"/>
  <c r="AT84" i="9" l="1"/>
  <c r="V82" i="9"/>
  <c r="BR81" i="9"/>
  <c r="BR83" i="9"/>
  <c r="H85" i="9"/>
  <c r="BX85" i="9"/>
  <c r="BX83" i="9"/>
  <c r="AT83" i="9"/>
  <c r="AR84" i="9"/>
  <c r="BI83" i="9"/>
  <c r="BI85" i="9"/>
  <c r="V85" i="9"/>
  <c r="R83" i="9"/>
  <c r="H83" i="9"/>
  <c r="AT86" i="9"/>
  <c r="BO82" i="9"/>
  <c r="BO85" i="9"/>
  <c r="BO86" i="9"/>
  <c r="BO81" i="9"/>
  <c r="AZ83" i="9"/>
  <c r="BF83" i="9"/>
  <c r="M83" i="9"/>
  <c r="AP81" i="9"/>
  <c r="AP84" i="9"/>
  <c r="AP86" i="9"/>
  <c r="AP83" i="9"/>
  <c r="AP85" i="9"/>
  <c r="AP82" i="9"/>
  <c r="M81" i="9"/>
  <c r="BD84" i="9"/>
  <c r="BF81" i="9"/>
  <c r="BX81" i="9"/>
  <c r="CC81" i="9"/>
  <c r="AR81" i="9"/>
  <c r="BI84" i="9"/>
  <c r="BS83" i="9"/>
  <c r="BH81" i="9"/>
  <c r="BX86" i="9"/>
  <c r="AR85" i="9"/>
  <c r="BM85" i="9"/>
  <c r="BM84" i="9"/>
  <c r="AZ81" i="9"/>
  <c r="R86" i="9"/>
  <c r="BD81" i="9"/>
  <c r="BR84" i="9"/>
  <c r="N85" i="9"/>
  <c r="AH81" i="9"/>
  <c r="AH84" i="9"/>
  <c r="BR82" i="9"/>
  <c r="G85" i="9"/>
  <c r="AZ82" i="9"/>
  <c r="R81" i="9"/>
  <c r="V81" i="9"/>
  <c r="T84" i="9"/>
  <c r="T85" i="9"/>
  <c r="T83" i="9"/>
  <c r="T82" i="9"/>
  <c r="T81" i="9"/>
  <c r="T86" i="9"/>
  <c r="BF84" i="9"/>
  <c r="BF85" i="9"/>
  <c r="BF86" i="9"/>
  <c r="M85" i="9"/>
  <c r="M86" i="9"/>
  <c r="M84" i="9"/>
  <c r="S82" i="9"/>
  <c r="BD83" i="9"/>
  <c r="S84" i="9"/>
  <c r="BI82" i="9"/>
  <c r="H86" i="9"/>
  <c r="BD82" i="9"/>
  <c r="AR86" i="9"/>
  <c r="V86" i="9"/>
  <c r="O84" i="9"/>
  <c r="O83" i="9"/>
  <c r="O82" i="9"/>
  <c r="O81" i="9"/>
  <c r="O85" i="9"/>
  <c r="N81" i="9"/>
  <c r="BO83" i="9"/>
  <c r="H82" i="9"/>
  <c r="AB85" i="9"/>
  <c r="W83" i="9"/>
  <c r="W81" i="9"/>
  <c r="S83" i="9"/>
  <c r="S81" i="9"/>
  <c r="BP86" i="9"/>
  <c r="CC86" i="9"/>
  <c r="AT85" i="9"/>
  <c r="AZ86" i="9"/>
  <c r="CF84" i="9"/>
  <c r="CF81" i="9"/>
  <c r="BM82" i="9"/>
  <c r="H81" i="9"/>
  <c r="N83" i="9"/>
  <c r="BR86" i="9"/>
  <c r="BN82" i="9"/>
  <c r="CF83" i="9"/>
  <c r="CE81" i="9"/>
  <c r="R85" i="9"/>
  <c r="W82" i="9"/>
  <c r="BX84" i="9"/>
  <c r="S85" i="9"/>
  <c r="AZ84" i="9"/>
  <c r="AB84" i="9"/>
  <c r="BO84" i="9"/>
  <c r="J86" i="9"/>
  <c r="J85" i="9"/>
  <c r="R82" i="9"/>
  <c r="J83" i="9"/>
  <c r="CF82" i="9"/>
  <c r="Z22" i="9"/>
  <c r="X20" i="9"/>
  <c r="X106" i="9"/>
  <c r="AW107" i="9"/>
  <c r="AB20" i="9"/>
  <c r="Q20" i="9"/>
  <c r="AH22" i="9"/>
  <c r="AY98" i="9"/>
  <c r="AC20" i="9"/>
  <c r="Q22" i="9"/>
  <c r="S20" i="9"/>
  <c r="S21" i="9"/>
  <c r="AY96" i="9"/>
  <c r="BB105" i="9"/>
  <c r="BB96" i="9"/>
  <c r="E20" i="9"/>
  <c r="D91" i="6"/>
  <c r="D88" i="6"/>
  <c r="D89" i="6" s="1"/>
  <c r="D87" i="6"/>
  <c r="R20" i="9"/>
  <c r="R105" i="9"/>
  <c r="R96" i="9"/>
  <c r="CA39" i="9"/>
  <c r="BK39" i="9"/>
  <c r="AU39" i="9"/>
  <c r="AE39" i="9"/>
  <c r="O39" i="9"/>
  <c r="BY39" i="9"/>
  <c r="BI39" i="9"/>
  <c r="AS39" i="9"/>
  <c r="AC39" i="9"/>
  <c r="M39" i="9"/>
  <c r="BX39" i="9"/>
  <c r="BH39" i="9"/>
  <c r="AR39" i="9"/>
  <c r="AB39" i="9"/>
  <c r="L39" i="9"/>
  <c r="BW39" i="9"/>
  <c r="BG39" i="9"/>
  <c r="BG97" i="9" s="1"/>
  <c r="AQ39" i="9"/>
  <c r="AA39" i="9"/>
  <c r="K39" i="9"/>
  <c r="BV39" i="9"/>
  <c r="BF39" i="9"/>
  <c r="BF97" i="9" s="1"/>
  <c r="AP39" i="9"/>
  <c r="Z39" i="9"/>
  <c r="Z107" i="9" s="1"/>
  <c r="J39" i="9"/>
  <c r="J107" i="9" s="1"/>
  <c r="CD39" i="9"/>
  <c r="CD97" i="9" s="1"/>
  <c r="BN39" i="9"/>
  <c r="AX39" i="9"/>
  <c r="AH39" i="9"/>
  <c r="AH98" i="9" s="1"/>
  <c r="R39" i="9"/>
  <c r="BM39" i="9"/>
  <c r="AL39" i="9"/>
  <c r="AL97" i="9" s="1"/>
  <c r="N39" i="9"/>
  <c r="BJ39" i="9"/>
  <c r="AJ39" i="9"/>
  <c r="H39" i="9"/>
  <c r="CG39" i="9"/>
  <c r="BE39" i="9"/>
  <c r="AI39" i="9"/>
  <c r="AI106" i="9" s="1"/>
  <c r="G39" i="9"/>
  <c r="CF39" i="9"/>
  <c r="CF107" i="9" s="1"/>
  <c r="BD39" i="9"/>
  <c r="BD97" i="9" s="1"/>
  <c r="AG39" i="9"/>
  <c r="F39" i="9"/>
  <c r="CE39" i="9"/>
  <c r="BC39" i="9"/>
  <c r="AF39" i="9"/>
  <c r="E39" i="9"/>
  <c r="E106" i="9" s="1"/>
  <c r="BQ39" i="9"/>
  <c r="AO39" i="9"/>
  <c r="S39" i="9"/>
  <c r="BU39" i="9"/>
  <c r="AK39" i="9"/>
  <c r="AK105" i="9" s="1"/>
  <c r="BS39" i="9"/>
  <c r="BS97" i="9" s="1"/>
  <c r="Y39" i="9"/>
  <c r="BT39" i="9"/>
  <c r="BT98" i="9" s="1"/>
  <c r="AD39" i="9"/>
  <c r="BR39" i="9"/>
  <c r="BR98" i="9" s="1"/>
  <c r="X39" i="9"/>
  <c r="X105" i="9" s="1"/>
  <c r="BP39" i="9"/>
  <c r="W39" i="9"/>
  <c r="BO39" i="9"/>
  <c r="V39" i="9"/>
  <c r="BL39" i="9"/>
  <c r="U39" i="9"/>
  <c r="D51" i="7"/>
  <c r="BB39" i="9"/>
  <c r="BB97" i="9" s="1"/>
  <c r="T39" i="9"/>
  <c r="BA39" i="9"/>
  <c r="BA105" i="9" s="1"/>
  <c r="Q39" i="9"/>
  <c r="Q107" i="9" s="1"/>
  <c r="CB39" i="9"/>
  <c r="AN39" i="9"/>
  <c r="BZ39" i="9"/>
  <c r="BZ98" i="9" s="1"/>
  <c r="AM39" i="9"/>
  <c r="CC39" i="9"/>
  <c r="AZ39" i="9"/>
  <c r="AV39" i="9"/>
  <c r="AY39" i="9"/>
  <c r="AW39" i="9"/>
  <c r="AW106" i="9" s="1"/>
  <c r="I39" i="9"/>
  <c r="AT39" i="9"/>
  <c r="P39" i="9"/>
  <c r="D39" i="9"/>
  <c r="C39" i="9"/>
  <c r="D32" i="5"/>
  <c r="D22" i="5"/>
  <c r="W11" i="11" s="1"/>
  <c r="W12" i="11" s="1"/>
  <c r="D33" i="5"/>
  <c r="BQ98" i="9"/>
  <c r="D20" i="4"/>
  <c r="D45" i="4"/>
  <c r="J22" i="9"/>
  <c r="BX97" i="9"/>
  <c r="D18" i="4"/>
  <c r="U22" i="9"/>
  <c r="BA106" i="9"/>
  <c r="AI107" i="9"/>
  <c r="AB22" i="9"/>
  <c r="BC97" i="9"/>
  <c r="AW96" i="9"/>
  <c r="D11" i="3"/>
  <c r="D17" i="4"/>
  <c r="S22" i="9"/>
  <c r="Q21" i="9"/>
  <c r="Q97" i="9"/>
  <c r="X107" i="9"/>
  <c r="BX98" i="9"/>
  <c r="X21" i="9"/>
  <c r="X97" i="9"/>
  <c r="E22" i="9"/>
  <c r="R22" i="9"/>
  <c r="R107" i="9"/>
  <c r="R98" i="9"/>
  <c r="U97" i="9"/>
  <c r="R21" i="9"/>
  <c r="AB21" i="9"/>
  <c r="BD107" i="9"/>
  <c r="D20" i="6"/>
  <c r="D24" i="6"/>
  <c r="D25" i="6" s="1"/>
  <c r="AI105" i="9" l="1"/>
  <c r="Q96" i="9"/>
  <c r="BT97" i="9"/>
  <c r="CD107" i="9"/>
  <c r="CF97" i="9"/>
  <c r="AW105" i="9"/>
  <c r="BD98" i="9"/>
  <c r="CD98" i="9"/>
  <c r="BD96" i="9"/>
  <c r="Q105" i="9"/>
  <c r="BT105" i="9"/>
  <c r="BB98" i="9"/>
  <c r="CF96" i="9"/>
  <c r="CF105" i="9"/>
  <c r="BA96" i="9"/>
  <c r="BB106" i="9"/>
  <c r="AL105" i="9"/>
  <c r="BT106" i="9"/>
  <c r="E107" i="9"/>
  <c r="J98" i="9"/>
  <c r="CD106" i="9"/>
  <c r="BD105" i="9"/>
  <c r="BS106" i="9"/>
  <c r="AI96" i="9"/>
  <c r="BB107" i="9"/>
  <c r="BA107" i="9"/>
  <c r="AI97" i="9"/>
  <c r="Z98" i="9"/>
  <c r="Z105" i="9"/>
  <c r="CF98" i="9"/>
  <c r="BA98" i="9"/>
  <c r="AI98" i="9"/>
  <c r="M245" i="11"/>
  <c r="M142" i="11"/>
  <c r="M189" i="11"/>
  <c r="M212" i="11"/>
  <c r="M218" i="11"/>
  <c r="M164" i="11"/>
  <c r="M116" i="11"/>
  <c r="M69" i="11"/>
  <c r="M169" i="11"/>
  <c r="M51" i="11"/>
  <c r="M46" i="11"/>
  <c r="M45" i="11"/>
  <c r="M192" i="11"/>
  <c r="M71" i="11"/>
  <c r="M139" i="11"/>
  <c r="M67" i="11"/>
  <c r="M187" i="11"/>
  <c r="M88" i="11"/>
  <c r="M219" i="11"/>
  <c r="M240" i="11"/>
  <c r="M194" i="11"/>
  <c r="M243" i="11"/>
  <c r="M221" i="11"/>
  <c r="M242" i="11"/>
  <c r="M166" i="11"/>
  <c r="M111" i="11"/>
  <c r="D117" i="7"/>
  <c r="D115" i="7"/>
  <c r="D126" i="7" s="1"/>
  <c r="D64" i="7"/>
  <c r="S46" i="9"/>
  <c r="S95" i="9"/>
  <c r="S43" i="9"/>
  <c r="S41" i="9"/>
  <c r="S45" i="9"/>
  <c r="S42" i="9"/>
  <c r="S104" i="9"/>
  <c r="S44" i="9"/>
  <c r="AJ44" i="9"/>
  <c r="AJ105" i="9"/>
  <c r="AJ107" i="9"/>
  <c r="AJ95" i="9"/>
  <c r="AJ104" i="9"/>
  <c r="AJ96" i="9"/>
  <c r="AJ106" i="9"/>
  <c r="AJ97" i="9"/>
  <c r="AJ45" i="9"/>
  <c r="AJ98" i="9"/>
  <c r="AJ43" i="9"/>
  <c r="AJ41" i="9"/>
  <c r="AJ42" i="9"/>
  <c r="AJ46" i="9"/>
  <c r="AA42" i="9"/>
  <c r="AA107" i="9"/>
  <c r="AA96" i="9"/>
  <c r="AA41" i="9"/>
  <c r="AA43" i="9"/>
  <c r="AA46" i="9"/>
  <c r="AA98" i="9"/>
  <c r="AA97" i="9"/>
  <c r="AA105" i="9"/>
  <c r="AA95" i="9"/>
  <c r="AA104" i="9"/>
  <c r="AA106" i="9"/>
  <c r="AA44" i="9"/>
  <c r="AA45" i="9"/>
  <c r="AU46" i="9"/>
  <c r="AU45" i="9"/>
  <c r="AU43" i="9"/>
  <c r="AU41" i="9"/>
  <c r="AU97" i="9"/>
  <c r="AU107" i="9"/>
  <c r="AU95" i="9"/>
  <c r="AU105" i="9"/>
  <c r="AU104" i="9"/>
  <c r="AU96" i="9"/>
  <c r="AU44" i="9"/>
  <c r="AU98" i="9"/>
  <c r="AU42" i="9"/>
  <c r="AU106" i="9"/>
  <c r="S105" i="9"/>
  <c r="I105" i="9"/>
  <c r="I104" i="9"/>
  <c r="I106" i="9"/>
  <c r="I96" i="9"/>
  <c r="I107" i="9"/>
  <c r="I95" i="9"/>
  <c r="I43" i="9"/>
  <c r="I44" i="9"/>
  <c r="I46" i="9"/>
  <c r="I42" i="9"/>
  <c r="I41" i="9"/>
  <c r="I98" i="9"/>
  <c r="I45" i="9"/>
  <c r="I97" i="9"/>
  <c r="U95" i="9"/>
  <c r="U104" i="9"/>
  <c r="U105" i="9"/>
  <c r="U43" i="9"/>
  <c r="U45" i="9"/>
  <c r="U42" i="9"/>
  <c r="U106" i="9"/>
  <c r="U44" i="9"/>
  <c r="U46" i="9"/>
  <c r="U98" i="9"/>
  <c r="U96" i="9"/>
  <c r="U41" i="9"/>
  <c r="AO41" i="9"/>
  <c r="AO46" i="9"/>
  <c r="AO42" i="9"/>
  <c r="AO95" i="9"/>
  <c r="AO45" i="9"/>
  <c r="AO107" i="9"/>
  <c r="AO98" i="9"/>
  <c r="AO106" i="9"/>
  <c r="AO96" i="9"/>
  <c r="AO97" i="9"/>
  <c r="AO43" i="9"/>
  <c r="AO44" i="9"/>
  <c r="AO104" i="9"/>
  <c r="AO105" i="9"/>
  <c r="BJ104" i="9"/>
  <c r="BJ96" i="9"/>
  <c r="BJ98" i="9"/>
  <c r="BJ105" i="9"/>
  <c r="BJ107" i="9"/>
  <c r="BJ46" i="9"/>
  <c r="BJ42" i="9"/>
  <c r="BJ45" i="9"/>
  <c r="BJ44" i="9"/>
  <c r="BJ106" i="9"/>
  <c r="BJ97" i="9"/>
  <c r="BJ95" i="9"/>
  <c r="BJ41" i="9"/>
  <c r="BJ43" i="9"/>
  <c r="AQ95" i="9"/>
  <c r="AQ96" i="9"/>
  <c r="AQ46" i="9"/>
  <c r="AQ105" i="9"/>
  <c r="AQ104" i="9"/>
  <c r="AQ98" i="9"/>
  <c r="AQ97" i="9"/>
  <c r="AQ42" i="9"/>
  <c r="AQ44" i="9"/>
  <c r="AQ107" i="9"/>
  <c r="AQ43" i="9"/>
  <c r="AQ45" i="9"/>
  <c r="AQ106" i="9"/>
  <c r="AQ41" i="9"/>
  <c r="BK106" i="9"/>
  <c r="BK107" i="9"/>
  <c r="BK96" i="9"/>
  <c r="BK105" i="9"/>
  <c r="BK104" i="9"/>
  <c r="BK43" i="9"/>
  <c r="BK46" i="9"/>
  <c r="BK98" i="9"/>
  <c r="BK41" i="9"/>
  <c r="BK45" i="9"/>
  <c r="BK95" i="9"/>
  <c r="BK44" i="9"/>
  <c r="BK97" i="9"/>
  <c r="BK42" i="9"/>
  <c r="S96" i="9"/>
  <c r="BG105" i="9"/>
  <c r="BG45" i="9"/>
  <c r="BG46" i="9"/>
  <c r="BG42" i="9"/>
  <c r="BG44" i="9"/>
  <c r="BG98" i="9"/>
  <c r="BG106" i="9"/>
  <c r="BG95" i="9"/>
  <c r="BG96" i="9"/>
  <c r="BG41" i="9"/>
  <c r="BG104" i="9"/>
  <c r="BG107" i="9"/>
  <c r="BG43" i="9"/>
  <c r="BL95" i="9"/>
  <c r="BL105" i="9"/>
  <c r="BL96" i="9"/>
  <c r="BL46" i="9"/>
  <c r="BL43" i="9"/>
  <c r="BL44" i="9"/>
  <c r="BL41" i="9"/>
  <c r="BL97" i="9"/>
  <c r="BL107" i="9"/>
  <c r="BL98" i="9"/>
  <c r="BL104" i="9"/>
  <c r="BL106" i="9"/>
  <c r="BL42" i="9"/>
  <c r="BL45" i="9"/>
  <c r="N41" i="9"/>
  <c r="N43" i="9"/>
  <c r="N45" i="9"/>
  <c r="N46" i="9"/>
  <c r="N107" i="9"/>
  <c r="N97" i="9"/>
  <c r="N95" i="9"/>
  <c r="N44" i="9"/>
  <c r="N42" i="9"/>
  <c r="N104" i="9"/>
  <c r="N96" i="9"/>
  <c r="N106" i="9"/>
  <c r="N98" i="9"/>
  <c r="N105" i="9"/>
  <c r="AY106" i="9"/>
  <c r="AY107" i="9"/>
  <c r="AY104" i="9"/>
  <c r="AY41" i="9"/>
  <c r="AY42" i="9"/>
  <c r="AY43" i="9"/>
  <c r="AY44" i="9"/>
  <c r="AY46" i="9"/>
  <c r="AY95" i="9"/>
  <c r="AY45" i="9"/>
  <c r="V42" i="9"/>
  <c r="V105" i="9"/>
  <c r="V96" i="9"/>
  <c r="V106" i="9"/>
  <c r="V98" i="9"/>
  <c r="V107" i="9"/>
  <c r="V41" i="9"/>
  <c r="V44" i="9"/>
  <c r="V104" i="9"/>
  <c r="V46" i="9"/>
  <c r="V45" i="9"/>
  <c r="V43" i="9"/>
  <c r="V95" i="9"/>
  <c r="V97" i="9"/>
  <c r="AF95" i="9"/>
  <c r="AF46" i="9"/>
  <c r="AF105" i="9"/>
  <c r="AF45" i="9"/>
  <c r="AF96" i="9"/>
  <c r="AF97" i="9"/>
  <c r="AF107" i="9"/>
  <c r="AF106" i="9"/>
  <c r="AF44" i="9"/>
  <c r="AF43" i="9"/>
  <c r="AF42" i="9"/>
  <c r="AF104" i="9"/>
  <c r="AF41" i="9"/>
  <c r="AF98" i="9"/>
  <c r="BM104" i="9"/>
  <c r="BM96" i="9"/>
  <c r="BM95" i="9"/>
  <c r="BM97" i="9"/>
  <c r="BM98" i="9"/>
  <c r="BM106" i="9"/>
  <c r="BM45" i="9"/>
  <c r="BM43" i="9"/>
  <c r="BM41" i="9"/>
  <c r="BM46" i="9"/>
  <c r="BM42" i="9"/>
  <c r="BM107" i="9"/>
  <c r="BM105" i="9"/>
  <c r="BM44" i="9"/>
  <c r="L105" i="9"/>
  <c r="L106" i="9"/>
  <c r="L46" i="9"/>
  <c r="L41" i="9"/>
  <c r="L104" i="9"/>
  <c r="L107" i="9"/>
  <c r="L97" i="9"/>
  <c r="L98" i="9"/>
  <c r="L43" i="9"/>
  <c r="L45" i="9"/>
  <c r="L42" i="9"/>
  <c r="L96" i="9"/>
  <c r="L95" i="9"/>
  <c r="L44" i="9"/>
  <c r="S106" i="9"/>
  <c r="AY97" i="9"/>
  <c r="X96" i="9"/>
  <c r="D45" i="5"/>
  <c r="D15" i="3"/>
  <c r="D14" i="3"/>
  <c r="AW98" i="9"/>
  <c r="AV96" i="9"/>
  <c r="AV98" i="9"/>
  <c r="AV95" i="9"/>
  <c r="AV106" i="9"/>
  <c r="AV45" i="9"/>
  <c r="AV42" i="9"/>
  <c r="AV44" i="9"/>
  <c r="AV107" i="9"/>
  <c r="AV104" i="9"/>
  <c r="AV46" i="9"/>
  <c r="AV41" i="9"/>
  <c r="AV43" i="9"/>
  <c r="AV97" i="9"/>
  <c r="BO107" i="9"/>
  <c r="BO45" i="9"/>
  <c r="BO104" i="9"/>
  <c r="BO46" i="9"/>
  <c r="BO98" i="9"/>
  <c r="BO95" i="9"/>
  <c r="BO43" i="9"/>
  <c r="BO42" i="9"/>
  <c r="BO105" i="9"/>
  <c r="BO96" i="9"/>
  <c r="BO41" i="9"/>
  <c r="BO106" i="9"/>
  <c r="BO97" i="9"/>
  <c r="BO44" i="9"/>
  <c r="BC44" i="9"/>
  <c r="BC98" i="9"/>
  <c r="BC43" i="9"/>
  <c r="BC46" i="9"/>
  <c r="BC42" i="9"/>
  <c r="BC107" i="9"/>
  <c r="BC95" i="9"/>
  <c r="BC105" i="9"/>
  <c r="BC41" i="9"/>
  <c r="BC96" i="9"/>
  <c r="BC104" i="9"/>
  <c r="BC106" i="9"/>
  <c r="BC45" i="9"/>
  <c r="R41" i="9"/>
  <c r="R45" i="9"/>
  <c r="R46" i="9"/>
  <c r="R104" i="9"/>
  <c r="R43" i="9"/>
  <c r="R95" i="9"/>
  <c r="R44" i="9"/>
  <c r="R42" i="9"/>
  <c r="AB42" i="9"/>
  <c r="AB46" i="9"/>
  <c r="AB104" i="9"/>
  <c r="AB45" i="9"/>
  <c r="AB43" i="9"/>
  <c r="AB41" i="9"/>
  <c r="AB44" i="9"/>
  <c r="AB95" i="9"/>
  <c r="S97" i="9"/>
  <c r="U107" i="9"/>
  <c r="AZ105" i="9"/>
  <c r="AZ106" i="9"/>
  <c r="AZ107" i="9"/>
  <c r="AZ97" i="9"/>
  <c r="AZ104" i="9"/>
  <c r="AZ41" i="9"/>
  <c r="AZ46" i="9"/>
  <c r="AZ42" i="9"/>
  <c r="AZ43" i="9"/>
  <c r="AZ95" i="9"/>
  <c r="AZ44" i="9"/>
  <c r="AZ96" i="9"/>
  <c r="AZ98" i="9"/>
  <c r="AZ45" i="9"/>
  <c r="W107" i="9"/>
  <c r="W98" i="9"/>
  <c r="W96" i="9"/>
  <c r="W104" i="9"/>
  <c r="W97" i="9"/>
  <c r="W41" i="9"/>
  <c r="W105" i="9"/>
  <c r="W43" i="9"/>
  <c r="W45" i="9"/>
  <c r="W42" i="9"/>
  <c r="W46" i="9"/>
  <c r="W44" i="9"/>
  <c r="W106" i="9"/>
  <c r="W95" i="9"/>
  <c r="CE96" i="9"/>
  <c r="CE98" i="9"/>
  <c r="CE45" i="9"/>
  <c r="CE106" i="9"/>
  <c r="CE42" i="9"/>
  <c r="CE46" i="9"/>
  <c r="CE43" i="9"/>
  <c r="CE41" i="9"/>
  <c r="CE95" i="9"/>
  <c r="CE44" i="9"/>
  <c r="CE107" i="9"/>
  <c r="CE104" i="9"/>
  <c r="CE105" i="9"/>
  <c r="CE97" i="9"/>
  <c r="AH41" i="9"/>
  <c r="AH105" i="9"/>
  <c r="AH97" i="9"/>
  <c r="AH46" i="9"/>
  <c r="AH96" i="9"/>
  <c r="AH44" i="9"/>
  <c r="AH107" i="9"/>
  <c r="AH95" i="9"/>
  <c r="AH43" i="9"/>
  <c r="AH106" i="9"/>
  <c r="AH104" i="9"/>
  <c r="AH45" i="9"/>
  <c r="AH42" i="9"/>
  <c r="AR46" i="9"/>
  <c r="AR44" i="9"/>
  <c r="AR106" i="9"/>
  <c r="AR104" i="9"/>
  <c r="AR98" i="9"/>
  <c r="AR97" i="9"/>
  <c r="AR96" i="9"/>
  <c r="AR43" i="9"/>
  <c r="AR107" i="9"/>
  <c r="AR41" i="9"/>
  <c r="AR42" i="9"/>
  <c r="AR95" i="9"/>
  <c r="AR45" i="9"/>
  <c r="AL107" i="9"/>
  <c r="AL98" i="9"/>
  <c r="AL44" i="9"/>
  <c r="AL43" i="9"/>
  <c r="AL45" i="9"/>
  <c r="AL42" i="9"/>
  <c r="AL95" i="9"/>
  <c r="AL104" i="9"/>
  <c r="AL106" i="9"/>
  <c r="AL41" i="9"/>
  <c r="AL46" i="9"/>
  <c r="CC97" i="9"/>
  <c r="CC44" i="9"/>
  <c r="CC42" i="9"/>
  <c r="CC41" i="9"/>
  <c r="CC45" i="9"/>
  <c r="CC43" i="9"/>
  <c r="CC98" i="9"/>
  <c r="CC96" i="9"/>
  <c r="CC104" i="9"/>
  <c r="CC46" i="9"/>
  <c r="CC106" i="9"/>
  <c r="CC95" i="9"/>
  <c r="CC107" i="9"/>
  <c r="CC105" i="9"/>
  <c r="BP42" i="9"/>
  <c r="BP44" i="9"/>
  <c r="BP95" i="9"/>
  <c r="BP106" i="9"/>
  <c r="BP96" i="9"/>
  <c r="BP98" i="9"/>
  <c r="BP41" i="9"/>
  <c r="BP105" i="9"/>
  <c r="BP45" i="9"/>
  <c r="BP104" i="9"/>
  <c r="BP97" i="9"/>
  <c r="BP46" i="9"/>
  <c r="BP43" i="9"/>
  <c r="BP107" i="9"/>
  <c r="F97" i="9"/>
  <c r="F104" i="9"/>
  <c r="F96" i="9"/>
  <c r="F44" i="9"/>
  <c r="F98" i="9"/>
  <c r="F46" i="9"/>
  <c r="F43" i="9"/>
  <c r="F45" i="9"/>
  <c r="F107" i="9"/>
  <c r="F95" i="9"/>
  <c r="F42" i="9"/>
  <c r="F41" i="9"/>
  <c r="F105" i="9"/>
  <c r="F106" i="9"/>
  <c r="AX106" i="9"/>
  <c r="AX97" i="9"/>
  <c r="AX98" i="9"/>
  <c r="AX104" i="9"/>
  <c r="AX45" i="9"/>
  <c r="AX42" i="9"/>
  <c r="AX46" i="9"/>
  <c r="AX41" i="9"/>
  <c r="AX107" i="9"/>
  <c r="AX105" i="9"/>
  <c r="AX43" i="9"/>
  <c r="AX96" i="9"/>
  <c r="AX95" i="9"/>
  <c r="AX44" i="9"/>
  <c r="BH107" i="9"/>
  <c r="BH98" i="9"/>
  <c r="BH42" i="9"/>
  <c r="BH97" i="9"/>
  <c r="BH46" i="9"/>
  <c r="BH44" i="9"/>
  <c r="BH41" i="9"/>
  <c r="BH45" i="9"/>
  <c r="BH106" i="9"/>
  <c r="BH95" i="9"/>
  <c r="BH105" i="9"/>
  <c r="BH96" i="9"/>
  <c r="BH43" i="9"/>
  <c r="BH104" i="9"/>
  <c r="E43" i="9"/>
  <c r="E95" i="9"/>
  <c r="E104" i="9"/>
  <c r="E98" i="9"/>
  <c r="E42" i="9"/>
  <c r="E41" i="9"/>
  <c r="E44" i="9"/>
  <c r="E45" i="9"/>
  <c r="E97" i="9"/>
  <c r="E46" i="9"/>
  <c r="AW42" i="9"/>
  <c r="AW45" i="9"/>
  <c r="AW44" i="9"/>
  <c r="AW95" i="9"/>
  <c r="AW104" i="9"/>
  <c r="AW46" i="9"/>
  <c r="AW97" i="9"/>
  <c r="AW41" i="9"/>
  <c r="AW43" i="9"/>
  <c r="AB107" i="9"/>
  <c r="BZ106" i="9"/>
  <c r="BZ43" i="9"/>
  <c r="BZ95" i="9"/>
  <c r="BZ41" i="9"/>
  <c r="BZ42" i="9"/>
  <c r="BZ46" i="9"/>
  <c r="BZ107" i="9"/>
  <c r="BZ97" i="9"/>
  <c r="BZ96" i="9"/>
  <c r="BZ104" i="9"/>
  <c r="BZ105" i="9"/>
  <c r="BZ44" i="9"/>
  <c r="BZ45" i="9"/>
  <c r="BR97" i="9"/>
  <c r="BR45" i="9"/>
  <c r="BR41" i="9"/>
  <c r="BR46" i="9"/>
  <c r="BR42" i="9"/>
  <c r="BR95" i="9"/>
  <c r="BR43" i="9"/>
  <c r="BR105" i="9"/>
  <c r="BR106" i="9"/>
  <c r="BR104" i="9"/>
  <c r="BR44" i="9"/>
  <c r="BD95" i="9"/>
  <c r="BD44" i="9"/>
  <c r="BD41" i="9"/>
  <c r="BD43" i="9"/>
  <c r="BD42" i="9"/>
  <c r="BD45" i="9"/>
  <c r="BD46" i="9"/>
  <c r="BD104" i="9"/>
  <c r="CD43" i="9"/>
  <c r="CD46" i="9"/>
  <c r="CD41" i="9"/>
  <c r="CD104" i="9"/>
  <c r="CD95" i="9"/>
  <c r="CD96" i="9"/>
  <c r="CD105" i="9"/>
  <c r="CD42" i="9"/>
  <c r="CD45" i="9"/>
  <c r="CD44" i="9"/>
  <c r="M44" i="9"/>
  <c r="M43" i="9"/>
  <c r="M95" i="9"/>
  <c r="M107" i="9"/>
  <c r="M106" i="9"/>
  <c r="M97" i="9"/>
  <c r="M42" i="9"/>
  <c r="M96" i="9"/>
  <c r="M46" i="9"/>
  <c r="M41" i="9"/>
  <c r="M98" i="9"/>
  <c r="M105" i="9"/>
  <c r="M104" i="9"/>
  <c r="M45" i="9"/>
  <c r="E105" i="9"/>
  <c r="BX96" i="9"/>
  <c r="BX104" i="9"/>
  <c r="BX42" i="9"/>
  <c r="BX95" i="9"/>
  <c r="BX45" i="9"/>
  <c r="BX44" i="9"/>
  <c r="BX41" i="9"/>
  <c r="BX46" i="9"/>
  <c r="BX43" i="9"/>
  <c r="BX107" i="9"/>
  <c r="BX105" i="9"/>
  <c r="AB97" i="9"/>
  <c r="AB98" i="9"/>
  <c r="AN98" i="9"/>
  <c r="AN96" i="9"/>
  <c r="AN97" i="9"/>
  <c r="AN43" i="9"/>
  <c r="AN105" i="9"/>
  <c r="AN107" i="9"/>
  <c r="AN106" i="9"/>
  <c r="AN104" i="9"/>
  <c r="AN44" i="9"/>
  <c r="AN46" i="9"/>
  <c r="AN41" i="9"/>
  <c r="AN95" i="9"/>
  <c r="AN45" i="9"/>
  <c r="AN42" i="9"/>
  <c r="AD41" i="9"/>
  <c r="AD97" i="9"/>
  <c r="AD105" i="9"/>
  <c r="AD106" i="9"/>
  <c r="AD98" i="9"/>
  <c r="AD104" i="9"/>
  <c r="AD95" i="9"/>
  <c r="AD42" i="9"/>
  <c r="AD45" i="9"/>
  <c r="AD107" i="9"/>
  <c r="AD44" i="9"/>
  <c r="AD96" i="9"/>
  <c r="AD46" i="9"/>
  <c r="AD43" i="9"/>
  <c r="CF41" i="9"/>
  <c r="CF95" i="9"/>
  <c r="CF104" i="9"/>
  <c r="CF45" i="9"/>
  <c r="CF42" i="9"/>
  <c r="CF44" i="9"/>
  <c r="CF43" i="9"/>
  <c r="CF106" i="9"/>
  <c r="CF46" i="9"/>
  <c r="J104" i="9"/>
  <c r="J45" i="9"/>
  <c r="J44" i="9"/>
  <c r="J105" i="9"/>
  <c r="J41" i="9"/>
  <c r="J97" i="9"/>
  <c r="J95" i="9"/>
  <c r="J43" i="9"/>
  <c r="J96" i="9"/>
  <c r="J106" i="9"/>
  <c r="J42" i="9"/>
  <c r="J46" i="9"/>
  <c r="AC95" i="9"/>
  <c r="AC42" i="9"/>
  <c r="AC104" i="9"/>
  <c r="AC46" i="9"/>
  <c r="AC107" i="9"/>
  <c r="AC106" i="9"/>
  <c r="AC97" i="9"/>
  <c r="AC45" i="9"/>
  <c r="AC105" i="9"/>
  <c r="AC98" i="9"/>
  <c r="AC43" i="9"/>
  <c r="AC41" i="9"/>
  <c r="AC44" i="9"/>
  <c r="BS105" i="9"/>
  <c r="AY105" i="9"/>
  <c r="AB105" i="9"/>
  <c r="BQ44" i="9"/>
  <c r="BQ45" i="9"/>
  <c r="BQ43" i="9"/>
  <c r="BQ41" i="9"/>
  <c r="BQ42" i="9"/>
  <c r="BQ46" i="9"/>
  <c r="BQ106" i="9"/>
  <c r="BQ96" i="9"/>
  <c r="BQ105" i="9"/>
  <c r="BQ104" i="9"/>
  <c r="BQ97" i="9"/>
  <c r="BQ95" i="9"/>
  <c r="BW96" i="9"/>
  <c r="BW105" i="9"/>
  <c r="BW95" i="9"/>
  <c r="BW45" i="9"/>
  <c r="BW98" i="9"/>
  <c r="BW97" i="9"/>
  <c r="BW106" i="9"/>
  <c r="BW107" i="9"/>
  <c r="BW43" i="9"/>
  <c r="BW46" i="9"/>
  <c r="BW41" i="9"/>
  <c r="BW44" i="9"/>
  <c r="BW42" i="9"/>
  <c r="BW104" i="9"/>
  <c r="AM46" i="9"/>
  <c r="AM42" i="9"/>
  <c r="AM97" i="9"/>
  <c r="AM104" i="9"/>
  <c r="AM105" i="9"/>
  <c r="AM107" i="9"/>
  <c r="AM95" i="9"/>
  <c r="AM96" i="9"/>
  <c r="AM45" i="9"/>
  <c r="AM44" i="9"/>
  <c r="AM41" i="9"/>
  <c r="AM43" i="9"/>
  <c r="AM98" i="9"/>
  <c r="AM106" i="9"/>
  <c r="BX106" i="9"/>
  <c r="AB106" i="9"/>
  <c r="CB105" i="9"/>
  <c r="CB42" i="9"/>
  <c r="CB44" i="9"/>
  <c r="CB106" i="9"/>
  <c r="CB96" i="9"/>
  <c r="CB95" i="9"/>
  <c r="CB97" i="9"/>
  <c r="CB104" i="9"/>
  <c r="CB98" i="9"/>
  <c r="CB46" i="9"/>
  <c r="CB43" i="9"/>
  <c r="CB45" i="9"/>
  <c r="CB41" i="9"/>
  <c r="CB107" i="9"/>
  <c r="BT42" i="9"/>
  <c r="BT46" i="9"/>
  <c r="BT107" i="9"/>
  <c r="BT43" i="9"/>
  <c r="BT95" i="9"/>
  <c r="BT41" i="9"/>
  <c r="BT96" i="9"/>
  <c r="BT104" i="9"/>
  <c r="BT45" i="9"/>
  <c r="BT44" i="9"/>
  <c r="G95" i="9"/>
  <c r="G46" i="9"/>
  <c r="G98" i="9"/>
  <c r="G41" i="9"/>
  <c r="G45" i="9"/>
  <c r="G106" i="9"/>
  <c r="G105" i="9"/>
  <c r="G104" i="9"/>
  <c r="G107" i="9"/>
  <c r="G96" i="9"/>
  <c r="G42" i="9"/>
  <c r="G43" i="9"/>
  <c r="G44" i="9"/>
  <c r="G97" i="9"/>
  <c r="Z42" i="9"/>
  <c r="Z44" i="9"/>
  <c r="Z45" i="9"/>
  <c r="Z97" i="9"/>
  <c r="Z104" i="9"/>
  <c r="Z43" i="9"/>
  <c r="Z46" i="9"/>
  <c r="Z106" i="9"/>
  <c r="Z95" i="9"/>
  <c r="Z41" i="9"/>
  <c r="AS46" i="9"/>
  <c r="AS96" i="9"/>
  <c r="AS106" i="9"/>
  <c r="AS43" i="9"/>
  <c r="AS97" i="9"/>
  <c r="AS107" i="9"/>
  <c r="AS42" i="9"/>
  <c r="AS95" i="9"/>
  <c r="AS44" i="9"/>
  <c r="AS98" i="9"/>
  <c r="AS45" i="9"/>
  <c r="AS105" i="9"/>
  <c r="AS104" i="9"/>
  <c r="AS41" i="9"/>
  <c r="BS96" i="9"/>
  <c r="AB96" i="9"/>
  <c r="E96" i="9"/>
  <c r="BS98" i="9"/>
  <c r="Q104" i="9"/>
  <c r="Q46" i="9"/>
  <c r="Q43" i="9"/>
  <c r="Q45" i="9"/>
  <c r="Q44" i="9"/>
  <c r="Q95" i="9"/>
  <c r="Q42" i="9"/>
  <c r="Q106" i="9"/>
  <c r="Q41" i="9"/>
  <c r="Y43" i="9"/>
  <c r="Y46" i="9"/>
  <c r="Y41" i="9"/>
  <c r="Y45" i="9"/>
  <c r="Y95" i="9"/>
  <c r="Y44" i="9"/>
  <c r="Y104" i="9"/>
  <c r="Y97" i="9"/>
  <c r="Y96" i="9"/>
  <c r="Y98" i="9"/>
  <c r="Y105" i="9"/>
  <c r="Y106" i="9"/>
  <c r="Y107" i="9"/>
  <c r="Y42" i="9"/>
  <c r="AI45" i="9"/>
  <c r="AI42" i="9"/>
  <c r="AI104" i="9"/>
  <c r="AI46" i="9"/>
  <c r="AI43" i="9"/>
  <c r="AI44" i="9"/>
  <c r="AI41" i="9"/>
  <c r="AI95" i="9"/>
  <c r="AP98" i="9"/>
  <c r="AP104" i="9"/>
  <c r="AP95" i="9"/>
  <c r="AP43" i="9"/>
  <c r="AP46" i="9"/>
  <c r="AP45" i="9"/>
  <c r="AP106" i="9"/>
  <c r="AP44" i="9"/>
  <c r="AP41" i="9"/>
  <c r="AP107" i="9"/>
  <c r="AP105" i="9"/>
  <c r="AP97" i="9"/>
  <c r="AP42" i="9"/>
  <c r="AP96" i="9"/>
  <c r="BI41" i="9"/>
  <c r="BI43" i="9"/>
  <c r="BI104" i="9"/>
  <c r="BI105" i="9"/>
  <c r="BI95" i="9"/>
  <c r="BI96" i="9"/>
  <c r="BI42" i="9"/>
  <c r="BI106" i="9"/>
  <c r="BI97" i="9"/>
  <c r="BI45" i="9"/>
  <c r="BI98" i="9"/>
  <c r="BI46" i="9"/>
  <c r="BI107" i="9"/>
  <c r="BI44" i="9"/>
  <c r="BR107" i="9"/>
  <c r="AT97" i="9"/>
  <c r="AT107" i="9"/>
  <c r="AT106" i="9"/>
  <c r="AT45" i="9"/>
  <c r="AT41" i="9"/>
  <c r="AT46" i="9"/>
  <c r="AT43" i="9"/>
  <c r="AT44" i="9"/>
  <c r="AT104" i="9"/>
  <c r="AT98" i="9"/>
  <c r="AT95" i="9"/>
  <c r="AT42" i="9"/>
  <c r="AT105" i="9"/>
  <c r="BN98" i="9"/>
  <c r="BN44" i="9"/>
  <c r="BN41" i="9"/>
  <c r="BN107" i="9"/>
  <c r="BN105" i="9"/>
  <c r="BN96" i="9"/>
  <c r="BN95" i="9"/>
  <c r="BN46" i="9"/>
  <c r="BN42" i="9"/>
  <c r="BN45" i="9"/>
  <c r="BN97" i="9"/>
  <c r="BN43" i="9"/>
  <c r="BN104" i="9"/>
  <c r="BN106" i="9"/>
  <c r="S98" i="9"/>
  <c r="BY107" i="9"/>
  <c r="BY42" i="9"/>
  <c r="BY41" i="9"/>
  <c r="BY44" i="9"/>
  <c r="BY43" i="9"/>
  <c r="BY46" i="9"/>
  <c r="BY98" i="9"/>
  <c r="BY104" i="9"/>
  <c r="BY95" i="9"/>
  <c r="BY105" i="9"/>
  <c r="BY45" i="9"/>
  <c r="BY96" i="9"/>
  <c r="D45" i="9"/>
  <c r="D46" i="9"/>
  <c r="D106" i="9"/>
  <c r="D44" i="9"/>
  <c r="D95" i="9"/>
  <c r="D105" i="9"/>
  <c r="D104" i="9"/>
  <c r="D107" i="9"/>
  <c r="D98" i="9"/>
  <c r="D42" i="9"/>
  <c r="D41" i="9"/>
  <c r="D97" i="9"/>
  <c r="D96" i="9"/>
  <c r="D43" i="9"/>
  <c r="T96" i="9"/>
  <c r="T45" i="9"/>
  <c r="T105" i="9"/>
  <c r="T43" i="9"/>
  <c r="T41" i="9"/>
  <c r="T42" i="9"/>
  <c r="T106" i="9"/>
  <c r="T104" i="9"/>
  <c r="T98" i="9"/>
  <c r="T107" i="9"/>
  <c r="T95" i="9"/>
  <c r="T97" i="9"/>
  <c r="T44" i="9"/>
  <c r="T46" i="9"/>
  <c r="AK42" i="9"/>
  <c r="AK45" i="9"/>
  <c r="AK107" i="9"/>
  <c r="AK97" i="9"/>
  <c r="AK41" i="9"/>
  <c r="AK46" i="9"/>
  <c r="AK43" i="9"/>
  <c r="AK95" i="9"/>
  <c r="AK106" i="9"/>
  <c r="AK104" i="9"/>
  <c r="AK98" i="9"/>
  <c r="AK44" i="9"/>
  <c r="CG104" i="9"/>
  <c r="CG97" i="9"/>
  <c r="CG107" i="9"/>
  <c r="CG98" i="9"/>
  <c r="CG95" i="9"/>
  <c r="CG46" i="9"/>
  <c r="CG42" i="9"/>
  <c r="CG96" i="9"/>
  <c r="CG45" i="9"/>
  <c r="CG44" i="9"/>
  <c r="CG41" i="9"/>
  <c r="CG105" i="9"/>
  <c r="CG43" i="9"/>
  <c r="CG106" i="9"/>
  <c r="BV104" i="9"/>
  <c r="BV98" i="9"/>
  <c r="BV46" i="9"/>
  <c r="BV42" i="9"/>
  <c r="BV105" i="9"/>
  <c r="BV96" i="9"/>
  <c r="BV97" i="9"/>
  <c r="BV44" i="9"/>
  <c r="BV41" i="9"/>
  <c r="BV45" i="9"/>
  <c r="BV107" i="9"/>
  <c r="BV95" i="9"/>
  <c r="BV106" i="9"/>
  <c r="BV43" i="9"/>
  <c r="O106" i="9"/>
  <c r="O104" i="9"/>
  <c r="O98" i="9"/>
  <c r="O42" i="9"/>
  <c r="O41" i="9"/>
  <c r="O45" i="9"/>
  <c r="O107" i="9"/>
  <c r="O95" i="9"/>
  <c r="O96" i="9"/>
  <c r="O105" i="9"/>
  <c r="O97" i="9"/>
  <c r="O46" i="9"/>
  <c r="O44" i="9"/>
  <c r="O43" i="9"/>
  <c r="BY97" i="9"/>
  <c r="AC96" i="9"/>
  <c r="AT96" i="9"/>
  <c r="Q98" i="9"/>
  <c r="AL96" i="9"/>
  <c r="CA46" i="9"/>
  <c r="CA105" i="9"/>
  <c r="CA96" i="9"/>
  <c r="CA41" i="9"/>
  <c r="CA44" i="9"/>
  <c r="CA42" i="9"/>
  <c r="CA106" i="9"/>
  <c r="CA95" i="9"/>
  <c r="CA98" i="9"/>
  <c r="CA107" i="9"/>
  <c r="CA43" i="9"/>
  <c r="CA45" i="9"/>
  <c r="CA104" i="9"/>
  <c r="CA97" i="9"/>
  <c r="X104" i="9"/>
  <c r="X42" i="9"/>
  <c r="X45" i="9"/>
  <c r="X43" i="9"/>
  <c r="X44" i="9"/>
  <c r="X95" i="9"/>
  <c r="X46" i="9"/>
  <c r="X41" i="9"/>
  <c r="X98" i="9"/>
  <c r="AG105" i="9"/>
  <c r="AG96" i="9"/>
  <c r="AG95" i="9"/>
  <c r="AG107" i="9"/>
  <c r="AG104" i="9"/>
  <c r="AG98" i="9"/>
  <c r="AG46" i="9"/>
  <c r="AG106" i="9"/>
  <c r="AG97" i="9"/>
  <c r="AG44" i="9"/>
  <c r="AG42" i="9"/>
  <c r="AG45" i="9"/>
  <c r="AG41" i="9"/>
  <c r="AG43" i="9"/>
  <c r="R97" i="9"/>
  <c r="C106" i="9"/>
  <c r="C110" i="9" s="1"/>
  <c r="C127" i="9" s="1"/>
  <c r="C128" i="9" s="1"/>
  <c r="C104" i="9"/>
  <c r="C108" i="9" s="1"/>
  <c r="C123" i="9" s="1"/>
  <c r="C124" i="9" s="1"/>
  <c r="C98" i="9"/>
  <c r="C102" i="9" s="1"/>
  <c r="C120" i="9" s="1"/>
  <c r="C121" i="9" s="1"/>
  <c r="C45" i="9"/>
  <c r="C43" i="9"/>
  <c r="C41" i="9"/>
  <c r="C107" i="9"/>
  <c r="C111" i="9" s="1"/>
  <c r="C129" i="9" s="1"/>
  <c r="C130" i="9" s="1"/>
  <c r="C105" i="9"/>
  <c r="C109" i="9" s="1"/>
  <c r="C125" i="9" s="1"/>
  <c r="C126" i="9" s="1"/>
  <c r="C46" i="9"/>
  <c r="C42" i="9"/>
  <c r="C96" i="9"/>
  <c r="C100" i="9" s="1"/>
  <c r="C116" i="9" s="1"/>
  <c r="C117" i="9" s="1"/>
  <c r="C97" i="9"/>
  <c r="C101" i="9" s="1"/>
  <c r="C118" i="9" s="1"/>
  <c r="C119" i="9" s="1"/>
  <c r="C95" i="9"/>
  <c r="C99" i="9" s="1"/>
  <c r="C114" i="9" s="1"/>
  <c r="C115" i="9" s="1"/>
  <c r="C44" i="9"/>
  <c r="BA42" i="9"/>
  <c r="BA104" i="9"/>
  <c r="BA95" i="9"/>
  <c r="BA44" i="9"/>
  <c r="BA46" i="9"/>
  <c r="BA43" i="9"/>
  <c r="BA45" i="9"/>
  <c r="BA41" i="9"/>
  <c r="BS45" i="9"/>
  <c r="BS44" i="9"/>
  <c r="BS46" i="9"/>
  <c r="BS42" i="9"/>
  <c r="BS95" i="9"/>
  <c r="BS104" i="9"/>
  <c r="BS41" i="9"/>
  <c r="BS43" i="9"/>
  <c r="BS107" i="9"/>
  <c r="BE41" i="9"/>
  <c r="BE42" i="9"/>
  <c r="BE97" i="9"/>
  <c r="BE107" i="9"/>
  <c r="BE106" i="9"/>
  <c r="BE95" i="9"/>
  <c r="BE105" i="9"/>
  <c r="BE96" i="9"/>
  <c r="BE45" i="9"/>
  <c r="BE46" i="9"/>
  <c r="BE44" i="9"/>
  <c r="BE98" i="9"/>
  <c r="BE104" i="9"/>
  <c r="BE43" i="9"/>
  <c r="BF42" i="9"/>
  <c r="BF98" i="9"/>
  <c r="BF41" i="9"/>
  <c r="BF104" i="9"/>
  <c r="BF107" i="9"/>
  <c r="BF45" i="9"/>
  <c r="BF46" i="9"/>
  <c r="BF106" i="9"/>
  <c r="BF105" i="9"/>
  <c r="BF43" i="9"/>
  <c r="BF96" i="9"/>
  <c r="BF44" i="9"/>
  <c r="BF95" i="9"/>
  <c r="BQ107" i="9"/>
  <c r="R106" i="9"/>
  <c r="AR105" i="9"/>
  <c r="S107" i="9"/>
  <c r="D19" i="4"/>
  <c r="D26" i="4" s="1"/>
  <c r="D27" i="4" s="1"/>
  <c r="D43" i="4" s="1"/>
  <c r="BD106" i="9"/>
  <c r="BR96" i="9"/>
  <c r="BA97" i="9"/>
  <c r="Z96" i="9"/>
  <c r="P107" i="9"/>
  <c r="P104" i="9"/>
  <c r="P106" i="9"/>
  <c r="P96" i="9"/>
  <c r="P95" i="9"/>
  <c r="P45" i="9"/>
  <c r="P42" i="9"/>
  <c r="P43" i="9"/>
  <c r="P105" i="9"/>
  <c r="P97" i="9"/>
  <c r="P44" i="9"/>
  <c r="P46" i="9"/>
  <c r="P41" i="9"/>
  <c r="P98" i="9"/>
  <c r="BB45" i="9"/>
  <c r="BB41" i="9"/>
  <c r="BB46" i="9"/>
  <c r="BB43" i="9"/>
  <c r="BB104" i="9"/>
  <c r="BB95" i="9"/>
  <c r="BB44" i="9"/>
  <c r="BB42" i="9"/>
  <c r="BU95" i="9"/>
  <c r="BU96" i="9"/>
  <c r="BU107" i="9"/>
  <c r="BU104" i="9"/>
  <c r="BU43" i="9"/>
  <c r="BU106" i="9"/>
  <c r="BU41" i="9"/>
  <c r="BU44" i="9"/>
  <c r="BU46" i="9"/>
  <c r="BU45" i="9"/>
  <c r="BU42" i="9"/>
  <c r="BU105" i="9"/>
  <c r="BU98" i="9"/>
  <c r="BU97" i="9"/>
  <c r="H41" i="9"/>
  <c r="H98" i="9"/>
  <c r="H107" i="9"/>
  <c r="H104" i="9"/>
  <c r="H95" i="9"/>
  <c r="H96" i="9"/>
  <c r="H97" i="9"/>
  <c r="H105" i="9"/>
  <c r="H45" i="9"/>
  <c r="H46" i="9"/>
  <c r="H44" i="9"/>
  <c r="H106" i="9"/>
  <c r="H43" i="9"/>
  <c r="H42" i="9"/>
  <c r="K96" i="9"/>
  <c r="K44" i="9"/>
  <c r="K42" i="9"/>
  <c r="K98" i="9"/>
  <c r="K46" i="9"/>
  <c r="K43" i="9"/>
  <c r="K41" i="9"/>
  <c r="K97" i="9"/>
  <c r="K105" i="9"/>
  <c r="K95" i="9"/>
  <c r="K107" i="9"/>
  <c r="K106" i="9"/>
  <c r="K45" i="9"/>
  <c r="K104" i="9"/>
  <c r="AE98" i="9"/>
  <c r="AE46" i="9"/>
  <c r="AE43" i="9"/>
  <c r="AE45" i="9"/>
  <c r="AE42" i="9"/>
  <c r="AE104" i="9"/>
  <c r="AE107" i="9"/>
  <c r="AE95" i="9"/>
  <c r="AE106" i="9"/>
  <c r="AE97" i="9"/>
  <c r="AE105" i="9"/>
  <c r="AE96" i="9"/>
  <c r="AE41" i="9"/>
  <c r="AE44" i="9"/>
  <c r="BY106" i="9"/>
  <c r="AV105" i="9"/>
  <c r="AK96" i="9"/>
  <c r="N67" i="11" l="1"/>
  <c r="R67" i="11" s="1"/>
  <c r="N71" i="11"/>
  <c r="P67" i="11"/>
  <c r="S67" i="11"/>
  <c r="O67" i="11"/>
  <c r="Q67" i="11"/>
  <c r="N139" i="11"/>
  <c r="D67" i="7"/>
  <c r="D73" i="7" s="1"/>
  <c r="D83" i="7" s="1"/>
  <c r="D66" i="7"/>
  <c r="D71" i="7"/>
  <c r="N192" i="11"/>
  <c r="F222" i="9"/>
  <c r="L222" i="9"/>
  <c r="R222" i="9"/>
  <c r="C50" i="9"/>
  <c r="N45" i="11"/>
  <c r="N202" i="11"/>
  <c r="N191" i="11"/>
  <c r="N263" i="11"/>
  <c r="N123" i="11"/>
  <c r="N157" i="11"/>
  <c r="N161" i="11"/>
  <c r="N181" i="11"/>
  <c r="N195" i="11"/>
  <c r="N56" i="11"/>
  <c r="N39" i="11"/>
  <c r="N105" i="11"/>
  <c r="N77" i="11"/>
  <c r="N250" i="11"/>
  <c r="N140" i="11"/>
  <c r="N152" i="11"/>
  <c r="N74" i="11"/>
  <c r="N76" i="11"/>
  <c r="N80" i="11"/>
  <c r="N216" i="11"/>
  <c r="N33" i="11"/>
  <c r="N167" i="11"/>
  <c r="N253" i="11"/>
  <c r="N217" i="11"/>
  <c r="N79" i="11"/>
  <c r="N20" i="11"/>
  <c r="N29" i="11"/>
  <c r="N165" i="11"/>
  <c r="N129" i="11"/>
  <c r="N200" i="11"/>
  <c r="N206" i="11"/>
  <c r="N237" i="11"/>
  <c r="N204" i="11"/>
  <c r="N73" i="11"/>
  <c r="N95" i="11"/>
  <c r="N115" i="11"/>
  <c r="N239" i="11"/>
  <c r="N135" i="11"/>
  <c r="N223" i="11"/>
  <c r="N177" i="11"/>
  <c r="N49" i="11"/>
  <c r="N87" i="11"/>
  <c r="N125" i="11"/>
  <c r="N256" i="11"/>
  <c r="N252" i="11"/>
  <c r="N251" i="11"/>
  <c r="N57" i="11"/>
  <c r="N11" i="11"/>
  <c r="N126" i="11"/>
  <c r="N190" i="11"/>
  <c r="N137" i="11"/>
  <c r="N52" i="11"/>
  <c r="N10" i="11"/>
  <c r="N133" i="11"/>
  <c r="N93" i="11"/>
  <c r="N22" i="11"/>
  <c r="N158" i="11"/>
  <c r="N54" i="11"/>
  <c r="N230" i="11"/>
  <c r="N233" i="11"/>
  <c r="N159" i="11"/>
  <c r="N266" i="11"/>
  <c r="N103" i="11"/>
  <c r="N213" i="11"/>
  <c r="N153" i="11"/>
  <c r="N31" i="11"/>
  <c r="N136" i="11"/>
  <c r="N149" i="11"/>
  <c r="N260" i="11"/>
  <c r="N148" i="11"/>
  <c r="N90" i="11"/>
  <c r="N92" i="11"/>
  <c r="N32" i="11"/>
  <c r="N102" i="11"/>
  <c r="N234" i="11"/>
  <c r="N70" i="11"/>
  <c r="N28" i="11"/>
  <c r="N8" i="11"/>
  <c r="N201" i="11"/>
  <c r="N203" i="11"/>
  <c r="N27" i="11"/>
  <c r="N241" i="11"/>
  <c r="N188" i="11"/>
  <c r="N156" i="11"/>
  <c r="N122" i="11"/>
  <c r="N172" i="11"/>
  <c r="N55" i="11"/>
  <c r="N211" i="11"/>
  <c r="N228" i="11"/>
  <c r="N84" i="11"/>
  <c r="N131" i="11"/>
  <c r="N53" i="11"/>
  <c r="N151" i="11"/>
  <c r="N117" i="11"/>
  <c r="N96" i="11"/>
  <c r="N258" i="11"/>
  <c r="N265" i="11"/>
  <c r="N127" i="11"/>
  <c r="N98" i="11"/>
  <c r="N64" i="11"/>
  <c r="N66" i="11"/>
  <c r="N37" i="11"/>
  <c r="N41" i="11"/>
  <c r="N15" i="11"/>
  <c r="N78" i="11"/>
  <c r="N91" i="11"/>
  <c r="N50" i="11"/>
  <c r="N146" i="11"/>
  <c r="N150" i="11"/>
  <c r="N244" i="11"/>
  <c r="N171" i="11"/>
  <c r="N128" i="11"/>
  <c r="N82" i="11"/>
  <c r="N147" i="11"/>
  <c r="N65" i="11"/>
  <c r="N36" i="11"/>
  <c r="N184" i="11"/>
  <c r="N106" i="11"/>
  <c r="N97" i="11"/>
  <c r="N100" i="11"/>
  <c r="N26" i="11"/>
  <c r="N199" i="11"/>
  <c r="N183" i="11"/>
  <c r="N30" i="11"/>
  <c r="N182" i="11"/>
  <c r="N113" i="11"/>
  <c r="N207" i="11"/>
  <c r="N210" i="11"/>
  <c r="N214" i="11"/>
  <c r="N231" i="11"/>
  <c r="N209" i="11"/>
  <c r="N227" i="11"/>
  <c r="N229" i="11"/>
  <c r="N236" i="11"/>
  <c r="N81" i="11"/>
  <c r="N61" i="11"/>
  <c r="N163" i="11"/>
  <c r="N109" i="11"/>
  <c r="N130" i="11"/>
  <c r="N205" i="11"/>
  <c r="N89" i="11"/>
  <c r="N59" i="11"/>
  <c r="N104" i="11"/>
  <c r="N75" i="11"/>
  <c r="N43" i="11"/>
  <c r="N226" i="11"/>
  <c r="N34" i="11"/>
  <c r="N124" i="11"/>
  <c r="N19" i="11"/>
  <c r="N23" i="11"/>
  <c r="N154" i="11"/>
  <c r="N85" i="11"/>
  <c r="N143" i="11"/>
  <c r="N94" i="11"/>
  <c r="N44" i="11"/>
  <c r="N257" i="11"/>
  <c r="N254" i="11"/>
  <c r="N134" i="11"/>
  <c r="N155" i="11"/>
  <c r="N168" i="11"/>
  <c r="N198" i="11"/>
  <c r="N224" i="11"/>
  <c r="N232" i="11"/>
  <c r="N255" i="11"/>
  <c r="N68" i="11"/>
  <c r="N238" i="11"/>
  <c r="N58" i="11"/>
  <c r="N86" i="11"/>
  <c r="N9" i="11"/>
  <c r="N47" i="11"/>
  <c r="N108" i="11"/>
  <c r="N259" i="11"/>
  <c r="N110" i="11"/>
  <c r="N114" i="11"/>
  <c r="N99" i="11"/>
  <c r="N178" i="11"/>
  <c r="N208" i="11"/>
  <c r="N145" i="11"/>
  <c r="N185" i="11"/>
  <c r="N62" i="11"/>
  <c r="N18" i="11"/>
  <c r="N12" i="11"/>
  <c r="N144" i="11"/>
  <c r="N262" i="11"/>
  <c r="N196" i="11"/>
  <c r="N248" i="11"/>
  <c r="N173" i="11"/>
  <c r="N7" i="11"/>
  <c r="N193" i="11"/>
  <c r="N215" i="11"/>
  <c r="N6" i="11"/>
  <c r="N179" i="11"/>
  <c r="N16" i="11"/>
  <c r="N197" i="11"/>
  <c r="N63" i="11"/>
  <c r="N14" i="11"/>
  <c r="N107" i="11"/>
  <c r="N220" i="11"/>
  <c r="N21" i="11"/>
  <c r="N132" i="11"/>
  <c r="N264" i="11"/>
  <c r="N42" i="11"/>
  <c r="N222" i="11"/>
  <c r="N162" i="11"/>
  <c r="N170" i="11"/>
  <c r="N48" i="11"/>
  <c r="N141" i="11"/>
  <c r="N17" i="11"/>
  <c r="N261" i="11"/>
  <c r="N160" i="11"/>
  <c r="N175" i="11"/>
  <c r="N38" i="11"/>
  <c r="N40" i="11"/>
  <c r="N101" i="11"/>
  <c r="N112" i="11"/>
  <c r="N174" i="11"/>
  <c r="N83" i="11"/>
  <c r="N24" i="11"/>
  <c r="N5" i="11"/>
  <c r="N180" i="11"/>
  <c r="N72" i="11"/>
  <c r="N121" i="11"/>
  <c r="N35" i="11"/>
  <c r="N176" i="11"/>
  <c r="N13" i="11"/>
  <c r="N119" i="11"/>
  <c r="N225" i="11"/>
  <c r="N235" i="11"/>
  <c r="N25" i="11"/>
  <c r="N118" i="11"/>
  <c r="N120" i="11"/>
  <c r="N249" i="11"/>
  <c r="N246" i="11"/>
  <c r="N60" i="11"/>
  <c r="N138" i="11"/>
  <c r="N4" i="11"/>
  <c r="N186" i="11"/>
  <c r="N247" i="11"/>
  <c r="AD123" i="7"/>
  <c r="N123" i="7"/>
  <c r="AO123" i="7"/>
  <c r="Y123" i="7"/>
  <c r="I123" i="7"/>
  <c r="AG123" i="7"/>
  <c r="O123" i="7"/>
  <c r="AF123" i="7"/>
  <c r="M123" i="7"/>
  <c r="L123" i="7"/>
  <c r="AC123" i="7"/>
  <c r="K123" i="7"/>
  <c r="AB123" i="7"/>
  <c r="J123" i="7"/>
  <c r="AS123" i="7"/>
  <c r="AA123" i="7"/>
  <c r="AR123" i="7"/>
  <c r="Z123" i="7"/>
  <c r="AQ123" i="7"/>
  <c r="X123" i="7"/>
  <c r="AI123" i="7"/>
  <c r="Q123" i="7"/>
  <c r="P123" i="7"/>
  <c r="AH123" i="7"/>
  <c r="R123" i="7"/>
  <c r="AJ123" i="7"/>
  <c r="S123" i="7"/>
  <c r="D118" i="7"/>
  <c r="AP123" i="7"/>
  <c r="U123" i="7"/>
  <c r="AN123" i="7"/>
  <c r="AE123" i="7"/>
  <c r="AM123" i="7"/>
  <c r="AL123" i="7"/>
  <c r="AK123" i="7"/>
  <c r="W123" i="7"/>
  <c r="V123" i="7"/>
  <c r="T123" i="7"/>
  <c r="N141" i="7"/>
  <c r="K141" i="7"/>
  <c r="L141" i="7"/>
  <c r="D131" i="7"/>
  <c r="D132" i="7" s="1"/>
  <c r="D134" i="7" s="1"/>
  <c r="N46" i="11"/>
  <c r="N111" i="11"/>
  <c r="N51" i="11"/>
  <c r="N166" i="11"/>
  <c r="N169" i="11"/>
  <c r="P222" i="9"/>
  <c r="D222" i="9"/>
  <c r="J222" i="9"/>
  <c r="C48" i="9"/>
  <c r="N242" i="11"/>
  <c r="N69" i="11"/>
  <c r="N222" i="9"/>
  <c r="T222" i="9"/>
  <c r="H222" i="9"/>
  <c r="C52" i="9"/>
  <c r="N221" i="11"/>
  <c r="N116" i="11"/>
  <c r="N243" i="11"/>
  <c r="N164" i="11"/>
  <c r="N194" i="11"/>
  <c r="N218" i="11"/>
  <c r="I222" i="9"/>
  <c r="C222" i="9"/>
  <c r="O222" i="9"/>
  <c r="CG26" i="9"/>
  <c r="C47" i="9"/>
  <c r="N240" i="11"/>
  <c r="N212" i="11"/>
  <c r="K222" i="9"/>
  <c r="Q222" i="9"/>
  <c r="E222" i="9"/>
  <c r="C49" i="9"/>
  <c r="D16" i="3"/>
  <c r="D18" i="3"/>
  <c r="D19" i="3" s="1"/>
  <c r="D20" i="3" s="1"/>
  <c r="N219" i="11"/>
  <c r="N189" i="11"/>
  <c r="S222" i="9"/>
  <c r="G222" i="9"/>
  <c r="M222" i="9"/>
  <c r="C51" i="9"/>
  <c r="D54" i="5"/>
  <c r="D53" i="5"/>
  <c r="N88" i="11"/>
  <c r="N142" i="11"/>
  <c r="N187" i="11"/>
  <c r="N245" i="11"/>
  <c r="P169" i="11" l="1"/>
  <c r="O169" i="11"/>
  <c r="R169" i="11"/>
  <c r="Q169" i="11"/>
  <c r="S169" i="11"/>
  <c r="AE126" i="7"/>
  <c r="AE138" i="7"/>
  <c r="S168" i="11"/>
  <c r="R168" i="11"/>
  <c r="P168" i="11"/>
  <c r="O168" i="11"/>
  <c r="Q168" i="11"/>
  <c r="O210" i="11"/>
  <c r="P210" i="11"/>
  <c r="Q210" i="11"/>
  <c r="R210" i="11"/>
  <c r="S210" i="11"/>
  <c r="O237" i="11"/>
  <c r="S237" i="11"/>
  <c r="R237" i="11"/>
  <c r="Q237" i="11"/>
  <c r="P237" i="11"/>
  <c r="AN126" i="7"/>
  <c r="AN138" i="7"/>
  <c r="AS126" i="7"/>
  <c r="AS138" i="7"/>
  <c r="S141" i="11"/>
  <c r="P141" i="11"/>
  <c r="Q141" i="11"/>
  <c r="O141" i="11"/>
  <c r="R141" i="11"/>
  <c r="S6" i="11"/>
  <c r="P6" i="11"/>
  <c r="R6" i="11"/>
  <c r="Q6" i="11"/>
  <c r="O6" i="11"/>
  <c r="Q99" i="11"/>
  <c r="P99" i="11"/>
  <c r="R99" i="11"/>
  <c r="O99" i="11"/>
  <c r="S99" i="11"/>
  <c r="Q155" i="11"/>
  <c r="P155" i="11"/>
  <c r="S155" i="11"/>
  <c r="R155" i="11"/>
  <c r="O155" i="11"/>
  <c r="P104" i="11"/>
  <c r="R104" i="11"/>
  <c r="S104" i="11"/>
  <c r="Q104" i="11"/>
  <c r="O104" i="11"/>
  <c r="Q207" i="11"/>
  <c r="P207" i="11"/>
  <c r="S207" i="11"/>
  <c r="R207" i="11"/>
  <c r="O207" i="11"/>
  <c r="Q171" i="11"/>
  <c r="P171" i="11"/>
  <c r="S171" i="11"/>
  <c r="R171" i="11"/>
  <c r="O171" i="11"/>
  <c r="Q96" i="11"/>
  <c r="S96" i="11"/>
  <c r="P96" i="11"/>
  <c r="R96" i="11"/>
  <c r="O96" i="11"/>
  <c r="S201" i="11"/>
  <c r="Q201" i="11"/>
  <c r="R201" i="11"/>
  <c r="P201" i="11"/>
  <c r="O201" i="11"/>
  <c r="Q103" i="11"/>
  <c r="P103" i="11"/>
  <c r="O103" i="11"/>
  <c r="R103" i="11"/>
  <c r="S103" i="11"/>
  <c r="O57" i="11"/>
  <c r="Q57" i="11"/>
  <c r="S57" i="11"/>
  <c r="R57" i="11"/>
  <c r="P57" i="11"/>
  <c r="Q206" i="11"/>
  <c r="R206" i="11"/>
  <c r="O206" i="11"/>
  <c r="S206" i="11"/>
  <c r="P206" i="11"/>
  <c r="P140" i="11"/>
  <c r="O140" i="11"/>
  <c r="S140" i="11"/>
  <c r="R140" i="11"/>
  <c r="Q140" i="11"/>
  <c r="R225" i="9"/>
  <c r="R223" i="9"/>
  <c r="R224" i="9"/>
  <c r="S245" i="11"/>
  <c r="R245" i="11"/>
  <c r="Q245" i="11"/>
  <c r="P245" i="11"/>
  <c r="O245" i="11"/>
  <c r="E225" i="9"/>
  <c r="E223" i="9"/>
  <c r="E224" i="9"/>
  <c r="R116" i="11"/>
  <c r="P116" i="11"/>
  <c r="Q116" i="11"/>
  <c r="S116" i="11"/>
  <c r="O116" i="11"/>
  <c r="R51" i="11"/>
  <c r="P51" i="11"/>
  <c r="S51" i="11"/>
  <c r="Q51" i="11"/>
  <c r="O51" i="11"/>
  <c r="U138" i="7"/>
  <c r="U126" i="7"/>
  <c r="J138" i="7"/>
  <c r="J126" i="7"/>
  <c r="Q247" i="11"/>
  <c r="P247" i="11"/>
  <c r="S247" i="11"/>
  <c r="R247" i="11"/>
  <c r="O247" i="11"/>
  <c r="O121" i="11"/>
  <c r="S121" i="11"/>
  <c r="R121" i="11"/>
  <c r="P121" i="11"/>
  <c r="Q121" i="11"/>
  <c r="S48" i="11"/>
  <c r="P48" i="11"/>
  <c r="O48" i="11"/>
  <c r="Q48" i="11"/>
  <c r="R48" i="11"/>
  <c r="Q215" i="11"/>
  <c r="P215" i="11"/>
  <c r="S215" i="11"/>
  <c r="R215" i="11"/>
  <c r="O215" i="11"/>
  <c r="R114" i="11"/>
  <c r="Q114" i="11"/>
  <c r="P114" i="11"/>
  <c r="S114" i="11"/>
  <c r="O114" i="11"/>
  <c r="S134" i="11"/>
  <c r="Q134" i="11"/>
  <c r="O134" i="11"/>
  <c r="R134" i="11"/>
  <c r="P134" i="11"/>
  <c r="R59" i="11"/>
  <c r="P59" i="11"/>
  <c r="S59" i="11"/>
  <c r="O59" i="11"/>
  <c r="Q59" i="11"/>
  <c r="P113" i="11"/>
  <c r="S113" i="11"/>
  <c r="R113" i="11"/>
  <c r="Q113" i="11"/>
  <c r="O113" i="11"/>
  <c r="O244" i="11"/>
  <c r="S244" i="11"/>
  <c r="R244" i="11"/>
  <c r="Q244" i="11"/>
  <c r="P244" i="11"/>
  <c r="Q117" i="11"/>
  <c r="P117" i="11"/>
  <c r="O117" i="11"/>
  <c r="R117" i="11"/>
  <c r="S117" i="11"/>
  <c r="R8" i="11"/>
  <c r="S8" i="11"/>
  <c r="Q8" i="11"/>
  <c r="P8" i="11"/>
  <c r="O8" i="11"/>
  <c r="S266" i="11"/>
  <c r="Q266" i="11"/>
  <c r="O266" i="11"/>
  <c r="P266" i="11"/>
  <c r="R266" i="11"/>
  <c r="Q251" i="11"/>
  <c r="P251" i="11"/>
  <c r="S251" i="11"/>
  <c r="O251" i="11"/>
  <c r="R251" i="11"/>
  <c r="S200" i="11"/>
  <c r="O200" i="11"/>
  <c r="R200" i="11"/>
  <c r="Q200" i="11"/>
  <c r="P200" i="11"/>
  <c r="P250" i="11"/>
  <c r="R250" i="11"/>
  <c r="Q250" i="11"/>
  <c r="O250" i="11"/>
  <c r="S250" i="11"/>
  <c r="L225" i="9"/>
  <c r="L223" i="9"/>
  <c r="L224" i="9"/>
  <c r="P176" i="11"/>
  <c r="R176" i="11"/>
  <c r="Q176" i="11"/>
  <c r="O176" i="11"/>
  <c r="S176" i="11"/>
  <c r="O75" i="11"/>
  <c r="P75" i="11"/>
  <c r="S75" i="11"/>
  <c r="R75" i="11"/>
  <c r="Q75" i="11"/>
  <c r="S213" i="11"/>
  <c r="R213" i="11"/>
  <c r="Q213" i="11"/>
  <c r="P213" i="11"/>
  <c r="O213" i="11"/>
  <c r="P166" i="11"/>
  <c r="S166" i="11"/>
  <c r="R166" i="11"/>
  <c r="Q166" i="11"/>
  <c r="O166" i="11"/>
  <c r="S35" i="11"/>
  <c r="R35" i="11"/>
  <c r="O35" i="11"/>
  <c r="Q35" i="11"/>
  <c r="P35" i="11"/>
  <c r="Q187" i="11"/>
  <c r="P187" i="11"/>
  <c r="S187" i="11"/>
  <c r="R187" i="11"/>
  <c r="O187" i="11"/>
  <c r="Q225" i="9"/>
  <c r="Q223" i="9"/>
  <c r="Q224" i="9"/>
  <c r="Q221" i="11"/>
  <c r="P221" i="11"/>
  <c r="S221" i="11"/>
  <c r="R221" i="11"/>
  <c r="O221" i="11"/>
  <c r="Q111" i="11"/>
  <c r="P111" i="11"/>
  <c r="S111" i="11"/>
  <c r="R111" i="11"/>
  <c r="O111" i="11"/>
  <c r="AP126" i="7"/>
  <c r="AP138" i="7"/>
  <c r="AB138" i="7"/>
  <c r="AB126" i="7"/>
  <c r="Q186" i="11"/>
  <c r="R186" i="11"/>
  <c r="P186" i="11"/>
  <c r="O186" i="11"/>
  <c r="S186" i="11"/>
  <c r="Q72" i="11"/>
  <c r="P72" i="11"/>
  <c r="S72" i="11"/>
  <c r="R72" i="11"/>
  <c r="O72" i="11"/>
  <c r="Q170" i="11"/>
  <c r="O170" i="11"/>
  <c r="P170" i="11"/>
  <c r="S170" i="11"/>
  <c r="R170" i="11"/>
  <c r="O193" i="11"/>
  <c r="S193" i="11"/>
  <c r="R193" i="11"/>
  <c r="Q193" i="11"/>
  <c r="P193" i="11"/>
  <c r="P110" i="11"/>
  <c r="S110" i="11"/>
  <c r="Q110" i="11"/>
  <c r="R110" i="11"/>
  <c r="O110" i="11"/>
  <c r="Q254" i="11"/>
  <c r="O254" i="11"/>
  <c r="R254" i="11"/>
  <c r="S254" i="11"/>
  <c r="P254" i="11"/>
  <c r="Q89" i="11"/>
  <c r="P89" i="11"/>
  <c r="S89" i="11"/>
  <c r="R89" i="11"/>
  <c r="O89" i="11"/>
  <c r="Q182" i="11"/>
  <c r="R182" i="11"/>
  <c r="P182" i="11"/>
  <c r="O182" i="11"/>
  <c r="S182" i="11"/>
  <c r="S150" i="11"/>
  <c r="R150" i="11"/>
  <c r="P150" i="11"/>
  <c r="O150" i="11"/>
  <c r="Q150" i="11"/>
  <c r="Q151" i="11"/>
  <c r="P151" i="11"/>
  <c r="O151" i="11"/>
  <c r="S151" i="11"/>
  <c r="R151" i="11"/>
  <c r="S28" i="11"/>
  <c r="R28" i="11"/>
  <c r="O28" i="11"/>
  <c r="Q28" i="11"/>
  <c r="P28" i="11"/>
  <c r="Q159" i="11"/>
  <c r="P159" i="11"/>
  <c r="O159" i="11"/>
  <c r="S159" i="11"/>
  <c r="R159" i="11"/>
  <c r="P252" i="11"/>
  <c r="O252" i="11"/>
  <c r="R252" i="11"/>
  <c r="S252" i="11"/>
  <c r="Q252" i="11"/>
  <c r="P129" i="11"/>
  <c r="S129" i="11"/>
  <c r="O129" i="11"/>
  <c r="R129" i="11"/>
  <c r="Q129" i="11"/>
  <c r="Q77" i="11"/>
  <c r="P77" i="11"/>
  <c r="S77" i="11"/>
  <c r="O77" i="11"/>
  <c r="R77" i="11"/>
  <c r="F223" i="9"/>
  <c r="F225" i="9"/>
  <c r="F224" i="9"/>
  <c r="AA126" i="7"/>
  <c r="AA138" i="7"/>
  <c r="O11" i="11"/>
  <c r="Q11" i="11"/>
  <c r="S11" i="11"/>
  <c r="R11" i="11"/>
  <c r="P11" i="11"/>
  <c r="Q162" i="11"/>
  <c r="O162" i="11"/>
  <c r="S162" i="11"/>
  <c r="R162" i="11"/>
  <c r="P162" i="11"/>
  <c r="R205" i="11"/>
  <c r="S205" i="11"/>
  <c r="Q205" i="11"/>
  <c r="P205" i="11"/>
  <c r="O205" i="11"/>
  <c r="P146" i="11"/>
  <c r="S146" i="11"/>
  <c r="Q146" i="11"/>
  <c r="R146" i="11"/>
  <c r="O146" i="11"/>
  <c r="S70" i="11"/>
  <c r="O70" i="11"/>
  <c r="P70" i="11"/>
  <c r="Q70" i="11"/>
  <c r="R70" i="11"/>
  <c r="O233" i="11"/>
  <c r="Q233" i="11"/>
  <c r="P233" i="11"/>
  <c r="S233" i="11"/>
  <c r="R233" i="11"/>
  <c r="R256" i="11"/>
  <c r="S256" i="11"/>
  <c r="Q256" i="11"/>
  <c r="P256" i="11"/>
  <c r="O256" i="11"/>
  <c r="S165" i="11"/>
  <c r="P165" i="11"/>
  <c r="R165" i="11"/>
  <c r="Q165" i="11"/>
  <c r="O165" i="11"/>
  <c r="R105" i="11"/>
  <c r="P105" i="11"/>
  <c r="Q105" i="11"/>
  <c r="S105" i="11"/>
  <c r="O105" i="11"/>
  <c r="S192" i="11"/>
  <c r="P192" i="11"/>
  <c r="O192" i="11"/>
  <c r="R192" i="11"/>
  <c r="Q192" i="11"/>
  <c r="S128" i="11"/>
  <c r="O128" i="11"/>
  <c r="R128" i="11"/>
  <c r="Q128" i="11"/>
  <c r="P128" i="11"/>
  <c r="Q259" i="11"/>
  <c r="P259" i="11"/>
  <c r="S259" i="11"/>
  <c r="R259" i="11"/>
  <c r="O259" i="11"/>
  <c r="O212" i="11"/>
  <c r="S212" i="11"/>
  <c r="R212" i="11"/>
  <c r="Q212" i="11"/>
  <c r="P212" i="11"/>
  <c r="S5" i="11"/>
  <c r="P5" i="11"/>
  <c r="Q5" i="11"/>
  <c r="O5" i="11"/>
  <c r="R5" i="11"/>
  <c r="Q222" i="11"/>
  <c r="S222" i="11"/>
  <c r="R222" i="11"/>
  <c r="P222" i="11"/>
  <c r="O222" i="11"/>
  <c r="R173" i="11"/>
  <c r="P173" i="11"/>
  <c r="O173" i="11"/>
  <c r="S173" i="11"/>
  <c r="Q173" i="11"/>
  <c r="O108" i="11"/>
  <c r="S108" i="11"/>
  <c r="P108" i="11"/>
  <c r="Q108" i="11"/>
  <c r="R108" i="11"/>
  <c r="P44" i="11"/>
  <c r="S44" i="11"/>
  <c r="R44" i="11"/>
  <c r="Q44" i="11"/>
  <c r="O44" i="11"/>
  <c r="O130" i="11"/>
  <c r="R130" i="11"/>
  <c r="P130" i="11"/>
  <c r="S130" i="11"/>
  <c r="Q130" i="11"/>
  <c r="Q183" i="11"/>
  <c r="P183" i="11"/>
  <c r="O183" i="11"/>
  <c r="S183" i="11"/>
  <c r="R183" i="11"/>
  <c r="S50" i="11"/>
  <c r="R50" i="11"/>
  <c r="P50" i="11"/>
  <c r="Q50" i="11"/>
  <c r="O50" i="11"/>
  <c r="Q131" i="11"/>
  <c r="P131" i="11"/>
  <c r="S131" i="11"/>
  <c r="R131" i="11"/>
  <c r="O131" i="11"/>
  <c r="O234" i="11"/>
  <c r="S234" i="11"/>
  <c r="R234" i="11"/>
  <c r="Q234" i="11"/>
  <c r="P234" i="11"/>
  <c r="O230" i="11"/>
  <c r="S230" i="11"/>
  <c r="R230" i="11"/>
  <c r="Q230" i="11"/>
  <c r="P230" i="11"/>
  <c r="S125" i="11"/>
  <c r="R125" i="11"/>
  <c r="O125" i="11"/>
  <c r="P125" i="11"/>
  <c r="Q125" i="11"/>
  <c r="O29" i="11"/>
  <c r="S29" i="11"/>
  <c r="Q29" i="11"/>
  <c r="R29" i="11"/>
  <c r="P29" i="11"/>
  <c r="P39" i="11"/>
  <c r="O39" i="11"/>
  <c r="S39" i="11"/>
  <c r="Q39" i="11"/>
  <c r="R39" i="11"/>
  <c r="D84" i="7"/>
  <c r="D72" i="7"/>
  <c r="O17" i="11"/>
  <c r="S17" i="11"/>
  <c r="Q17" i="11"/>
  <c r="P17" i="11"/>
  <c r="R17" i="11"/>
  <c r="Q203" i="11"/>
  <c r="P203" i="11"/>
  <c r="S203" i="11"/>
  <c r="O203" i="11"/>
  <c r="R203" i="11"/>
  <c r="O180" i="11"/>
  <c r="Q180" i="11"/>
  <c r="S180" i="11"/>
  <c r="R180" i="11"/>
  <c r="P180" i="11"/>
  <c r="O53" i="11"/>
  <c r="S53" i="11"/>
  <c r="R53" i="11"/>
  <c r="Q53" i="11"/>
  <c r="P53" i="11"/>
  <c r="S88" i="11"/>
  <c r="O88" i="11"/>
  <c r="Q88" i="11"/>
  <c r="P88" i="11"/>
  <c r="R88" i="11"/>
  <c r="S24" i="11"/>
  <c r="R24" i="11"/>
  <c r="Q24" i="11"/>
  <c r="P24" i="11"/>
  <c r="O24" i="11"/>
  <c r="O47" i="11"/>
  <c r="P47" i="11"/>
  <c r="S47" i="11"/>
  <c r="Q47" i="11"/>
  <c r="R47" i="11"/>
  <c r="P94" i="11"/>
  <c r="S94" i="11"/>
  <c r="Q94" i="11"/>
  <c r="O94" i="11"/>
  <c r="R94" i="11"/>
  <c r="S109" i="11"/>
  <c r="R109" i="11"/>
  <c r="Q109" i="11"/>
  <c r="O109" i="11"/>
  <c r="P109" i="11"/>
  <c r="Q199" i="11"/>
  <c r="P199" i="11"/>
  <c r="R199" i="11"/>
  <c r="S199" i="11"/>
  <c r="O199" i="11"/>
  <c r="R91" i="11"/>
  <c r="O91" i="11"/>
  <c r="P91" i="11"/>
  <c r="S91" i="11"/>
  <c r="Q91" i="11"/>
  <c r="O84" i="11"/>
  <c r="S84" i="11"/>
  <c r="Q84" i="11"/>
  <c r="R84" i="11"/>
  <c r="P84" i="11"/>
  <c r="S102" i="11"/>
  <c r="P102" i="11"/>
  <c r="O102" i="11"/>
  <c r="R102" i="11"/>
  <c r="Q102" i="11"/>
  <c r="S54" i="11"/>
  <c r="R54" i="11"/>
  <c r="P54" i="11"/>
  <c r="Q54" i="11"/>
  <c r="O54" i="11"/>
  <c r="R87" i="11"/>
  <c r="Q87" i="11"/>
  <c r="P87" i="11"/>
  <c r="S87" i="11"/>
  <c r="O87" i="11"/>
  <c r="S20" i="11"/>
  <c r="Q20" i="11"/>
  <c r="R20" i="11"/>
  <c r="P20" i="11"/>
  <c r="O20" i="11"/>
  <c r="S56" i="11"/>
  <c r="P56" i="11"/>
  <c r="O56" i="11"/>
  <c r="Q56" i="11"/>
  <c r="R56" i="11"/>
  <c r="O225" i="9"/>
  <c r="O223" i="9"/>
  <c r="O224" i="9"/>
  <c r="R178" i="11"/>
  <c r="Q178" i="11"/>
  <c r="O178" i="11"/>
  <c r="S178" i="11"/>
  <c r="P178" i="11"/>
  <c r="S152" i="11"/>
  <c r="Q152" i="11"/>
  <c r="O152" i="11"/>
  <c r="R152" i="11"/>
  <c r="P152" i="11"/>
  <c r="C140" i="9"/>
  <c r="C141" i="9" s="1"/>
  <c r="K223" i="9"/>
  <c r="K225" i="9"/>
  <c r="K224" i="9"/>
  <c r="K138" i="7"/>
  <c r="K126" i="7"/>
  <c r="O7" i="11"/>
  <c r="Q7" i="11"/>
  <c r="P7" i="11"/>
  <c r="S7" i="11"/>
  <c r="R7" i="11"/>
  <c r="S30" i="11"/>
  <c r="R30" i="11"/>
  <c r="O30" i="11"/>
  <c r="P30" i="11"/>
  <c r="Q30" i="11"/>
  <c r="H223" i="9"/>
  <c r="H225" i="9"/>
  <c r="H224" i="9"/>
  <c r="S138" i="11"/>
  <c r="R138" i="11"/>
  <c r="Q138" i="11"/>
  <c r="O138" i="11"/>
  <c r="P138" i="11"/>
  <c r="Q60" i="11"/>
  <c r="P60" i="11"/>
  <c r="S60" i="11"/>
  <c r="R60" i="11"/>
  <c r="O60" i="11"/>
  <c r="S42" i="11"/>
  <c r="R42" i="11"/>
  <c r="P42" i="11"/>
  <c r="Q42" i="11"/>
  <c r="O42" i="11"/>
  <c r="R246" i="11"/>
  <c r="S246" i="11"/>
  <c r="Q246" i="11"/>
  <c r="P246" i="11"/>
  <c r="O246" i="11"/>
  <c r="S264" i="11"/>
  <c r="R264" i="11"/>
  <c r="Q264" i="11"/>
  <c r="P264" i="11"/>
  <c r="O264" i="11"/>
  <c r="O196" i="11"/>
  <c r="P196" i="11"/>
  <c r="S196" i="11"/>
  <c r="R196" i="11"/>
  <c r="Q196" i="11"/>
  <c r="Q9" i="11"/>
  <c r="O9" i="11"/>
  <c r="P9" i="11"/>
  <c r="S9" i="11"/>
  <c r="R9" i="11"/>
  <c r="Q143" i="11"/>
  <c r="P143" i="11"/>
  <c r="O143" i="11"/>
  <c r="S143" i="11"/>
  <c r="R143" i="11"/>
  <c r="Q163" i="11"/>
  <c r="P163" i="11"/>
  <c r="R163" i="11"/>
  <c r="S163" i="11"/>
  <c r="O163" i="11"/>
  <c r="S26" i="11"/>
  <c r="R26" i="11"/>
  <c r="Q26" i="11"/>
  <c r="O26" i="11"/>
  <c r="P26" i="11"/>
  <c r="O78" i="11"/>
  <c r="Q78" i="11"/>
  <c r="P78" i="11"/>
  <c r="R78" i="11"/>
  <c r="S78" i="11"/>
  <c r="O228" i="11"/>
  <c r="Q228" i="11"/>
  <c r="P228" i="11"/>
  <c r="S228" i="11"/>
  <c r="R228" i="11"/>
  <c r="S32" i="11"/>
  <c r="P32" i="11"/>
  <c r="O32" i="11"/>
  <c r="Q32" i="11"/>
  <c r="R32" i="11"/>
  <c r="Q158" i="11"/>
  <c r="R158" i="11"/>
  <c r="O158" i="11"/>
  <c r="S158" i="11"/>
  <c r="P158" i="11"/>
  <c r="O49" i="11"/>
  <c r="Q49" i="11"/>
  <c r="P49" i="11"/>
  <c r="R49" i="11"/>
  <c r="S49" i="11"/>
  <c r="S79" i="11"/>
  <c r="R79" i="11"/>
  <c r="P79" i="11"/>
  <c r="Q79" i="11"/>
  <c r="O79" i="11"/>
  <c r="Q195" i="11"/>
  <c r="P195" i="11"/>
  <c r="S195" i="11"/>
  <c r="R195" i="11"/>
  <c r="O195" i="11"/>
  <c r="Q243" i="11"/>
  <c r="P243" i="11"/>
  <c r="R243" i="11"/>
  <c r="S243" i="11"/>
  <c r="O243" i="11"/>
  <c r="Q179" i="11"/>
  <c r="P179" i="11"/>
  <c r="O179" i="11"/>
  <c r="S179" i="11"/>
  <c r="R179" i="11"/>
  <c r="Q258" i="11"/>
  <c r="P258" i="11"/>
  <c r="S258" i="11"/>
  <c r="R258" i="11"/>
  <c r="O258" i="11"/>
  <c r="C142" i="9"/>
  <c r="C143" i="9" s="1"/>
  <c r="S4" i="11"/>
  <c r="Q4" i="11"/>
  <c r="U4" i="11"/>
  <c r="D38" i="2" s="1"/>
  <c r="R4" i="11"/>
  <c r="P4" i="11"/>
  <c r="O4" i="11"/>
  <c r="O257" i="11"/>
  <c r="P257" i="11"/>
  <c r="R257" i="11"/>
  <c r="S257" i="11"/>
  <c r="Q257" i="11"/>
  <c r="Q142" i="11"/>
  <c r="P142" i="11"/>
  <c r="R142" i="11"/>
  <c r="O142" i="11"/>
  <c r="S142" i="11"/>
  <c r="S46" i="11"/>
  <c r="R46" i="11"/>
  <c r="P46" i="11"/>
  <c r="Q46" i="11"/>
  <c r="O46" i="11"/>
  <c r="S126" i="7"/>
  <c r="S138" i="7"/>
  <c r="AC138" i="7"/>
  <c r="AC126" i="7"/>
  <c r="Q240" i="11"/>
  <c r="S240" i="11"/>
  <c r="R240" i="11"/>
  <c r="P240" i="11"/>
  <c r="O240" i="11"/>
  <c r="T225" i="9"/>
  <c r="T223" i="9"/>
  <c r="T224" i="9"/>
  <c r="T226" i="9" s="1"/>
  <c r="T228" i="9" s="1"/>
  <c r="AJ126" i="7"/>
  <c r="AJ138" i="7"/>
  <c r="L138" i="7"/>
  <c r="L126" i="7"/>
  <c r="S248" i="11"/>
  <c r="R248" i="11"/>
  <c r="Q248" i="11"/>
  <c r="O248" i="11"/>
  <c r="P248" i="11"/>
  <c r="C138" i="9"/>
  <c r="C139" i="9" s="1"/>
  <c r="N225" i="9"/>
  <c r="N223" i="9"/>
  <c r="N224" i="9"/>
  <c r="N226" i="9" s="1"/>
  <c r="N228" i="9" s="1"/>
  <c r="R126" i="7"/>
  <c r="R138" i="7"/>
  <c r="M138" i="7"/>
  <c r="M126" i="7"/>
  <c r="R83" i="11"/>
  <c r="S83" i="11"/>
  <c r="Q83" i="11"/>
  <c r="P83" i="11"/>
  <c r="O83" i="11"/>
  <c r="D55" i="5"/>
  <c r="CG25" i="9"/>
  <c r="CG27" i="9"/>
  <c r="BJ26" i="9"/>
  <c r="BJ27" i="9" s="1"/>
  <c r="AX26" i="9"/>
  <c r="AX27" i="9" s="1"/>
  <c r="D26" i="9"/>
  <c r="D27" i="9" s="1"/>
  <c r="AD26" i="9"/>
  <c r="AD27" i="9" s="1"/>
  <c r="AP26" i="9"/>
  <c r="AP27" i="9" s="1"/>
  <c r="J26" i="9"/>
  <c r="J27" i="9" s="1"/>
  <c r="AU26" i="9"/>
  <c r="AU27" i="9" s="1"/>
  <c r="BR26" i="9"/>
  <c r="BR27" i="9" s="1"/>
  <c r="CA26" i="9"/>
  <c r="CA27" i="9" s="1"/>
  <c r="CD26" i="9"/>
  <c r="CD27" i="9" s="1"/>
  <c r="BH26" i="9"/>
  <c r="BH27" i="9" s="1"/>
  <c r="BW26" i="9"/>
  <c r="BW27" i="9" s="1"/>
  <c r="AA26" i="9"/>
  <c r="AA27" i="9" s="1"/>
  <c r="Q26" i="9"/>
  <c r="Q27" i="9" s="1"/>
  <c r="L26" i="9"/>
  <c r="L27" i="9" s="1"/>
  <c r="AB26" i="9"/>
  <c r="AB27" i="9" s="1"/>
  <c r="BZ26" i="9"/>
  <c r="BZ27" i="9" s="1"/>
  <c r="U26" i="9"/>
  <c r="U27" i="9" s="1"/>
  <c r="AK26" i="9"/>
  <c r="AK27" i="9" s="1"/>
  <c r="X26" i="9"/>
  <c r="X27" i="9" s="1"/>
  <c r="BK26" i="9"/>
  <c r="BK27" i="9" s="1"/>
  <c r="AN26" i="9"/>
  <c r="AN27" i="9" s="1"/>
  <c r="M26" i="9"/>
  <c r="M27" i="9" s="1"/>
  <c r="BP26" i="9"/>
  <c r="BP27" i="9" s="1"/>
  <c r="BI26" i="9"/>
  <c r="BI27" i="9" s="1"/>
  <c r="AG26" i="9"/>
  <c r="AG27" i="9" s="1"/>
  <c r="V26" i="9"/>
  <c r="V27" i="9" s="1"/>
  <c r="W26" i="9"/>
  <c r="W27" i="9" s="1"/>
  <c r="O26" i="9"/>
  <c r="O27" i="9" s="1"/>
  <c r="CF26" i="9"/>
  <c r="CF27" i="9" s="1"/>
  <c r="AE26" i="9"/>
  <c r="AE27" i="9" s="1"/>
  <c r="AZ26" i="9"/>
  <c r="AZ27" i="9" s="1"/>
  <c r="BY26" i="9"/>
  <c r="BY27" i="9" s="1"/>
  <c r="BC26" i="9"/>
  <c r="BC27" i="9" s="1"/>
  <c r="CB26" i="9"/>
  <c r="CB27" i="9" s="1"/>
  <c r="BO26" i="9"/>
  <c r="BO27" i="9" s="1"/>
  <c r="G26" i="9"/>
  <c r="G27" i="9" s="1"/>
  <c r="BA26" i="9"/>
  <c r="BA27" i="9" s="1"/>
  <c r="F26" i="9"/>
  <c r="F27" i="9" s="1"/>
  <c r="AH26" i="9"/>
  <c r="AH27" i="9" s="1"/>
  <c r="AL26" i="9"/>
  <c r="AL27" i="9" s="1"/>
  <c r="AW26" i="9"/>
  <c r="AW27" i="9" s="1"/>
  <c r="CC26" i="9"/>
  <c r="CC27" i="9" s="1"/>
  <c r="R26" i="9"/>
  <c r="R27" i="9" s="1"/>
  <c r="BB26" i="9"/>
  <c r="BB27" i="9" s="1"/>
  <c r="Z26" i="9"/>
  <c r="Z27" i="9" s="1"/>
  <c r="C26" i="9"/>
  <c r="C27" i="9" s="1"/>
  <c r="AJ26" i="9"/>
  <c r="AJ27" i="9" s="1"/>
  <c r="AC26" i="9"/>
  <c r="AC27" i="9" s="1"/>
  <c r="BU26" i="9"/>
  <c r="BU27" i="9" s="1"/>
  <c r="BM26" i="9"/>
  <c r="BM27" i="9" s="1"/>
  <c r="BL26" i="9"/>
  <c r="BL27" i="9" s="1"/>
  <c r="S26" i="9"/>
  <c r="S27" i="9" s="1"/>
  <c r="N26" i="9"/>
  <c r="N27" i="9" s="1"/>
  <c r="BF26" i="9"/>
  <c r="BF27" i="9" s="1"/>
  <c r="AS26" i="9"/>
  <c r="AS27" i="9" s="1"/>
  <c r="BT26" i="9"/>
  <c r="BT27" i="9" s="1"/>
  <c r="BE26" i="9"/>
  <c r="BE27" i="9" s="1"/>
  <c r="AV26" i="9"/>
  <c r="AV27" i="9" s="1"/>
  <c r="CE26" i="9"/>
  <c r="CE27" i="9" s="1"/>
  <c r="I26" i="9"/>
  <c r="I27" i="9" s="1"/>
  <c r="AQ26" i="9"/>
  <c r="AQ27" i="9" s="1"/>
  <c r="AT26" i="9"/>
  <c r="AT27" i="9" s="1"/>
  <c r="AM26" i="9"/>
  <c r="AM27" i="9" s="1"/>
  <c r="AY26" i="9"/>
  <c r="AY27" i="9" s="1"/>
  <c r="P26" i="9"/>
  <c r="P27" i="9" s="1"/>
  <c r="BN26" i="9"/>
  <c r="BN27" i="9" s="1"/>
  <c r="K26" i="9"/>
  <c r="K27" i="9" s="1"/>
  <c r="AI26" i="9"/>
  <c r="AI27" i="9" s="1"/>
  <c r="BG26" i="9"/>
  <c r="BG27" i="9" s="1"/>
  <c r="H26" i="9"/>
  <c r="H27" i="9" s="1"/>
  <c r="Y26" i="9"/>
  <c r="Y27" i="9" s="1"/>
  <c r="BS26" i="9"/>
  <c r="BS27" i="9" s="1"/>
  <c r="BD26" i="9"/>
  <c r="BD27" i="9" s="1"/>
  <c r="T26" i="9"/>
  <c r="T27" i="9" s="1"/>
  <c r="BX26" i="9"/>
  <c r="BX27" i="9" s="1"/>
  <c r="E26" i="9"/>
  <c r="E27" i="9" s="1"/>
  <c r="AO26" i="9"/>
  <c r="AO27" i="9" s="1"/>
  <c r="AR26" i="9"/>
  <c r="AR27" i="9" s="1"/>
  <c r="BQ26" i="9"/>
  <c r="BQ27" i="9" s="1"/>
  <c r="BV26" i="9"/>
  <c r="BV27" i="9" s="1"/>
  <c r="AF26" i="9"/>
  <c r="AF27" i="9" s="1"/>
  <c r="AH138" i="7"/>
  <c r="AH126" i="7"/>
  <c r="AF138" i="7"/>
  <c r="AF126" i="7"/>
  <c r="R249" i="11"/>
  <c r="Q249" i="11"/>
  <c r="P249" i="11"/>
  <c r="O249" i="11"/>
  <c r="S249" i="11"/>
  <c r="Q174" i="11"/>
  <c r="P174" i="11"/>
  <c r="O174" i="11"/>
  <c r="R174" i="11"/>
  <c r="S174" i="11"/>
  <c r="O132" i="11"/>
  <c r="Q132" i="11"/>
  <c r="R132" i="11"/>
  <c r="S132" i="11"/>
  <c r="P132" i="11"/>
  <c r="S262" i="11"/>
  <c r="R262" i="11"/>
  <c r="Q262" i="11"/>
  <c r="P262" i="11"/>
  <c r="O262" i="11"/>
  <c r="P86" i="11"/>
  <c r="S86" i="11"/>
  <c r="R86" i="11"/>
  <c r="Q86" i="11"/>
  <c r="O86" i="11"/>
  <c r="Q85" i="11"/>
  <c r="P85" i="11"/>
  <c r="S85" i="11"/>
  <c r="R85" i="11"/>
  <c r="O85" i="11"/>
  <c r="O61" i="11"/>
  <c r="S61" i="11"/>
  <c r="R61" i="11"/>
  <c r="P61" i="11"/>
  <c r="Q61" i="11"/>
  <c r="Q100" i="11"/>
  <c r="P100" i="11"/>
  <c r="O100" i="11"/>
  <c r="S100" i="11"/>
  <c r="R100" i="11"/>
  <c r="P15" i="11"/>
  <c r="S15" i="11"/>
  <c r="R15" i="11"/>
  <c r="Q15" i="11"/>
  <c r="O15" i="11"/>
  <c r="Q211" i="11"/>
  <c r="P211" i="11"/>
  <c r="R211" i="11"/>
  <c r="O211" i="11"/>
  <c r="S211" i="11"/>
  <c r="Q92" i="11"/>
  <c r="P92" i="11"/>
  <c r="R92" i="11"/>
  <c r="S92" i="11"/>
  <c r="O92" i="11"/>
  <c r="S22" i="11"/>
  <c r="R22" i="11"/>
  <c r="Q22" i="11"/>
  <c r="P22" i="11"/>
  <c r="O22" i="11"/>
  <c r="O177" i="11"/>
  <c r="S177" i="11"/>
  <c r="R177" i="11"/>
  <c r="Q177" i="11"/>
  <c r="P177" i="11"/>
  <c r="R217" i="11"/>
  <c r="Q217" i="11"/>
  <c r="P217" i="11"/>
  <c r="S217" i="11"/>
  <c r="O217" i="11"/>
  <c r="S181" i="11"/>
  <c r="Q181" i="11"/>
  <c r="P181" i="11"/>
  <c r="O181" i="11"/>
  <c r="R181" i="11"/>
  <c r="Q139" i="11"/>
  <c r="P139" i="11"/>
  <c r="S139" i="11"/>
  <c r="R139" i="11"/>
  <c r="O139" i="11"/>
  <c r="P138" i="7"/>
  <c r="P126" i="7"/>
  <c r="O144" i="11"/>
  <c r="S144" i="11"/>
  <c r="P144" i="11"/>
  <c r="R144" i="11"/>
  <c r="Q144" i="11"/>
  <c r="O55" i="11"/>
  <c r="Q55" i="11"/>
  <c r="P55" i="11"/>
  <c r="R55" i="11"/>
  <c r="S55" i="11"/>
  <c r="P120" i="11"/>
  <c r="S120" i="11"/>
  <c r="R120" i="11"/>
  <c r="O120" i="11"/>
  <c r="Q120" i="11"/>
  <c r="Q97" i="11"/>
  <c r="P97" i="11"/>
  <c r="R97" i="11"/>
  <c r="O97" i="11"/>
  <c r="S97" i="11"/>
  <c r="Q223" i="11"/>
  <c r="P223" i="11"/>
  <c r="R223" i="11"/>
  <c r="S223" i="11"/>
  <c r="O223" i="11"/>
  <c r="M223" i="9"/>
  <c r="M225" i="9"/>
  <c r="M224" i="9"/>
  <c r="T126" i="7"/>
  <c r="T138" i="7"/>
  <c r="AG138" i="7"/>
  <c r="AG126" i="7"/>
  <c r="Q118" i="11"/>
  <c r="S118" i="11"/>
  <c r="R118" i="11"/>
  <c r="O118" i="11"/>
  <c r="P118" i="11"/>
  <c r="P101" i="11"/>
  <c r="O101" i="11"/>
  <c r="R101" i="11"/>
  <c r="S101" i="11"/>
  <c r="Q101" i="11"/>
  <c r="P220" i="11"/>
  <c r="R220" i="11"/>
  <c r="Q220" i="11"/>
  <c r="O220" i="11"/>
  <c r="S220" i="11"/>
  <c r="Q12" i="11"/>
  <c r="P12" i="11"/>
  <c r="O12" i="11"/>
  <c r="R12" i="11"/>
  <c r="S12" i="11"/>
  <c r="Q238" i="11"/>
  <c r="O238" i="11"/>
  <c r="R238" i="11"/>
  <c r="P238" i="11"/>
  <c r="S238" i="11"/>
  <c r="S23" i="11"/>
  <c r="Q23" i="11"/>
  <c r="R23" i="11"/>
  <c r="P23" i="11"/>
  <c r="O23" i="11"/>
  <c r="Q236" i="11"/>
  <c r="R236" i="11"/>
  <c r="P236" i="11"/>
  <c r="O236" i="11"/>
  <c r="S236" i="11"/>
  <c r="O106" i="11"/>
  <c r="R106" i="11"/>
  <c r="Q106" i="11"/>
  <c r="S106" i="11"/>
  <c r="P106" i="11"/>
  <c r="O37" i="11"/>
  <c r="Q37" i="11"/>
  <c r="R37" i="11"/>
  <c r="S37" i="11"/>
  <c r="P37" i="11"/>
  <c r="R172" i="11"/>
  <c r="S172" i="11"/>
  <c r="Q172" i="11"/>
  <c r="P172" i="11"/>
  <c r="O172" i="11"/>
  <c r="O148" i="11"/>
  <c r="R148" i="11"/>
  <c r="P148" i="11"/>
  <c r="Q148" i="11"/>
  <c r="S148" i="11"/>
  <c r="S133" i="11"/>
  <c r="Q133" i="11"/>
  <c r="P133" i="11"/>
  <c r="O133" i="11"/>
  <c r="R133" i="11"/>
  <c r="Q135" i="11"/>
  <c r="P135" i="11"/>
  <c r="S135" i="11"/>
  <c r="R135" i="11"/>
  <c r="O135" i="11"/>
  <c r="Q167" i="11"/>
  <c r="P167" i="11"/>
  <c r="R167" i="11"/>
  <c r="O167" i="11"/>
  <c r="S167" i="11"/>
  <c r="P157" i="11"/>
  <c r="O157" i="11"/>
  <c r="Q157" i="11"/>
  <c r="S157" i="11"/>
  <c r="R157" i="11"/>
  <c r="S58" i="11"/>
  <c r="R58" i="11"/>
  <c r="P58" i="11"/>
  <c r="Q58" i="11"/>
  <c r="O58" i="11"/>
  <c r="P90" i="11"/>
  <c r="S90" i="11"/>
  <c r="R90" i="11"/>
  <c r="Q90" i="11"/>
  <c r="O90" i="11"/>
  <c r="O161" i="11"/>
  <c r="R161" i="11"/>
  <c r="Q161" i="11"/>
  <c r="S161" i="11"/>
  <c r="P161" i="11"/>
  <c r="S242" i="11"/>
  <c r="P242" i="11"/>
  <c r="O242" i="11"/>
  <c r="R242" i="11"/>
  <c r="Q242" i="11"/>
  <c r="V126" i="7"/>
  <c r="V138" i="7"/>
  <c r="AI138" i="7"/>
  <c r="AI126" i="7"/>
  <c r="I126" i="7"/>
  <c r="I138" i="7"/>
  <c r="O25" i="11"/>
  <c r="S25" i="11"/>
  <c r="R25" i="11"/>
  <c r="Q25" i="11"/>
  <c r="P25" i="11"/>
  <c r="Q40" i="11"/>
  <c r="O40" i="11"/>
  <c r="S40" i="11"/>
  <c r="R40" i="11"/>
  <c r="P40" i="11"/>
  <c r="Q107" i="11"/>
  <c r="P107" i="11"/>
  <c r="O107" i="11"/>
  <c r="S107" i="11"/>
  <c r="R107" i="11"/>
  <c r="S18" i="11"/>
  <c r="R18" i="11"/>
  <c r="P18" i="11"/>
  <c r="Q18" i="11"/>
  <c r="O18" i="11"/>
  <c r="O68" i="11"/>
  <c r="S68" i="11"/>
  <c r="P68" i="11"/>
  <c r="Q68" i="11"/>
  <c r="R68" i="11"/>
  <c r="R19" i="11"/>
  <c r="Q19" i="11"/>
  <c r="P19" i="11"/>
  <c r="O19" i="11"/>
  <c r="S19" i="11"/>
  <c r="S229" i="11"/>
  <c r="Q229" i="11"/>
  <c r="P229" i="11"/>
  <c r="O229" i="11"/>
  <c r="R229" i="11"/>
  <c r="S184" i="11"/>
  <c r="O184" i="11"/>
  <c r="R184" i="11"/>
  <c r="Q184" i="11"/>
  <c r="P184" i="11"/>
  <c r="S66" i="11"/>
  <c r="R66" i="11"/>
  <c r="P66" i="11"/>
  <c r="Q66" i="11"/>
  <c r="O66" i="11"/>
  <c r="S122" i="11"/>
  <c r="P122" i="11"/>
  <c r="Q122" i="11"/>
  <c r="O122" i="11"/>
  <c r="R122" i="11"/>
  <c r="O260" i="11"/>
  <c r="Q260" i="11"/>
  <c r="S260" i="11"/>
  <c r="R260" i="11"/>
  <c r="P260" i="11"/>
  <c r="R10" i="11"/>
  <c r="S10" i="11"/>
  <c r="Q10" i="11"/>
  <c r="P10" i="11"/>
  <c r="O10" i="11"/>
  <c r="Q239" i="11"/>
  <c r="P239" i="11"/>
  <c r="S239" i="11"/>
  <c r="R239" i="11"/>
  <c r="O239" i="11"/>
  <c r="O33" i="11"/>
  <c r="P33" i="11"/>
  <c r="S33" i="11"/>
  <c r="Q33" i="11"/>
  <c r="R33" i="11"/>
  <c r="Q123" i="11"/>
  <c r="P123" i="11"/>
  <c r="R123" i="11"/>
  <c r="O123" i="11"/>
  <c r="S123" i="11"/>
  <c r="O126" i="7"/>
  <c r="O138" i="7"/>
  <c r="S154" i="11"/>
  <c r="R154" i="11"/>
  <c r="Q154" i="11"/>
  <c r="P154" i="11"/>
  <c r="O154" i="11"/>
  <c r="Q93" i="11"/>
  <c r="P93" i="11"/>
  <c r="O93" i="11"/>
  <c r="R93" i="11"/>
  <c r="S93" i="11"/>
  <c r="Q69" i="11"/>
  <c r="P69" i="11"/>
  <c r="S69" i="11"/>
  <c r="R69" i="11"/>
  <c r="O69" i="11"/>
  <c r="R218" i="11"/>
  <c r="Q218" i="11"/>
  <c r="P218" i="11"/>
  <c r="O218" i="11"/>
  <c r="S218" i="11"/>
  <c r="W126" i="7"/>
  <c r="W138" i="7"/>
  <c r="X126" i="7"/>
  <c r="X138" i="7"/>
  <c r="Y126" i="7"/>
  <c r="Y138" i="7"/>
  <c r="Q235" i="11"/>
  <c r="P235" i="11"/>
  <c r="S235" i="11"/>
  <c r="R235" i="11"/>
  <c r="O235" i="11"/>
  <c r="S38" i="11"/>
  <c r="R38" i="11"/>
  <c r="Q38" i="11"/>
  <c r="P38" i="11"/>
  <c r="O38" i="11"/>
  <c r="S14" i="11"/>
  <c r="Q14" i="11"/>
  <c r="P14" i="11"/>
  <c r="O14" i="11"/>
  <c r="R14" i="11"/>
  <c r="S62" i="11"/>
  <c r="R62" i="11"/>
  <c r="P62" i="11"/>
  <c r="Q62" i="11"/>
  <c r="O62" i="11"/>
  <c r="Q255" i="11"/>
  <c r="P255" i="11"/>
  <c r="S255" i="11"/>
  <c r="R255" i="11"/>
  <c r="O255" i="11"/>
  <c r="O124" i="11"/>
  <c r="P124" i="11"/>
  <c r="S124" i="11"/>
  <c r="Q124" i="11"/>
  <c r="R124" i="11"/>
  <c r="Q227" i="11"/>
  <c r="P227" i="11"/>
  <c r="O227" i="11"/>
  <c r="S227" i="11"/>
  <c r="R227" i="11"/>
  <c r="P36" i="11"/>
  <c r="O36" i="11"/>
  <c r="S36" i="11"/>
  <c r="R36" i="11"/>
  <c r="Q36" i="11"/>
  <c r="S64" i="11"/>
  <c r="P64" i="11"/>
  <c r="R64" i="11"/>
  <c r="Q64" i="11"/>
  <c r="O64" i="11"/>
  <c r="O156" i="11"/>
  <c r="S156" i="11"/>
  <c r="Q156" i="11"/>
  <c r="P156" i="11"/>
  <c r="R156" i="11"/>
  <c r="S149" i="11"/>
  <c r="O149" i="11"/>
  <c r="P149" i="11"/>
  <c r="R149" i="11"/>
  <c r="Q149" i="11"/>
  <c r="Q52" i="11"/>
  <c r="O52" i="11"/>
  <c r="S52" i="11"/>
  <c r="R52" i="11"/>
  <c r="P52" i="11"/>
  <c r="Q115" i="11"/>
  <c r="P115" i="11"/>
  <c r="S115" i="11"/>
  <c r="R115" i="11"/>
  <c r="O115" i="11"/>
  <c r="S216" i="11"/>
  <c r="P216" i="11"/>
  <c r="Q216" i="11"/>
  <c r="O216" i="11"/>
  <c r="R216" i="11"/>
  <c r="Q263" i="11"/>
  <c r="P263" i="11"/>
  <c r="S263" i="11"/>
  <c r="O263" i="11"/>
  <c r="R263" i="11"/>
  <c r="O21" i="11"/>
  <c r="S21" i="11"/>
  <c r="R21" i="11"/>
  <c r="P21" i="11"/>
  <c r="Q21" i="11"/>
  <c r="O41" i="11"/>
  <c r="P41" i="11"/>
  <c r="Q41" i="11"/>
  <c r="R41" i="11"/>
  <c r="S41" i="11"/>
  <c r="P253" i="11"/>
  <c r="S253" i="11"/>
  <c r="R253" i="11"/>
  <c r="Q253" i="11"/>
  <c r="O253" i="11"/>
  <c r="C225" i="9"/>
  <c r="C223" i="9"/>
  <c r="C224" i="9"/>
  <c r="Q138" i="7"/>
  <c r="Q126" i="7"/>
  <c r="G223" i="9"/>
  <c r="G225" i="9"/>
  <c r="G224" i="9"/>
  <c r="G226" i="9" s="1"/>
  <c r="G228" i="9" s="1"/>
  <c r="I223" i="9"/>
  <c r="I225" i="9"/>
  <c r="I224" i="9"/>
  <c r="S225" i="9"/>
  <c r="S223" i="9"/>
  <c r="S224" i="9"/>
  <c r="Q189" i="11"/>
  <c r="P189" i="11"/>
  <c r="O189" i="11"/>
  <c r="S189" i="11"/>
  <c r="R189" i="11"/>
  <c r="S194" i="11"/>
  <c r="R194" i="11"/>
  <c r="Q194" i="11"/>
  <c r="P194" i="11"/>
  <c r="O194" i="11"/>
  <c r="J225" i="9"/>
  <c r="J223" i="9"/>
  <c r="J224" i="9"/>
  <c r="AK138" i="7"/>
  <c r="AK126" i="7"/>
  <c r="AQ138" i="7"/>
  <c r="AQ126" i="7"/>
  <c r="AO126" i="7"/>
  <c r="AO138" i="7"/>
  <c r="O225" i="11"/>
  <c r="S225" i="11"/>
  <c r="R225" i="11"/>
  <c r="Q225" i="11"/>
  <c r="P225" i="11"/>
  <c r="Q175" i="11"/>
  <c r="P175" i="11"/>
  <c r="R175" i="11"/>
  <c r="S175" i="11"/>
  <c r="O175" i="11"/>
  <c r="O63" i="11"/>
  <c r="Q63" i="11"/>
  <c r="S63" i="11"/>
  <c r="R63" i="11"/>
  <c r="P63" i="11"/>
  <c r="Q185" i="11"/>
  <c r="O185" i="11"/>
  <c r="S185" i="11"/>
  <c r="R185" i="11"/>
  <c r="P185" i="11"/>
  <c r="S232" i="11"/>
  <c r="R232" i="11"/>
  <c r="Q232" i="11"/>
  <c r="P232" i="11"/>
  <c r="O232" i="11"/>
  <c r="S34" i="11"/>
  <c r="R34" i="11"/>
  <c r="O34" i="11"/>
  <c r="Q34" i="11"/>
  <c r="P34" i="11"/>
  <c r="O209" i="11"/>
  <c r="R209" i="11"/>
  <c r="S209" i="11"/>
  <c r="Q209" i="11"/>
  <c r="P209" i="11"/>
  <c r="O65" i="11"/>
  <c r="R65" i="11"/>
  <c r="P65" i="11"/>
  <c r="S65" i="11"/>
  <c r="Q65" i="11"/>
  <c r="R98" i="11"/>
  <c r="P98" i="11"/>
  <c r="O98" i="11"/>
  <c r="Q98" i="11"/>
  <c r="S98" i="11"/>
  <c r="S188" i="11"/>
  <c r="Q188" i="11"/>
  <c r="R188" i="11"/>
  <c r="P188" i="11"/>
  <c r="O188" i="11"/>
  <c r="S136" i="11"/>
  <c r="O136" i="11"/>
  <c r="R136" i="11"/>
  <c r="P136" i="11"/>
  <c r="Q136" i="11"/>
  <c r="S137" i="11"/>
  <c r="R137" i="11"/>
  <c r="Q137" i="11"/>
  <c r="P137" i="11"/>
  <c r="O137" i="11"/>
  <c r="R95" i="11"/>
  <c r="S95" i="11"/>
  <c r="P95" i="11"/>
  <c r="O95" i="11"/>
  <c r="Q95" i="11"/>
  <c r="Q80" i="11"/>
  <c r="P80" i="11"/>
  <c r="O80" i="11"/>
  <c r="S80" i="11"/>
  <c r="R80" i="11"/>
  <c r="Q191" i="11"/>
  <c r="P191" i="11"/>
  <c r="S191" i="11"/>
  <c r="R191" i="11"/>
  <c r="O191" i="11"/>
  <c r="J142" i="7"/>
  <c r="L142" i="7" s="1"/>
  <c r="I142" i="7"/>
  <c r="Q81" i="11"/>
  <c r="P81" i="11"/>
  <c r="R81" i="11"/>
  <c r="O81" i="11"/>
  <c r="S81" i="11"/>
  <c r="AL126" i="7"/>
  <c r="AL138" i="7"/>
  <c r="N138" i="7"/>
  <c r="N126" i="7"/>
  <c r="O145" i="11"/>
  <c r="Q145" i="11"/>
  <c r="P145" i="11"/>
  <c r="S145" i="11"/>
  <c r="R145" i="11"/>
  <c r="Q224" i="11"/>
  <c r="P224" i="11"/>
  <c r="O224" i="11"/>
  <c r="S224" i="11"/>
  <c r="R224" i="11"/>
  <c r="R226" i="11"/>
  <c r="S226" i="11"/>
  <c r="Q226" i="11"/>
  <c r="P226" i="11"/>
  <c r="O226" i="11"/>
  <c r="Q231" i="11"/>
  <c r="P231" i="11"/>
  <c r="O231" i="11"/>
  <c r="S231" i="11"/>
  <c r="R231" i="11"/>
  <c r="Q147" i="11"/>
  <c r="P147" i="11"/>
  <c r="R147" i="11"/>
  <c r="O147" i="11"/>
  <c r="S147" i="11"/>
  <c r="Q127" i="11"/>
  <c r="P127" i="11"/>
  <c r="R127" i="11"/>
  <c r="S127" i="11"/>
  <c r="O127" i="11"/>
  <c r="O241" i="11"/>
  <c r="S241" i="11"/>
  <c r="R241" i="11"/>
  <c r="P241" i="11"/>
  <c r="Q241" i="11"/>
  <c r="S31" i="11"/>
  <c r="R31" i="11"/>
  <c r="O31" i="11"/>
  <c r="Q31" i="11"/>
  <c r="P31" i="11"/>
  <c r="Q190" i="11"/>
  <c r="R190" i="11"/>
  <c r="S190" i="11"/>
  <c r="P190" i="11"/>
  <c r="O190" i="11"/>
  <c r="Q73" i="11"/>
  <c r="P73" i="11"/>
  <c r="O73" i="11"/>
  <c r="R73" i="11"/>
  <c r="S73" i="11"/>
  <c r="R76" i="11"/>
  <c r="S76" i="11"/>
  <c r="Q76" i="11"/>
  <c r="O76" i="11"/>
  <c r="P76" i="11"/>
  <c r="R202" i="11"/>
  <c r="P202" i="11"/>
  <c r="O202" i="11"/>
  <c r="S202" i="11"/>
  <c r="Q202" i="11"/>
  <c r="Q71" i="11"/>
  <c r="P71" i="11"/>
  <c r="O71" i="11"/>
  <c r="S71" i="11"/>
  <c r="R71" i="11"/>
  <c r="S112" i="11"/>
  <c r="P112" i="11"/>
  <c r="O112" i="11"/>
  <c r="R112" i="11"/>
  <c r="Q112" i="11"/>
  <c r="Q219" i="11"/>
  <c r="P219" i="11"/>
  <c r="S219" i="11"/>
  <c r="R219" i="11"/>
  <c r="O219" i="11"/>
  <c r="D223" i="9"/>
  <c r="D225" i="9"/>
  <c r="D224" i="9"/>
  <c r="Z126" i="7"/>
  <c r="Z138" i="7"/>
  <c r="Q119" i="11"/>
  <c r="P119" i="11"/>
  <c r="R119" i="11"/>
  <c r="O119" i="11"/>
  <c r="S119" i="11"/>
  <c r="O160" i="11"/>
  <c r="S160" i="11"/>
  <c r="R160" i="11"/>
  <c r="Q160" i="11"/>
  <c r="P160" i="11"/>
  <c r="S197" i="11"/>
  <c r="O197" i="11"/>
  <c r="P197" i="11"/>
  <c r="Q197" i="11"/>
  <c r="R197" i="11"/>
  <c r="D7" i="5"/>
  <c r="D31" i="6"/>
  <c r="D38" i="6" s="1"/>
  <c r="O164" i="11"/>
  <c r="S164" i="11"/>
  <c r="R164" i="11"/>
  <c r="P164" i="11"/>
  <c r="Q164" i="11"/>
  <c r="P225" i="9"/>
  <c r="P223" i="9"/>
  <c r="P224" i="9"/>
  <c r="AM126" i="7"/>
  <c r="AM138" i="7"/>
  <c r="AR126" i="7"/>
  <c r="AR138" i="7"/>
  <c r="AD138" i="7"/>
  <c r="AD126" i="7"/>
  <c r="Q13" i="11"/>
  <c r="S13" i="11"/>
  <c r="O13" i="11"/>
  <c r="R13" i="11"/>
  <c r="P13" i="11"/>
  <c r="S261" i="11"/>
  <c r="P261" i="11"/>
  <c r="O261" i="11"/>
  <c r="Q261" i="11"/>
  <c r="R261" i="11"/>
  <c r="R16" i="11"/>
  <c r="Q16" i="11"/>
  <c r="P16" i="11"/>
  <c r="S16" i="11"/>
  <c r="O16" i="11"/>
  <c r="O208" i="11"/>
  <c r="Q208" i="11"/>
  <c r="P208" i="11"/>
  <c r="S208" i="11"/>
  <c r="R208" i="11"/>
  <c r="R198" i="11"/>
  <c r="S198" i="11"/>
  <c r="Q198" i="11"/>
  <c r="P198" i="11"/>
  <c r="O198" i="11"/>
  <c r="R43" i="11"/>
  <c r="P43" i="11"/>
  <c r="Q43" i="11"/>
  <c r="S43" i="11"/>
  <c r="O43" i="11"/>
  <c r="P214" i="11"/>
  <c r="O214" i="11"/>
  <c r="R214" i="11"/>
  <c r="Q214" i="11"/>
  <c r="S214" i="11"/>
  <c r="P82" i="11"/>
  <c r="S82" i="11"/>
  <c r="Q82" i="11"/>
  <c r="O82" i="11"/>
  <c r="R82" i="11"/>
  <c r="S265" i="11"/>
  <c r="R265" i="11"/>
  <c r="P265" i="11"/>
  <c r="Q265" i="11"/>
  <c r="O265" i="11"/>
  <c r="P27" i="11"/>
  <c r="Q27" i="11"/>
  <c r="O27" i="11"/>
  <c r="S27" i="11"/>
  <c r="R27" i="11"/>
  <c r="Q153" i="11"/>
  <c r="O153" i="11"/>
  <c r="P153" i="11"/>
  <c r="S153" i="11"/>
  <c r="R153" i="11"/>
  <c r="R126" i="11"/>
  <c r="Q126" i="11"/>
  <c r="P126" i="11"/>
  <c r="O126" i="11"/>
  <c r="S126" i="11"/>
  <c r="S204" i="11"/>
  <c r="R204" i="11"/>
  <c r="Q204" i="11"/>
  <c r="P204" i="11"/>
  <c r="O204" i="11"/>
  <c r="Q74" i="11"/>
  <c r="O74" i="11"/>
  <c r="R74" i="11"/>
  <c r="P74" i="11"/>
  <c r="S74" i="11"/>
  <c r="O45" i="11"/>
  <c r="S45" i="11"/>
  <c r="R45" i="11"/>
  <c r="Q45" i="11"/>
  <c r="P45" i="11"/>
  <c r="C226" i="9" l="1"/>
  <c r="C228" i="9" s="1"/>
  <c r="F227" i="9"/>
  <c r="K227" i="9"/>
  <c r="J227" i="9"/>
  <c r="M226" i="9"/>
  <c r="M228" i="9" s="1"/>
  <c r="M142" i="7"/>
  <c r="N142" i="7" s="1"/>
  <c r="K142" i="7"/>
  <c r="S226" i="9"/>
  <c r="S228" i="9" s="1"/>
  <c r="S227" i="9"/>
  <c r="H227" i="9"/>
  <c r="F226" i="9"/>
  <c r="F228" i="9" s="1"/>
  <c r="F229" i="9" s="1"/>
  <c r="F230" i="9" s="1"/>
  <c r="F231" i="9" s="1"/>
  <c r="F232" i="9" s="1"/>
  <c r="R226" i="9"/>
  <c r="R228" i="9" s="1"/>
  <c r="W4" i="11"/>
  <c r="J226" i="9"/>
  <c r="J228" i="9" s="1"/>
  <c r="J229" i="9" s="1"/>
  <c r="J230" i="9" s="1"/>
  <c r="J231" i="9" s="1"/>
  <c r="J232" i="9" s="1"/>
  <c r="I226" i="9"/>
  <c r="I228" i="9" s="1"/>
  <c r="I229" i="9" s="1"/>
  <c r="I230" i="9" s="1"/>
  <c r="I231" i="9" s="1"/>
  <c r="I232" i="9" s="1"/>
  <c r="V4" i="11"/>
  <c r="D32" i="2" s="1"/>
  <c r="F32" i="2" s="1"/>
  <c r="R227" i="9"/>
  <c r="Z4" i="11"/>
  <c r="D34" i="2" s="1"/>
  <c r="D226" i="9"/>
  <c r="D228" i="9" s="1"/>
  <c r="T227" i="9"/>
  <c r="T229" i="9" s="1"/>
  <c r="T230" i="9" s="1"/>
  <c r="T231" i="9" s="1"/>
  <c r="T232" i="9" s="1"/>
  <c r="E226" i="9"/>
  <c r="E228" i="9" s="1"/>
  <c r="N227" i="9"/>
  <c r="N229" i="9" s="1"/>
  <c r="N230" i="9" s="1"/>
  <c r="N231" i="9" s="1"/>
  <c r="N232" i="9" s="1"/>
  <c r="E227" i="9"/>
  <c r="D86" i="7"/>
  <c r="D85" i="7"/>
  <c r="D94" i="7" s="1"/>
  <c r="X4" i="11"/>
  <c r="D35" i="2" s="1"/>
  <c r="M229" i="9"/>
  <c r="M230" i="9" s="1"/>
  <c r="M231" i="9" s="1"/>
  <c r="M232" i="9" s="1"/>
  <c r="C229" i="9"/>
  <c r="C230" i="9" s="1"/>
  <c r="C231" i="9" s="1"/>
  <c r="C232" i="9" s="1"/>
  <c r="O226" i="9"/>
  <c r="O228" i="9" s="1"/>
  <c r="O229" i="9" s="1"/>
  <c r="O230" i="9" s="1"/>
  <c r="O231" i="9" s="1"/>
  <c r="O232" i="9" s="1"/>
  <c r="Q226" i="9"/>
  <c r="Q228" i="9" s="1"/>
  <c r="Q229" i="9" s="1"/>
  <c r="Q230" i="9" s="1"/>
  <c r="Q231" i="9" s="1"/>
  <c r="Q232" i="9" s="1"/>
  <c r="G229" i="9"/>
  <c r="G230" i="9" s="1"/>
  <c r="G231" i="9" s="1"/>
  <c r="G232" i="9" s="1"/>
  <c r="D227" i="9"/>
  <c r="M227" i="9"/>
  <c r="P226" i="9"/>
  <c r="P228" i="9" s="1"/>
  <c r="K226" i="9"/>
  <c r="K228" i="9" s="1"/>
  <c r="K229" i="9" s="1"/>
  <c r="K230" i="9" s="1"/>
  <c r="K231" i="9" s="1"/>
  <c r="K232" i="9" s="1"/>
  <c r="O227" i="9"/>
  <c r="Q227" i="9"/>
  <c r="L226" i="9"/>
  <c r="L228" i="9" s="1"/>
  <c r="I227" i="9"/>
  <c r="Y4" i="11"/>
  <c r="D36" i="2" s="1"/>
  <c r="G227" i="9"/>
  <c r="C227" i="9"/>
  <c r="P227" i="9"/>
  <c r="CG30" i="9"/>
  <c r="CC25" i="9"/>
  <c r="BU25" i="9"/>
  <c r="BX25" i="9"/>
  <c r="CB25" i="9"/>
  <c r="BZ25" i="9"/>
  <c r="CA25" i="9"/>
  <c r="BY25" i="9"/>
  <c r="BW25" i="9"/>
  <c r="BV25" i="9"/>
  <c r="BT25" i="9"/>
  <c r="CE25" i="9"/>
  <c r="CD25" i="9"/>
  <c r="CF25" i="9"/>
  <c r="CG101" i="9"/>
  <c r="CG118" i="9" s="1"/>
  <c r="CG119" i="9" s="1"/>
  <c r="CG102" i="9"/>
  <c r="CG120" i="9" s="1"/>
  <c r="CG121" i="9" s="1"/>
  <c r="CG49" i="9"/>
  <c r="CG140" i="9" s="1"/>
  <c r="CG141" i="9" s="1"/>
  <c r="CG51" i="9"/>
  <c r="CG28" i="9"/>
  <c r="CG111" i="9"/>
  <c r="CG129" i="9" s="1"/>
  <c r="CG130" i="9" s="1"/>
  <c r="CG108" i="9"/>
  <c r="CG123" i="9" s="1"/>
  <c r="CG124" i="9" s="1"/>
  <c r="CG110" i="9"/>
  <c r="CG127" i="9" s="1"/>
  <c r="CG128" i="9" s="1"/>
  <c r="CG52" i="9"/>
  <c r="CG48" i="9"/>
  <c r="CG47" i="9"/>
  <c r="CG138" i="9" s="1"/>
  <c r="CG139" i="9" s="1"/>
  <c r="CG50" i="9"/>
  <c r="CG142" i="9" s="1"/>
  <c r="CG143" i="9" s="1"/>
  <c r="CG100" i="9"/>
  <c r="CG116" i="9" s="1"/>
  <c r="CG117" i="9" s="1"/>
  <c r="CG99" i="9"/>
  <c r="CG114" i="9" s="1"/>
  <c r="CG115" i="9" s="1"/>
  <c r="CG109" i="9"/>
  <c r="CG125" i="9" s="1"/>
  <c r="CG126" i="9" s="1"/>
  <c r="H226" i="9"/>
  <c r="H228" i="9" s="1"/>
  <c r="H229" i="9" s="1"/>
  <c r="H230" i="9" s="1"/>
  <c r="H231" i="9" s="1"/>
  <c r="H232" i="9" s="1"/>
  <c r="L227" i="9"/>
  <c r="BB202" i="9" l="1"/>
  <c r="BC202" i="9" s="1"/>
  <c r="BD217" i="9" s="1"/>
  <c r="BD207" i="9" s="1"/>
  <c r="D229" i="9"/>
  <c r="D230" i="9" s="1"/>
  <c r="D231" i="9" s="1"/>
  <c r="D232" i="9" s="1"/>
  <c r="BB178" i="9"/>
  <c r="BC178" i="9" s="1"/>
  <c r="BD193" i="9" s="1"/>
  <c r="BD183" i="9" s="1"/>
  <c r="BB154" i="9"/>
  <c r="BC154" i="9" s="1"/>
  <c r="BB201" i="9"/>
  <c r="BC201" i="9" s="1"/>
  <c r="BD216" i="9" s="1"/>
  <c r="BD208" i="9" s="1"/>
  <c r="CE30" i="9"/>
  <c r="CE100" i="9"/>
  <c r="CE116" i="9" s="1"/>
  <c r="CE117" i="9" s="1"/>
  <c r="CE51" i="9"/>
  <c r="CE50" i="9"/>
  <c r="CE142" i="9" s="1"/>
  <c r="CE143" i="9" s="1"/>
  <c r="CE52" i="9"/>
  <c r="CE49" i="9"/>
  <c r="CE140" i="9" s="1"/>
  <c r="CE141" i="9" s="1"/>
  <c r="CE28" i="9"/>
  <c r="CE108" i="9"/>
  <c r="CE123" i="9" s="1"/>
  <c r="CE124" i="9" s="1"/>
  <c r="CE47" i="9"/>
  <c r="CE138" i="9" s="1"/>
  <c r="CE139" i="9" s="1"/>
  <c r="CE101" i="9"/>
  <c r="CE118" i="9" s="1"/>
  <c r="CE119" i="9" s="1"/>
  <c r="CE110" i="9"/>
  <c r="CE127" i="9" s="1"/>
  <c r="CE128" i="9" s="1"/>
  <c r="CE109" i="9"/>
  <c r="CE125" i="9" s="1"/>
  <c r="CE126" i="9" s="1"/>
  <c r="CE111" i="9"/>
  <c r="CE129" i="9" s="1"/>
  <c r="CE130" i="9" s="1"/>
  <c r="CE102" i="9"/>
  <c r="CE120" i="9" s="1"/>
  <c r="CE121" i="9" s="1"/>
  <c r="CE99" i="9"/>
  <c r="CE114" i="9" s="1"/>
  <c r="CE115" i="9" s="1"/>
  <c r="CE48" i="9"/>
  <c r="BB152" i="9"/>
  <c r="BC152" i="9" s="1"/>
  <c r="AA4" i="11"/>
  <c r="D33" i="2"/>
  <c r="BB153" i="9"/>
  <c r="BC153" i="9" s="1"/>
  <c r="BB197" i="9"/>
  <c r="BC197" i="9" s="1"/>
  <c r="BU30" i="9"/>
  <c r="BU99" i="9"/>
  <c r="BU114" i="9" s="1"/>
  <c r="BU115" i="9" s="1"/>
  <c r="BU50" i="9"/>
  <c r="BU142" i="9" s="1"/>
  <c r="BU143" i="9" s="1"/>
  <c r="BU48" i="9"/>
  <c r="BU111" i="9"/>
  <c r="BU129" i="9" s="1"/>
  <c r="BU130" i="9" s="1"/>
  <c r="BU110" i="9"/>
  <c r="BU127" i="9" s="1"/>
  <c r="BU128" i="9" s="1"/>
  <c r="BU49" i="9"/>
  <c r="BU140" i="9" s="1"/>
  <c r="BU141" i="9" s="1"/>
  <c r="BU101" i="9"/>
  <c r="BU118" i="9" s="1"/>
  <c r="BU119" i="9" s="1"/>
  <c r="BU51" i="9"/>
  <c r="BU28" i="9"/>
  <c r="BU109" i="9"/>
  <c r="BU125" i="9" s="1"/>
  <c r="BU126" i="9" s="1"/>
  <c r="BU52" i="9"/>
  <c r="BU108" i="9"/>
  <c r="BU123" i="9" s="1"/>
  <c r="BU124" i="9" s="1"/>
  <c r="BU100" i="9"/>
  <c r="BU116" i="9" s="1"/>
  <c r="BU117" i="9" s="1"/>
  <c r="BU102" i="9"/>
  <c r="BU120" i="9" s="1"/>
  <c r="BU121" i="9" s="1"/>
  <c r="BU47" i="9"/>
  <c r="BU138" i="9" s="1"/>
  <c r="BU139" i="9" s="1"/>
  <c r="CC74" i="9"/>
  <c r="CC30" i="9"/>
  <c r="CC102" i="9"/>
  <c r="CC120" i="9" s="1"/>
  <c r="CC121" i="9" s="1"/>
  <c r="CC110" i="9"/>
  <c r="CC127" i="9" s="1"/>
  <c r="CC128" i="9" s="1"/>
  <c r="CC101" i="9"/>
  <c r="CC118" i="9" s="1"/>
  <c r="CC119" i="9" s="1"/>
  <c r="CC51" i="9"/>
  <c r="CC109" i="9"/>
  <c r="CC125" i="9" s="1"/>
  <c r="CC126" i="9" s="1"/>
  <c r="CC111" i="9"/>
  <c r="CC129" i="9" s="1"/>
  <c r="CC130" i="9" s="1"/>
  <c r="CC52" i="9"/>
  <c r="CC79" i="9" s="1"/>
  <c r="CC99" i="9"/>
  <c r="CC114" i="9" s="1"/>
  <c r="CC115" i="9" s="1"/>
  <c r="CC47" i="9"/>
  <c r="CC138" i="9" s="1"/>
  <c r="CC139" i="9" s="1"/>
  <c r="CC28" i="9"/>
  <c r="CC50" i="9"/>
  <c r="CC142" i="9" s="1"/>
  <c r="CC143" i="9" s="1"/>
  <c r="CC108" i="9"/>
  <c r="CC123" i="9" s="1"/>
  <c r="CC124" i="9" s="1"/>
  <c r="CC100" i="9"/>
  <c r="CC116" i="9" s="1"/>
  <c r="CC117" i="9" s="1"/>
  <c r="CC48" i="9"/>
  <c r="CC49" i="9"/>
  <c r="CC140" i="9" s="1"/>
  <c r="CC141" i="9" s="1"/>
  <c r="CG29" i="9"/>
  <c r="BV30" i="9"/>
  <c r="BV49" i="9"/>
  <c r="BV140" i="9" s="1"/>
  <c r="BV141" i="9" s="1"/>
  <c r="BV47" i="9"/>
  <c r="BV138" i="9" s="1"/>
  <c r="BV139" i="9" s="1"/>
  <c r="BV51" i="9"/>
  <c r="BV108" i="9"/>
  <c r="BV123" i="9" s="1"/>
  <c r="BV124" i="9" s="1"/>
  <c r="BV99" i="9"/>
  <c r="BV114" i="9" s="1"/>
  <c r="BV115" i="9" s="1"/>
  <c r="BV109" i="9"/>
  <c r="BV125" i="9" s="1"/>
  <c r="BV126" i="9" s="1"/>
  <c r="BV111" i="9"/>
  <c r="BV129" i="9" s="1"/>
  <c r="BV130" i="9" s="1"/>
  <c r="BV102" i="9"/>
  <c r="BV120" i="9" s="1"/>
  <c r="BV121" i="9" s="1"/>
  <c r="BV100" i="9"/>
  <c r="BV116" i="9" s="1"/>
  <c r="BV117" i="9" s="1"/>
  <c r="BV48" i="9"/>
  <c r="BV50" i="9"/>
  <c r="BV142" i="9" s="1"/>
  <c r="BV143" i="9" s="1"/>
  <c r="BV101" i="9"/>
  <c r="BV118" i="9" s="1"/>
  <c r="BV119" i="9" s="1"/>
  <c r="BV52" i="9"/>
  <c r="BV28" i="9"/>
  <c r="BV110" i="9"/>
  <c r="BV127" i="9" s="1"/>
  <c r="BV128" i="9" s="1"/>
  <c r="R229" i="9"/>
  <c r="R230" i="9" s="1"/>
  <c r="R231" i="9" s="1"/>
  <c r="R232" i="9" s="1"/>
  <c r="BW30" i="9"/>
  <c r="BW102" i="9"/>
  <c r="BW120" i="9" s="1"/>
  <c r="BW121" i="9" s="1"/>
  <c r="BW50" i="9"/>
  <c r="BW142" i="9" s="1"/>
  <c r="BW143" i="9" s="1"/>
  <c r="BW99" i="9"/>
  <c r="BW114" i="9" s="1"/>
  <c r="BW115" i="9" s="1"/>
  <c r="BW28" i="9"/>
  <c r="BW47" i="9"/>
  <c r="BW138" i="9" s="1"/>
  <c r="BW139" i="9" s="1"/>
  <c r="BW48" i="9"/>
  <c r="BW51" i="9"/>
  <c r="BW110" i="9"/>
  <c r="BW127" i="9" s="1"/>
  <c r="BW128" i="9" s="1"/>
  <c r="BW49" i="9"/>
  <c r="BW140" i="9" s="1"/>
  <c r="BW141" i="9" s="1"/>
  <c r="BW111" i="9"/>
  <c r="BW129" i="9" s="1"/>
  <c r="BW130" i="9" s="1"/>
  <c r="BW52" i="9"/>
  <c r="BW108" i="9"/>
  <c r="BW123" i="9" s="1"/>
  <c r="BW124" i="9" s="1"/>
  <c r="BW109" i="9"/>
  <c r="BW125" i="9" s="1"/>
  <c r="BW126" i="9" s="1"/>
  <c r="BW100" i="9"/>
  <c r="BW116" i="9" s="1"/>
  <c r="BW117" i="9" s="1"/>
  <c r="BW101" i="9"/>
  <c r="BW118" i="9" s="1"/>
  <c r="BW119" i="9" s="1"/>
  <c r="L229" i="9"/>
  <c r="L230" i="9" s="1"/>
  <c r="L231" i="9" s="1"/>
  <c r="L232" i="9" s="1"/>
  <c r="D93" i="7"/>
  <c r="D95" i="7"/>
  <c r="BY60" i="9"/>
  <c r="BY30" i="9"/>
  <c r="BY110" i="9"/>
  <c r="BY127" i="9" s="1"/>
  <c r="BY128" i="9" s="1"/>
  <c r="BY99" i="9"/>
  <c r="BY114" i="9" s="1"/>
  <c r="BY115" i="9" s="1"/>
  <c r="BY100" i="9"/>
  <c r="BY116" i="9" s="1"/>
  <c r="BY117" i="9" s="1"/>
  <c r="BY51" i="9"/>
  <c r="BY49" i="9"/>
  <c r="BY140" i="9" s="1"/>
  <c r="BY141" i="9" s="1"/>
  <c r="BY47" i="9"/>
  <c r="BY138" i="9" s="1"/>
  <c r="BY139" i="9" s="1"/>
  <c r="BY50" i="9"/>
  <c r="BY142" i="9" s="1"/>
  <c r="BY143" i="9" s="1"/>
  <c r="BY48" i="9"/>
  <c r="BY111" i="9"/>
  <c r="BY129" i="9" s="1"/>
  <c r="BY130" i="9" s="1"/>
  <c r="BY52" i="9"/>
  <c r="BY109" i="9"/>
  <c r="BY125" i="9" s="1"/>
  <c r="BY126" i="9" s="1"/>
  <c r="BY102" i="9"/>
  <c r="BY120" i="9" s="1"/>
  <c r="BY121" i="9" s="1"/>
  <c r="BY108" i="9"/>
  <c r="BY123" i="9" s="1"/>
  <c r="BY124" i="9" s="1"/>
  <c r="BY28" i="9"/>
  <c r="BY101" i="9"/>
  <c r="BY118" i="9" s="1"/>
  <c r="BY119" i="9" s="1"/>
  <c r="CA30" i="9"/>
  <c r="CA50" i="9"/>
  <c r="CA142" i="9" s="1"/>
  <c r="CA143" i="9" s="1"/>
  <c r="CA108" i="9"/>
  <c r="CA123" i="9" s="1"/>
  <c r="CA124" i="9" s="1"/>
  <c r="CA49" i="9"/>
  <c r="CA140" i="9" s="1"/>
  <c r="CA141" i="9" s="1"/>
  <c r="CA102" i="9"/>
  <c r="CA120" i="9" s="1"/>
  <c r="CA121" i="9" s="1"/>
  <c r="CA101" i="9"/>
  <c r="CA118" i="9" s="1"/>
  <c r="CA119" i="9" s="1"/>
  <c r="CA99" i="9"/>
  <c r="CA114" i="9" s="1"/>
  <c r="CA115" i="9" s="1"/>
  <c r="CA109" i="9"/>
  <c r="CA125" i="9" s="1"/>
  <c r="CA126" i="9" s="1"/>
  <c r="CA47" i="9"/>
  <c r="CA138" i="9" s="1"/>
  <c r="CA139" i="9" s="1"/>
  <c r="CA28" i="9"/>
  <c r="CA48" i="9"/>
  <c r="CA110" i="9"/>
  <c r="CA127" i="9" s="1"/>
  <c r="CA128" i="9" s="1"/>
  <c r="CA100" i="9"/>
  <c r="CA116" i="9" s="1"/>
  <c r="CA117" i="9" s="1"/>
  <c r="CA111" i="9"/>
  <c r="CA129" i="9" s="1"/>
  <c r="CA130" i="9" s="1"/>
  <c r="CA52" i="9"/>
  <c r="CA51" i="9"/>
  <c r="BZ30" i="9"/>
  <c r="BY29" i="9" s="1"/>
  <c r="BY62" i="9" s="1"/>
  <c r="BZ101" i="9"/>
  <c r="BZ118" i="9" s="1"/>
  <c r="BZ119" i="9" s="1"/>
  <c r="BZ50" i="9"/>
  <c r="BZ142" i="9" s="1"/>
  <c r="BZ143" i="9" s="1"/>
  <c r="BZ48" i="9"/>
  <c r="BZ108" i="9"/>
  <c r="BZ123" i="9" s="1"/>
  <c r="BZ124" i="9" s="1"/>
  <c r="BZ102" i="9"/>
  <c r="BZ120" i="9" s="1"/>
  <c r="BZ121" i="9" s="1"/>
  <c r="BZ28" i="9"/>
  <c r="BZ111" i="9"/>
  <c r="BZ129" i="9" s="1"/>
  <c r="BZ130" i="9" s="1"/>
  <c r="BZ51" i="9"/>
  <c r="BZ47" i="9"/>
  <c r="BZ138" i="9" s="1"/>
  <c r="BZ139" i="9" s="1"/>
  <c r="BZ110" i="9"/>
  <c r="BZ127" i="9" s="1"/>
  <c r="BZ128" i="9" s="1"/>
  <c r="BZ99" i="9"/>
  <c r="BZ114" i="9" s="1"/>
  <c r="BZ115" i="9" s="1"/>
  <c r="BZ52" i="9"/>
  <c r="BZ109" i="9"/>
  <c r="BZ125" i="9" s="1"/>
  <c r="BZ126" i="9" s="1"/>
  <c r="BZ100" i="9"/>
  <c r="BZ116" i="9" s="1"/>
  <c r="BZ117" i="9" s="1"/>
  <c r="BZ49" i="9"/>
  <c r="BZ140" i="9" s="1"/>
  <c r="BZ141" i="9" s="1"/>
  <c r="CB30" i="9"/>
  <c r="CA29" i="9" s="1"/>
  <c r="CA89" i="9" s="1"/>
  <c r="CB101" i="9"/>
  <c r="CB118" i="9" s="1"/>
  <c r="CB119" i="9" s="1"/>
  <c r="CB100" i="9"/>
  <c r="CB116" i="9" s="1"/>
  <c r="CB117" i="9" s="1"/>
  <c r="CB111" i="9"/>
  <c r="CB129" i="9" s="1"/>
  <c r="CB130" i="9" s="1"/>
  <c r="CB99" i="9"/>
  <c r="CB114" i="9" s="1"/>
  <c r="CB115" i="9" s="1"/>
  <c r="CB102" i="9"/>
  <c r="CB120" i="9" s="1"/>
  <c r="CB121" i="9" s="1"/>
  <c r="CB47" i="9"/>
  <c r="CB138" i="9" s="1"/>
  <c r="CB139" i="9" s="1"/>
  <c r="CB109" i="9"/>
  <c r="CB125" i="9" s="1"/>
  <c r="CB126" i="9" s="1"/>
  <c r="CB28" i="9"/>
  <c r="CB110" i="9"/>
  <c r="CB127" i="9" s="1"/>
  <c r="CB128" i="9" s="1"/>
  <c r="CB49" i="9"/>
  <c r="CB140" i="9" s="1"/>
  <c r="CB141" i="9" s="1"/>
  <c r="CB50" i="9"/>
  <c r="CB142" i="9" s="1"/>
  <c r="CB143" i="9" s="1"/>
  <c r="CB51" i="9"/>
  <c r="CB52" i="9"/>
  <c r="CB48" i="9"/>
  <c r="CB108" i="9"/>
  <c r="CB123" i="9" s="1"/>
  <c r="CB124" i="9" s="1"/>
  <c r="S229" i="9"/>
  <c r="S230" i="9" s="1"/>
  <c r="S231" i="9" s="1"/>
  <c r="S232" i="9" s="1"/>
  <c r="BX30" i="9"/>
  <c r="BW29" i="9" s="1"/>
  <c r="BW90" i="9" s="1"/>
  <c r="BX110" i="9"/>
  <c r="BX127" i="9" s="1"/>
  <c r="BX128" i="9" s="1"/>
  <c r="BX108" i="9"/>
  <c r="BX123" i="9" s="1"/>
  <c r="BX124" i="9" s="1"/>
  <c r="BX28" i="9"/>
  <c r="BX111" i="9"/>
  <c r="BX129" i="9" s="1"/>
  <c r="BX130" i="9" s="1"/>
  <c r="BX50" i="9"/>
  <c r="BX142" i="9" s="1"/>
  <c r="BX143" i="9" s="1"/>
  <c r="BX109" i="9"/>
  <c r="BX125" i="9" s="1"/>
  <c r="BX126" i="9" s="1"/>
  <c r="BX101" i="9"/>
  <c r="BX118" i="9" s="1"/>
  <c r="BX119" i="9" s="1"/>
  <c r="BX100" i="9"/>
  <c r="BX116" i="9" s="1"/>
  <c r="BX117" i="9" s="1"/>
  <c r="BX47" i="9"/>
  <c r="BX138" i="9" s="1"/>
  <c r="BX139" i="9" s="1"/>
  <c r="BX51" i="9"/>
  <c r="BX48" i="9"/>
  <c r="BX52" i="9"/>
  <c r="BX102" i="9"/>
  <c r="BX120" i="9" s="1"/>
  <c r="BX121" i="9" s="1"/>
  <c r="BX99" i="9"/>
  <c r="BX114" i="9" s="1"/>
  <c r="BX115" i="9" s="1"/>
  <c r="BX49" i="9"/>
  <c r="BX140" i="9" s="1"/>
  <c r="BX141" i="9" s="1"/>
  <c r="P229" i="9"/>
  <c r="P230" i="9" s="1"/>
  <c r="P231" i="9" s="1"/>
  <c r="P232" i="9" s="1"/>
  <c r="BB175" i="9"/>
  <c r="BC175" i="9" s="1"/>
  <c r="BB173" i="9"/>
  <c r="BC173" i="9" s="1"/>
  <c r="CF30" i="9"/>
  <c r="CF111" i="9"/>
  <c r="CF129" i="9" s="1"/>
  <c r="CF130" i="9" s="1"/>
  <c r="CF110" i="9"/>
  <c r="CF127" i="9" s="1"/>
  <c r="CF128" i="9" s="1"/>
  <c r="CF100" i="9"/>
  <c r="CF116" i="9" s="1"/>
  <c r="CF117" i="9" s="1"/>
  <c r="CF49" i="9"/>
  <c r="CF140" i="9" s="1"/>
  <c r="CF141" i="9" s="1"/>
  <c r="CF48" i="9"/>
  <c r="CF108" i="9"/>
  <c r="CF123" i="9" s="1"/>
  <c r="CF124" i="9" s="1"/>
  <c r="CF101" i="9"/>
  <c r="CF118" i="9" s="1"/>
  <c r="CF119" i="9" s="1"/>
  <c r="CF52" i="9"/>
  <c r="CF102" i="9"/>
  <c r="CF120" i="9" s="1"/>
  <c r="CF121" i="9" s="1"/>
  <c r="CF99" i="9"/>
  <c r="CF114" i="9" s="1"/>
  <c r="CF115" i="9" s="1"/>
  <c r="CF50" i="9"/>
  <c r="CF142" i="9" s="1"/>
  <c r="CF143" i="9" s="1"/>
  <c r="CF109" i="9"/>
  <c r="CF125" i="9" s="1"/>
  <c r="CF126" i="9" s="1"/>
  <c r="CF51" i="9"/>
  <c r="CF28" i="9"/>
  <c r="CF47" i="9"/>
  <c r="CF138" i="9" s="1"/>
  <c r="CF139" i="9" s="1"/>
  <c r="BB149" i="9"/>
  <c r="CD30" i="9"/>
  <c r="CC29" i="9" s="1"/>
  <c r="CD51" i="9"/>
  <c r="CD52" i="9"/>
  <c r="CD109" i="9"/>
  <c r="CD125" i="9" s="1"/>
  <c r="CD126" i="9" s="1"/>
  <c r="CD49" i="9"/>
  <c r="CD140" i="9" s="1"/>
  <c r="CD141" i="9" s="1"/>
  <c r="CD48" i="9"/>
  <c r="CD28" i="9"/>
  <c r="CD111" i="9"/>
  <c r="CD129" i="9" s="1"/>
  <c r="CD130" i="9" s="1"/>
  <c r="CD50" i="9"/>
  <c r="CD142" i="9" s="1"/>
  <c r="CD143" i="9" s="1"/>
  <c r="CD47" i="9"/>
  <c r="CD138" i="9" s="1"/>
  <c r="CD139" i="9" s="1"/>
  <c r="CD99" i="9"/>
  <c r="CD114" i="9" s="1"/>
  <c r="CD115" i="9" s="1"/>
  <c r="CD108" i="9"/>
  <c r="CD123" i="9" s="1"/>
  <c r="CD124" i="9" s="1"/>
  <c r="CD101" i="9"/>
  <c r="CD118" i="9" s="1"/>
  <c r="CD119" i="9" s="1"/>
  <c r="CD100" i="9"/>
  <c r="CD116" i="9" s="1"/>
  <c r="CD117" i="9" s="1"/>
  <c r="CD110" i="9"/>
  <c r="CD127" i="9" s="1"/>
  <c r="CD128" i="9" s="1"/>
  <c r="CD102" i="9"/>
  <c r="CD120" i="9" s="1"/>
  <c r="CD121" i="9" s="1"/>
  <c r="BB198" i="9"/>
  <c r="BC198" i="9" s="1"/>
  <c r="BD213" i="9" s="1"/>
  <c r="BD211" i="9" s="1"/>
  <c r="BS25" i="9"/>
  <c r="BT30" i="9"/>
  <c r="BT50" i="9"/>
  <c r="BT142" i="9" s="1"/>
  <c r="BT143" i="9" s="1"/>
  <c r="BT109" i="9"/>
  <c r="BT125" i="9" s="1"/>
  <c r="BT126" i="9" s="1"/>
  <c r="BT52" i="9"/>
  <c r="BT47" i="9"/>
  <c r="BT138" i="9" s="1"/>
  <c r="BT139" i="9" s="1"/>
  <c r="BT49" i="9"/>
  <c r="BT140" i="9" s="1"/>
  <c r="BT141" i="9" s="1"/>
  <c r="BT51" i="9"/>
  <c r="BT111" i="9"/>
  <c r="BT129" i="9" s="1"/>
  <c r="BT130" i="9" s="1"/>
  <c r="BT99" i="9"/>
  <c r="BT114" i="9" s="1"/>
  <c r="BT115" i="9" s="1"/>
  <c r="BT108" i="9"/>
  <c r="BT123" i="9" s="1"/>
  <c r="BT124" i="9" s="1"/>
  <c r="BT102" i="9"/>
  <c r="BT120" i="9" s="1"/>
  <c r="BT121" i="9" s="1"/>
  <c r="BT28" i="9"/>
  <c r="BT110" i="9"/>
  <c r="BT127" i="9" s="1"/>
  <c r="BT128" i="9" s="1"/>
  <c r="BT101" i="9"/>
  <c r="BT118" i="9" s="1"/>
  <c r="BT119" i="9" s="1"/>
  <c r="BT100" i="9"/>
  <c r="BT116" i="9" s="1"/>
  <c r="BT117" i="9" s="1"/>
  <c r="BT48" i="9"/>
  <c r="BB199" i="9"/>
  <c r="BC199" i="9" s="1"/>
  <c r="E229" i="9"/>
  <c r="E230" i="9" s="1"/>
  <c r="E231" i="9" s="1"/>
  <c r="E232" i="9" s="1"/>
  <c r="J143" i="7"/>
  <c r="L143" i="7" s="1"/>
  <c r="I143" i="7"/>
  <c r="CA61" i="9" l="1"/>
  <c r="BY93" i="9"/>
  <c r="CA75" i="9"/>
  <c r="BY63" i="9"/>
  <c r="BW93" i="9"/>
  <c r="CC75" i="9"/>
  <c r="BU29" i="9"/>
  <c r="BW62" i="9"/>
  <c r="CE29" i="9"/>
  <c r="BY89" i="9"/>
  <c r="CC63" i="9"/>
  <c r="E47" i="10"/>
  <c r="BD188" i="9"/>
  <c r="CA79" i="9"/>
  <c r="BY76" i="9"/>
  <c r="BW91" i="9"/>
  <c r="CC77" i="9"/>
  <c r="G21" i="10"/>
  <c r="BD168" i="9"/>
  <c r="BD160" i="9" s="1"/>
  <c r="BB151" i="9"/>
  <c r="BC151" i="9" s="1"/>
  <c r="D47" i="10"/>
  <c r="BD190" i="9"/>
  <c r="BD186" i="9" s="1"/>
  <c r="CA90" i="9"/>
  <c r="BB200" i="9"/>
  <c r="BC200" i="9" s="1"/>
  <c r="BW65" i="9"/>
  <c r="BW92" i="9"/>
  <c r="CC93" i="9"/>
  <c r="BU60" i="9"/>
  <c r="CE88" i="9"/>
  <c r="CA76" i="9"/>
  <c r="BY77" i="9"/>
  <c r="BV29" i="9"/>
  <c r="BW89" i="9"/>
  <c r="CC92" i="9"/>
  <c r="BU64" i="9"/>
  <c r="AB4" i="11"/>
  <c r="D37" i="2"/>
  <c r="BS30" i="9"/>
  <c r="BR25" i="9"/>
  <c r="BS99" i="9"/>
  <c r="BS114" i="9" s="1"/>
  <c r="BS115" i="9" s="1"/>
  <c r="BS52" i="9"/>
  <c r="BS108" i="9"/>
  <c r="BS123" i="9" s="1"/>
  <c r="BS124" i="9" s="1"/>
  <c r="BS48" i="9"/>
  <c r="BS100" i="9"/>
  <c r="BS116" i="9" s="1"/>
  <c r="BS117" i="9" s="1"/>
  <c r="BS51" i="9"/>
  <c r="BS110" i="9"/>
  <c r="BS127" i="9" s="1"/>
  <c r="BS128" i="9" s="1"/>
  <c r="BS102" i="9"/>
  <c r="BS120" i="9" s="1"/>
  <c r="BS121" i="9" s="1"/>
  <c r="BS101" i="9"/>
  <c r="BS118" i="9" s="1"/>
  <c r="BS119" i="9" s="1"/>
  <c r="BS50" i="9"/>
  <c r="BS142" i="9" s="1"/>
  <c r="BS143" i="9" s="1"/>
  <c r="BS47" i="9"/>
  <c r="BS138" i="9" s="1"/>
  <c r="BS139" i="9" s="1"/>
  <c r="BS28" i="9"/>
  <c r="BS109" i="9"/>
  <c r="BS125" i="9" s="1"/>
  <c r="BS126" i="9" s="1"/>
  <c r="BS111" i="9"/>
  <c r="BS129" i="9" s="1"/>
  <c r="BS130" i="9" s="1"/>
  <c r="BS49" i="9"/>
  <c r="BS140" i="9" s="1"/>
  <c r="BS141" i="9" s="1"/>
  <c r="CA77" i="9"/>
  <c r="BY74" i="9"/>
  <c r="BW61" i="9"/>
  <c r="CC88" i="9"/>
  <c r="BU91" i="9"/>
  <c r="BB177" i="9"/>
  <c r="BC177" i="9" s="1"/>
  <c r="BD192" i="9" s="1"/>
  <c r="BD184" i="9" s="1"/>
  <c r="CA93" i="9"/>
  <c r="BY78" i="9"/>
  <c r="BW75" i="9"/>
  <c r="CC78" i="9"/>
  <c r="BU90" i="9"/>
  <c r="CE91" i="9"/>
  <c r="BB176" i="9"/>
  <c r="BC176" i="9" s="1"/>
  <c r="CF29" i="9"/>
  <c r="BW74" i="9"/>
  <c r="CG89" i="9"/>
  <c r="CG63" i="9"/>
  <c r="CG60" i="9"/>
  <c r="CG64" i="9"/>
  <c r="CG78" i="9"/>
  <c r="CG93" i="9"/>
  <c r="CG91" i="9"/>
  <c r="CG75" i="9"/>
  <c r="CG62" i="9"/>
  <c r="CG65" i="9"/>
  <c r="CG61" i="9"/>
  <c r="CG74" i="9"/>
  <c r="CG90" i="9"/>
  <c r="CG92" i="9"/>
  <c r="CG77" i="9"/>
  <c r="CG79" i="9"/>
  <c r="CG88" i="9"/>
  <c r="CG76" i="9"/>
  <c r="CC64" i="9"/>
  <c r="CC90" i="9"/>
  <c r="CD29" i="9"/>
  <c r="CA78" i="9"/>
  <c r="BY79" i="9"/>
  <c r="BW60" i="9"/>
  <c r="CB29" i="9"/>
  <c r="CC89" i="9"/>
  <c r="BU88" i="9"/>
  <c r="CE65" i="9"/>
  <c r="CA64" i="9"/>
  <c r="CA91" i="9"/>
  <c r="BY90" i="9"/>
  <c r="BW64" i="9"/>
  <c r="CC76" i="9"/>
  <c r="CC91" i="9"/>
  <c r="H21" i="10"/>
  <c r="BD169" i="9"/>
  <c r="BD159" i="9" s="1"/>
  <c r="D34" i="10"/>
  <c r="BD214" i="9"/>
  <c r="BD210" i="9" s="1"/>
  <c r="CA65" i="9"/>
  <c r="CA88" i="9"/>
  <c r="BY91" i="9"/>
  <c r="BW79" i="9"/>
  <c r="CC65" i="9"/>
  <c r="BU63" i="9"/>
  <c r="BU89" i="9"/>
  <c r="CE64" i="9"/>
  <c r="CA63" i="9"/>
  <c r="BW77" i="9"/>
  <c r="BC149" i="9"/>
  <c r="D28" i="4"/>
  <c r="D29" i="4" s="1"/>
  <c r="CA92" i="9"/>
  <c r="BW88" i="9"/>
  <c r="CC60" i="9"/>
  <c r="BD212" i="9"/>
  <c r="D2" i="6" s="1"/>
  <c r="D3" i="6" s="1"/>
  <c r="D19" i="6" s="1"/>
  <c r="D22" i="6" s="1"/>
  <c r="E34" i="10"/>
  <c r="BB174" i="9"/>
  <c r="BC174" i="9" s="1"/>
  <c r="BD189" i="9" s="1"/>
  <c r="BD187" i="9" s="1"/>
  <c r="BW63" i="9"/>
  <c r="C21" i="10"/>
  <c r="BD167" i="9"/>
  <c r="BD161" i="9" s="1"/>
  <c r="CE61" i="9"/>
  <c r="CA60" i="9"/>
  <c r="BY75" i="9"/>
  <c r="BT29" i="9"/>
  <c r="BY61" i="9"/>
  <c r="BY88" i="9"/>
  <c r="BW76" i="9"/>
  <c r="CC61" i="9"/>
  <c r="BU62" i="9"/>
  <c r="BB150" i="9"/>
  <c r="BC150" i="9" s="1"/>
  <c r="CA62" i="9"/>
  <c r="BY65" i="9"/>
  <c r="BY92" i="9"/>
  <c r="BW78" i="9"/>
  <c r="CC62" i="9"/>
  <c r="BU77" i="9"/>
  <c r="CE75" i="9"/>
  <c r="BS29" i="9"/>
  <c r="CA74" i="9"/>
  <c r="BY64" i="9"/>
  <c r="BZ29" i="9"/>
  <c r="M143" i="7"/>
  <c r="N143" i="7" s="1"/>
  <c r="K143" i="7"/>
  <c r="BX29" i="9"/>
  <c r="CE77" i="9" l="1"/>
  <c r="CE92" i="9"/>
  <c r="CE90" i="9"/>
  <c r="BU74" i="9"/>
  <c r="BU92" i="9"/>
  <c r="BU79" i="9"/>
  <c r="CE74" i="9"/>
  <c r="CE62" i="9"/>
  <c r="BU61" i="9"/>
  <c r="CE79" i="9"/>
  <c r="BU78" i="9"/>
  <c r="CE60" i="9"/>
  <c r="BU93" i="9"/>
  <c r="BU76" i="9"/>
  <c r="BU65" i="9"/>
  <c r="CE93" i="9"/>
  <c r="CE63" i="9"/>
  <c r="CE78" i="9"/>
  <c r="CE89" i="9"/>
  <c r="BU75" i="9"/>
  <c r="CE76" i="9"/>
  <c r="BZ74" i="9"/>
  <c r="BZ62" i="9"/>
  <c r="BZ93" i="9"/>
  <c r="BZ63" i="9"/>
  <c r="BZ77" i="9"/>
  <c r="BZ92" i="9"/>
  <c r="BZ76" i="9"/>
  <c r="BZ91" i="9"/>
  <c r="BZ61" i="9"/>
  <c r="BZ64" i="9"/>
  <c r="BZ75" i="9"/>
  <c r="BZ65" i="9"/>
  <c r="BZ90" i="9"/>
  <c r="BZ79" i="9"/>
  <c r="BZ89" i="9"/>
  <c r="BZ60" i="9"/>
  <c r="BZ88" i="9"/>
  <c r="BZ78" i="9"/>
  <c r="D41" i="10"/>
  <c r="D37" i="10"/>
  <c r="BS64" i="9"/>
  <c r="BS78" i="9"/>
  <c r="D30" i="4"/>
  <c r="C32" i="4" s="1"/>
  <c r="D35" i="4"/>
  <c r="D36" i="4" s="1"/>
  <c r="D37" i="4" s="1"/>
  <c r="H28" i="10"/>
  <c r="H24" i="10"/>
  <c r="BS60" i="9"/>
  <c r="D50" i="10"/>
  <c r="D54" i="10"/>
  <c r="BT91" i="9"/>
  <c r="BT64" i="9"/>
  <c r="BT62" i="9"/>
  <c r="BT89" i="9"/>
  <c r="BT92" i="9"/>
  <c r="BT60" i="9"/>
  <c r="BT78" i="9"/>
  <c r="BT77" i="9"/>
  <c r="BT75" i="9"/>
  <c r="BT93" i="9"/>
  <c r="BT74" i="9"/>
  <c r="BT76" i="9"/>
  <c r="BT79" i="9"/>
  <c r="BT63" i="9"/>
  <c r="BT88" i="9"/>
  <c r="BT65" i="9"/>
  <c r="BT61" i="9"/>
  <c r="BT90" i="9"/>
  <c r="E21" i="10"/>
  <c r="BD164" i="9"/>
  <c r="BQ25" i="9"/>
  <c r="BR30" i="9"/>
  <c r="BR28" i="9"/>
  <c r="BR108" i="9"/>
  <c r="BR123" i="9" s="1"/>
  <c r="BR124" i="9" s="1"/>
  <c r="BR110" i="9"/>
  <c r="BR127" i="9" s="1"/>
  <c r="BR128" i="9" s="1"/>
  <c r="BR52" i="9"/>
  <c r="BS93" i="9" s="1"/>
  <c r="BR50" i="9"/>
  <c r="BR142" i="9" s="1"/>
  <c r="BR143" i="9" s="1"/>
  <c r="BR111" i="9"/>
  <c r="BR129" i="9" s="1"/>
  <c r="BR130" i="9" s="1"/>
  <c r="BR109" i="9"/>
  <c r="BR125" i="9" s="1"/>
  <c r="BR126" i="9" s="1"/>
  <c r="BR100" i="9"/>
  <c r="BR116" i="9" s="1"/>
  <c r="BR117" i="9" s="1"/>
  <c r="BR47" i="9"/>
  <c r="BR49" i="9"/>
  <c r="BR140" i="9" s="1"/>
  <c r="BR141" i="9" s="1"/>
  <c r="BR51" i="9"/>
  <c r="BR102" i="9"/>
  <c r="BR120" i="9" s="1"/>
  <c r="BR121" i="9" s="1"/>
  <c r="BR99" i="9"/>
  <c r="BR114" i="9" s="1"/>
  <c r="BR115" i="9" s="1"/>
  <c r="BR48" i="9"/>
  <c r="BS75" i="9" s="1"/>
  <c r="BR101" i="9"/>
  <c r="BR118" i="9" s="1"/>
  <c r="BR119" i="9" s="1"/>
  <c r="BD166" i="9"/>
  <c r="BD162" i="9" s="1"/>
  <c r="D21" i="10"/>
  <c r="G28" i="10"/>
  <c r="G24" i="10"/>
  <c r="C24" i="10"/>
  <c r="C28" i="10"/>
  <c r="D75" i="5" s="1"/>
  <c r="BS61" i="9"/>
  <c r="CF74" i="9"/>
  <c r="CF76" i="9"/>
  <c r="CF91" i="9"/>
  <c r="CF88" i="9"/>
  <c r="CF93" i="9"/>
  <c r="CF92" i="9"/>
  <c r="CF62" i="9"/>
  <c r="CF60" i="9"/>
  <c r="CF90" i="9"/>
  <c r="CF63" i="9"/>
  <c r="CF89" i="9"/>
  <c r="CF79" i="9"/>
  <c r="CF77" i="9"/>
  <c r="CF75" i="9"/>
  <c r="CF65" i="9"/>
  <c r="CF61" i="9"/>
  <c r="CF64" i="9"/>
  <c r="CF78" i="9"/>
  <c r="CD75" i="9"/>
  <c r="CD78" i="9"/>
  <c r="CD91" i="9"/>
  <c r="CD62" i="9"/>
  <c r="CD61" i="9"/>
  <c r="CD65" i="9"/>
  <c r="CD64" i="9"/>
  <c r="CD89" i="9"/>
  <c r="CD90" i="9"/>
  <c r="CD76" i="9"/>
  <c r="CD79" i="9"/>
  <c r="CD60" i="9"/>
  <c r="CD74" i="9"/>
  <c r="CD93" i="9"/>
  <c r="CD92" i="9"/>
  <c r="CD88" i="9"/>
  <c r="CD63" i="9"/>
  <c r="CD77" i="9"/>
  <c r="BD191" i="9"/>
  <c r="BD185" i="9" s="1"/>
  <c r="C47" i="10"/>
  <c r="F21" i="10"/>
  <c r="BD165" i="9"/>
  <c r="BD163" i="9" s="1"/>
  <c r="BS88" i="9"/>
  <c r="BR29" i="9"/>
  <c r="BS92" i="9"/>
  <c r="BV79" i="9"/>
  <c r="BV64" i="9"/>
  <c r="BV60" i="9"/>
  <c r="BV93" i="9"/>
  <c r="BV78" i="9"/>
  <c r="BV65" i="9"/>
  <c r="BV74" i="9"/>
  <c r="BV77" i="9"/>
  <c r="BV75" i="9"/>
  <c r="BV63" i="9"/>
  <c r="BV92" i="9"/>
  <c r="BV89" i="9"/>
  <c r="BV88" i="9"/>
  <c r="BV62" i="9"/>
  <c r="BV76" i="9"/>
  <c r="BV61" i="9"/>
  <c r="BV90" i="9"/>
  <c r="BV91" i="9"/>
  <c r="BS89" i="9"/>
  <c r="BX64" i="9"/>
  <c r="BX92" i="9"/>
  <c r="BX93" i="9"/>
  <c r="BX61" i="9"/>
  <c r="BX60" i="9"/>
  <c r="BX78" i="9"/>
  <c r="BX74" i="9"/>
  <c r="BX77" i="9"/>
  <c r="BX89" i="9"/>
  <c r="BX63" i="9"/>
  <c r="BX75" i="9"/>
  <c r="BX76" i="9"/>
  <c r="BX62" i="9"/>
  <c r="BX90" i="9"/>
  <c r="BX65" i="9"/>
  <c r="BX88" i="9"/>
  <c r="BX91" i="9"/>
  <c r="BX79" i="9"/>
  <c r="E37" i="10"/>
  <c r="E41" i="10"/>
  <c r="I144" i="7"/>
  <c r="J144" i="7"/>
  <c r="L144" i="7" s="1"/>
  <c r="CB62" i="9"/>
  <c r="CB90" i="9"/>
  <c r="CB89" i="9"/>
  <c r="CB93" i="9"/>
  <c r="CB91" i="9"/>
  <c r="CB74" i="9"/>
  <c r="CB63" i="9"/>
  <c r="CB60" i="9"/>
  <c r="CB64" i="9"/>
  <c r="CB79" i="9"/>
  <c r="CB76" i="9"/>
  <c r="CB61" i="9"/>
  <c r="CB78" i="9"/>
  <c r="CB65" i="9"/>
  <c r="CB88" i="9"/>
  <c r="CB92" i="9"/>
  <c r="CB77" i="9"/>
  <c r="CB75" i="9"/>
  <c r="C34" i="10"/>
  <c r="BD215" i="9"/>
  <c r="BD209" i="9" s="1"/>
  <c r="E50" i="10"/>
  <c r="E54" i="10"/>
  <c r="BS63" i="9" l="1"/>
  <c r="BS65" i="9"/>
  <c r="BR138" i="9"/>
  <c r="BR139" i="9" s="1"/>
  <c r="BS74" i="9"/>
  <c r="D53" i="10"/>
  <c r="D55" i="10" s="1"/>
  <c r="D56" i="10" s="1"/>
  <c r="D51" i="10"/>
  <c r="D52" i="10" s="1"/>
  <c r="C37" i="10"/>
  <c r="C41" i="10"/>
  <c r="H27" i="10"/>
  <c r="H29" i="10" s="1"/>
  <c r="H25" i="10"/>
  <c r="H31" i="10"/>
  <c r="H32" i="10"/>
  <c r="BS62" i="9"/>
  <c r="BR90" i="9"/>
  <c r="M144" i="7"/>
  <c r="N144" i="7" s="1"/>
  <c r="K144" i="7"/>
  <c r="BS77" i="9"/>
  <c r="D28" i="10"/>
  <c r="D24" i="10"/>
  <c r="G27" i="10"/>
  <c r="G29" i="10" s="1"/>
  <c r="G30" i="10" s="1"/>
  <c r="G25" i="10"/>
  <c r="G26" i="10" s="1"/>
  <c r="G31" i="10"/>
  <c r="G32" i="10"/>
  <c r="C50" i="10"/>
  <c r="C57" i="10" s="1"/>
  <c r="C54" i="10"/>
  <c r="BR62" i="9"/>
  <c r="F24" i="10"/>
  <c r="F28" i="10"/>
  <c r="D40" i="10"/>
  <c r="D42" i="10" s="1"/>
  <c r="D43" i="10" s="1"/>
  <c r="D38" i="10"/>
  <c r="D39" i="10" s="1"/>
  <c r="BS91" i="9"/>
  <c r="BS79" i="9"/>
  <c r="BQ30" i="9"/>
  <c r="BP25" i="9"/>
  <c r="BQ49" i="9"/>
  <c r="BQ140" i="9" s="1"/>
  <c r="BQ141" i="9" s="1"/>
  <c r="BQ108" i="9"/>
  <c r="BQ123" i="9" s="1"/>
  <c r="BQ124" i="9" s="1"/>
  <c r="BQ47" i="9"/>
  <c r="BR74" i="9" s="1"/>
  <c r="BQ28" i="9"/>
  <c r="BQ100" i="9"/>
  <c r="BQ116" i="9" s="1"/>
  <c r="BQ117" i="9" s="1"/>
  <c r="BQ99" i="9"/>
  <c r="BQ114" i="9" s="1"/>
  <c r="BQ115" i="9" s="1"/>
  <c r="BQ101" i="9"/>
  <c r="BQ118" i="9" s="1"/>
  <c r="BQ119" i="9" s="1"/>
  <c r="BQ111" i="9"/>
  <c r="BQ129" i="9" s="1"/>
  <c r="BQ130" i="9" s="1"/>
  <c r="BQ102" i="9"/>
  <c r="BQ120" i="9" s="1"/>
  <c r="BQ121" i="9" s="1"/>
  <c r="BQ48" i="9"/>
  <c r="BR89" i="9" s="1"/>
  <c r="BQ51" i="9"/>
  <c r="BR92" i="9" s="1"/>
  <c r="BQ110" i="9"/>
  <c r="BQ127" i="9" s="1"/>
  <c r="BQ128" i="9" s="1"/>
  <c r="BQ109" i="9"/>
  <c r="BQ125" i="9" s="1"/>
  <c r="BQ126" i="9" s="1"/>
  <c r="BQ52" i="9"/>
  <c r="BR65" i="9" s="1"/>
  <c r="BQ50" i="9"/>
  <c r="BQ142" i="9" s="1"/>
  <c r="BQ143" i="9" s="1"/>
  <c r="E40" i="10"/>
  <c r="E42" i="10" s="1"/>
  <c r="E43" i="10" s="1"/>
  <c r="E38" i="10"/>
  <c r="E39" i="10" s="1"/>
  <c r="E53" i="10"/>
  <c r="E55" i="10" s="1"/>
  <c r="E56" i="10" s="1"/>
  <c r="E51" i="10"/>
  <c r="E52" i="10" s="1"/>
  <c r="C27" i="10"/>
  <c r="C29" i="10" s="1"/>
  <c r="C30" i="10" s="1"/>
  <c r="C25" i="10"/>
  <c r="C26" i="10" s="1"/>
  <c r="C31" i="10"/>
  <c r="C32" i="10"/>
  <c r="BS76" i="9"/>
  <c r="E24" i="10"/>
  <c r="E28" i="10"/>
  <c r="BS90" i="9"/>
  <c r="BR88" i="9" l="1"/>
  <c r="BR75" i="9"/>
  <c r="BP30" i="9"/>
  <c r="BP29" i="9" s="1"/>
  <c r="BO25" i="9"/>
  <c r="BP48" i="9"/>
  <c r="BP52" i="9"/>
  <c r="BP102" i="9"/>
  <c r="BP120" i="9" s="1"/>
  <c r="BP121" i="9" s="1"/>
  <c r="BP47" i="9"/>
  <c r="BP138" i="9" s="1"/>
  <c r="BP139" i="9" s="1"/>
  <c r="BP28" i="9"/>
  <c r="BP51" i="9"/>
  <c r="BP111" i="9"/>
  <c r="BP129" i="9" s="1"/>
  <c r="BP130" i="9" s="1"/>
  <c r="BP49" i="9"/>
  <c r="BP140" i="9" s="1"/>
  <c r="BP141" i="9" s="1"/>
  <c r="BP108" i="9"/>
  <c r="BP123" i="9" s="1"/>
  <c r="BP124" i="9" s="1"/>
  <c r="BP109" i="9"/>
  <c r="BP125" i="9" s="1"/>
  <c r="BP126" i="9" s="1"/>
  <c r="BP99" i="9"/>
  <c r="BP114" i="9" s="1"/>
  <c r="BP115" i="9" s="1"/>
  <c r="BP100" i="9"/>
  <c r="BP116" i="9" s="1"/>
  <c r="BP117" i="9" s="1"/>
  <c r="BP110" i="9"/>
  <c r="BP127" i="9" s="1"/>
  <c r="BP128" i="9" s="1"/>
  <c r="BP101" i="9"/>
  <c r="BP118" i="9" s="1"/>
  <c r="BP119" i="9" s="1"/>
  <c r="BP50" i="9"/>
  <c r="BP142" i="9" s="1"/>
  <c r="BP143" i="9" s="1"/>
  <c r="C40" i="10"/>
  <c r="C42" i="10" s="1"/>
  <c r="C43" i="10" s="1"/>
  <c r="C38" i="10"/>
  <c r="C39" i="10" s="1"/>
  <c r="BR61" i="9"/>
  <c r="BR91" i="9"/>
  <c r="BR77" i="9"/>
  <c r="D27" i="10"/>
  <c r="D29" i="10" s="1"/>
  <c r="D30" i="10" s="1"/>
  <c r="D25" i="10"/>
  <c r="D26" i="10" s="1"/>
  <c r="D32" i="10"/>
  <c r="D31" i="10"/>
  <c r="BR78" i="9"/>
  <c r="H26" i="10"/>
  <c r="E27" i="10"/>
  <c r="D32" i="6" s="1"/>
  <c r="D68" i="4"/>
  <c r="D86" i="5"/>
  <c r="E25" i="10"/>
  <c r="E26" i="10" s="1"/>
  <c r="D34" i="5"/>
  <c r="E32" i="10"/>
  <c r="E31" i="10"/>
  <c r="BR79" i="9"/>
  <c r="C44" i="10"/>
  <c r="BQ29" i="9"/>
  <c r="BQ138" i="9"/>
  <c r="BQ139" i="9" s="1"/>
  <c r="BR60" i="9"/>
  <c r="F27" i="10"/>
  <c r="F29" i="10" s="1"/>
  <c r="F30" i="10" s="1"/>
  <c r="F25" i="10"/>
  <c r="F26" i="10" s="1"/>
  <c r="F32" i="10"/>
  <c r="F31" i="10"/>
  <c r="C53" i="10"/>
  <c r="C55" i="10" s="1"/>
  <c r="C56" i="10" s="1"/>
  <c r="C51" i="10"/>
  <c r="C52" i="10" s="1"/>
  <c r="H30" i="10"/>
  <c r="BR93" i="9"/>
  <c r="BR76" i="9"/>
  <c r="BR64" i="9"/>
  <c r="J145" i="7"/>
  <c r="L145" i="7" s="1"/>
  <c r="I145" i="7"/>
  <c r="BR63" i="9"/>
  <c r="J31" i="10" l="1"/>
  <c r="D28" i="5" s="1"/>
  <c r="D40" i="5" s="1"/>
  <c r="K145" i="7"/>
  <c r="M145" i="7"/>
  <c r="N145" i="7" s="1"/>
  <c r="BO29" i="9"/>
  <c r="BQ76" i="9"/>
  <c r="BQ61" i="9"/>
  <c r="BQ79" i="9"/>
  <c r="BQ89" i="9"/>
  <c r="BQ65" i="9"/>
  <c r="BQ78" i="9"/>
  <c r="BQ63" i="9"/>
  <c r="BQ90" i="9"/>
  <c r="BQ64" i="9"/>
  <c r="BQ92" i="9"/>
  <c r="BQ75" i="9"/>
  <c r="BQ93" i="9"/>
  <c r="BQ74" i="9"/>
  <c r="BQ60" i="9"/>
  <c r="BQ91" i="9"/>
  <c r="BQ77" i="9"/>
  <c r="BQ88" i="9"/>
  <c r="BQ62" i="9"/>
  <c r="D37" i="5"/>
  <c r="D39" i="5"/>
  <c r="D66" i="5"/>
  <c r="D39" i="6"/>
  <c r="D44" i="6" s="1"/>
  <c r="D45" i="6" s="1"/>
  <c r="D65" i="5"/>
  <c r="D50" i="6"/>
  <c r="E29" i="10"/>
  <c r="D66" i="4"/>
  <c r="J26" i="10"/>
  <c r="D85" i="5" s="1"/>
  <c r="D87" i="5" s="1"/>
  <c r="D100" i="5" s="1"/>
  <c r="D90" i="5"/>
  <c r="D91" i="5"/>
  <c r="BO30" i="9"/>
  <c r="BN25" i="9"/>
  <c r="BO51" i="9"/>
  <c r="BP92" i="9" s="1"/>
  <c r="BO47" i="9"/>
  <c r="BO138" i="9" s="1"/>
  <c r="BO139" i="9" s="1"/>
  <c r="BO101" i="9"/>
  <c r="BO118" i="9" s="1"/>
  <c r="BO119" i="9" s="1"/>
  <c r="BO100" i="9"/>
  <c r="BO116" i="9" s="1"/>
  <c r="BO117" i="9" s="1"/>
  <c r="BO109" i="9"/>
  <c r="BO125" i="9" s="1"/>
  <c r="BO126" i="9" s="1"/>
  <c r="BO108" i="9"/>
  <c r="BO123" i="9" s="1"/>
  <c r="BO124" i="9" s="1"/>
  <c r="BO48" i="9"/>
  <c r="BP89" i="9" s="1"/>
  <c r="BO52" i="9"/>
  <c r="BP79" i="9" s="1"/>
  <c r="BO102" i="9"/>
  <c r="BO120" i="9" s="1"/>
  <c r="BO121" i="9" s="1"/>
  <c r="BO49" i="9"/>
  <c r="BO140" i="9" s="1"/>
  <c r="BO141" i="9" s="1"/>
  <c r="BO50" i="9"/>
  <c r="BO142" i="9" s="1"/>
  <c r="BO143" i="9" s="1"/>
  <c r="BO111" i="9"/>
  <c r="BO129" i="9" s="1"/>
  <c r="BO130" i="9" s="1"/>
  <c r="BO110" i="9"/>
  <c r="BO127" i="9" s="1"/>
  <c r="BO128" i="9" s="1"/>
  <c r="BO99" i="9"/>
  <c r="BO114" i="9" s="1"/>
  <c r="BO115" i="9" s="1"/>
  <c r="BO28" i="9"/>
  <c r="J25" i="10"/>
  <c r="BP78" i="9" l="1"/>
  <c r="BP63" i="9"/>
  <c r="BP74" i="9"/>
  <c r="BP77" i="9"/>
  <c r="BP76" i="9"/>
  <c r="BP90" i="9"/>
  <c r="BP88" i="9"/>
  <c r="BP64" i="9"/>
  <c r="E30" i="10"/>
  <c r="D33" i="6"/>
  <c r="BP65" i="9"/>
  <c r="D67" i="4"/>
  <c r="D84" i="5"/>
  <c r="BN30" i="9"/>
  <c r="BN29" i="9" s="1"/>
  <c r="BM25" i="9"/>
  <c r="BN102" i="9"/>
  <c r="BN120" i="9" s="1"/>
  <c r="BN121" i="9" s="1"/>
  <c r="BN108" i="9"/>
  <c r="BN123" i="9" s="1"/>
  <c r="BN124" i="9" s="1"/>
  <c r="BN99" i="9"/>
  <c r="BN114" i="9" s="1"/>
  <c r="BN115" i="9" s="1"/>
  <c r="BN48" i="9"/>
  <c r="BO89" i="9" s="1"/>
  <c r="BN51" i="9"/>
  <c r="BO78" i="9" s="1"/>
  <c r="BN50" i="9"/>
  <c r="BN47" i="9"/>
  <c r="BN138" i="9" s="1"/>
  <c r="BN139" i="9" s="1"/>
  <c r="BN28" i="9"/>
  <c r="BN109" i="9"/>
  <c r="BN125" i="9" s="1"/>
  <c r="BN126" i="9" s="1"/>
  <c r="BN110" i="9"/>
  <c r="BN127" i="9" s="1"/>
  <c r="BN128" i="9" s="1"/>
  <c r="BN111" i="9"/>
  <c r="BN129" i="9" s="1"/>
  <c r="BN130" i="9" s="1"/>
  <c r="BN100" i="9"/>
  <c r="BN116" i="9" s="1"/>
  <c r="BN117" i="9" s="1"/>
  <c r="BN101" i="9"/>
  <c r="BN118" i="9" s="1"/>
  <c r="BN119" i="9" s="1"/>
  <c r="BN49" i="9"/>
  <c r="BN52" i="9"/>
  <c r="BO93" i="9" s="1"/>
  <c r="BO77" i="9"/>
  <c r="BP62" i="9"/>
  <c r="BP93" i="9"/>
  <c r="BP75" i="9"/>
  <c r="BP61" i="9"/>
  <c r="J29" i="10"/>
  <c r="BP60" i="9"/>
  <c r="BP91" i="9"/>
  <c r="BO88" i="9"/>
  <c r="BO91" i="9"/>
  <c r="I146" i="7"/>
  <c r="J146" i="7"/>
  <c r="L146" i="7" s="1"/>
  <c r="D102" i="5"/>
  <c r="D101" i="5"/>
  <c r="BO74" i="9" l="1"/>
  <c r="BN140" i="9"/>
  <c r="BN141" i="9" s="1"/>
  <c r="BO62" i="9"/>
  <c r="BO76" i="9"/>
  <c r="BO90" i="9"/>
  <c r="BO65" i="9"/>
  <c r="J30" i="10"/>
  <c r="D61" i="5" s="1"/>
  <c r="D62" i="5" s="1"/>
  <c r="D78" i="5" s="1"/>
  <c r="D65" i="4"/>
  <c r="D60" i="5"/>
  <c r="D79" i="5" s="1"/>
  <c r="BO61" i="9"/>
  <c r="BO79" i="9"/>
  <c r="M146" i="7"/>
  <c r="N146" i="7" s="1"/>
  <c r="K146" i="7"/>
  <c r="BN78" i="9"/>
  <c r="BO92" i="9"/>
  <c r="BL25" i="9"/>
  <c r="BM30" i="9"/>
  <c r="BM51" i="9"/>
  <c r="BN92" i="9" s="1"/>
  <c r="BM47" i="9"/>
  <c r="BM138" i="9" s="1"/>
  <c r="BM139" i="9" s="1"/>
  <c r="BM110" i="9"/>
  <c r="BM127" i="9" s="1"/>
  <c r="BM128" i="9" s="1"/>
  <c r="BM111" i="9"/>
  <c r="BM129" i="9" s="1"/>
  <c r="BM130" i="9" s="1"/>
  <c r="BM28" i="9"/>
  <c r="BM102" i="9"/>
  <c r="BM120" i="9" s="1"/>
  <c r="BM121" i="9" s="1"/>
  <c r="BM109" i="9"/>
  <c r="BM125" i="9" s="1"/>
  <c r="BM126" i="9" s="1"/>
  <c r="BM99" i="9"/>
  <c r="BM114" i="9" s="1"/>
  <c r="BM115" i="9" s="1"/>
  <c r="BM100" i="9"/>
  <c r="BM116" i="9" s="1"/>
  <c r="BM117" i="9" s="1"/>
  <c r="BM52" i="9"/>
  <c r="BN93" i="9" s="1"/>
  <c r="BM101" i="9"/>
  <c r="BM118" i="9" s="1"/>
  <c r="BM119" i="9" s="1"/>
  <c r="BM50" i="9"/>
  <c r="BN91" i="9" s="1"/>
  <c r="BM108" i="9"/>
  <c r="BM123" i="9" s="1"/>
  <c r="BM124" i="9" s="1"/>
  <c r="BM49" i="9"/>
  <c r="BM140" i="9" s="1"/>
  <c r="BM141" i="9" s="1"/>
  <c r="BM48" i="9"/>
  <c r="BN75" i="9" s="1"/>
  <c r="BO64" i="9"/>
  <c r="BO75" i="9"/>
  <c r="D40" i="6"/>
  <c r="D42" i="6" s="1"/>
  <c r="D47" i="6"/>
  <c r="BN142" i="9"/>
  <c r="BN143" i="9" s="1"/>
  <c r="BO63" i="9"/>
  <c r="BO60" i="9"/>
  <c r="BN60" i="9" l="1"/>
  <c r="BN64" i="9"/>
  <c r="BN74" i="9"/>
  <c r="BN65" i="9"/>
  <c r="D80" i="5"/>
  <c r="BK25" i="9"/>
  <c r="BL30" i="9"/>
  <c r="BL29" i="9" s="1"/>
  <c r="BL51" i="9"/>
  <c r="BL49" i="9"/>
  <c r="BL140" i="9" s="1"/>
  <c r="BL141" i="9" s="1"/>
  <c r="BL101" i="9"/>
  <c r="BL118" i="9" s="1"/>
  <c r="BL119" i="9" s="1"/>
  <c r="BL52" i="9"/>
  <c r="BL50" i="9"/>
  <c r="BL142" i="9" s="1"/>
  <c r="BL143" i="9" s="1"/>
  <c r="BL47" i="9"/>
  <c r="BL138" i="9" s="1"/>
  <c r="BL139" i="9" s="1"/>
  <c r="BL110" i="9"/>
  <c r="BL127" i="9" s="1"/>
  <c r="BL128" i="9" s="1"/>
  <c r="BL111" i="9"/>
  <c r="BL129" i="9" s="1"/>
  <c r="BL130" i="9" s="1"/>
  <c r="BL99" i="9"/>
  <c r="BL114" i="9" s="1"/>
  <c r="BL115" i="9" s="1"/>
  <c r="BL108" i="9"/>
  <c r="BL123" i="9" s="1"/>
  <c r="BL124" i="9" s="1"/>
  <c r="BL109" i="9"/>
  <c r="BL125" i="9" s="1"/>
  <c r="BL126" i="9" s="1"/>
  <c r="BL102" i="9"/>
  <c r="BL120" i="9" s="1"/>
  <c r="BL121" i="9" s="1"/>
  <c r="BL100" i="9"/>
  <c r="BL116" i="9" s="1"/>
  <c r="BL117" i="9" s="1"/>
  <c r="BL48" i="9"/>
  <c r="BL28" i="9"/>
  <c r="BN90" i="9"/>
  <c r="BN62" i="9"/>
  <c r="BN89" i="9"/>
  <c r="BM142" i="9"/>
  <c r="BM143" i="9" s="1"/>
  <c r="BN63" i="9"/>
  <c r="BN77" i="9"/>
  <c r="BN79" i="9"/>
  <c r="BN61" i="9"/>
  <c r="J147" i="7"/>
  <c r="L147" i="7" s="1"/>
  <c r="I147" i="7"/>
  <c r="BN76" i="9"/>
  <c r="BM29" i="9"/>
  <c r="BN88" i="9"/>
  <c r="BL65" i="9" l="1"/>
  <c r="BL60" i="9"/>
  <c r="BL91" i="9"/>
  <c r="M147" i="7"/>
  <c r="N147" i="7" s="1"/>
  <c r="K147" i="7"/>
  <c r="BJ25" i="9"/>
  <c r="BK30" i="9"/>
  <c r="BK29" i="9" s="1"/>
  <c r="BK28" i="9"/>
  <c r="BK48" i="9"/>
  <c r="BL61" i="9" s="1"/>
  <c r="BK108" i="9"/>
  <c r="BK123" i="9" s="1"/>
  <c r="BK124" i="9" s="1"/>
  <c r="BK109" i="9"/>
  <c r="BK125" i="9" s="1"/>
  <c r="BK126" i="9" s="1"/>
  <c r="BK111" i="9"/>
  <c r="BK129" i="9" s="1"/>
  <c r="BK130" i="9" s="1"/>
  <c r="BK99" i="9"/>
  <c r="BK114" i="9" s="1"/>
  <c r="BK115" i="9" s="1"/>
  <c r="BK100" i="9"/>
  <c r="BK116" i="9" s="1"/>
  <c r="BK117" i="9" s="1"/>
  <c r="BK52" i="9"/>
  <c r="BL93" i="9" s="1"/>
  <c r="BK50" i="9"/>
  <c r="BK142" i="9" s="1"/>
  <c r="BK143" i="9" s="1"/>
  <c r="BK47" i="9"/>
  <c r="BK138" i="9" s="1"/>
  <c r="BK139" i="9" s="1"/>
  <c r="BK110" i="9"/>
  <c r="BK127" i="9" s="1"/>
  <c r="BK128" i="9" s="1"/>
  <c r="BK49" i="9"/>
  <c r="BK140" i="9" s="1"/>
  <c r="BK141" i="9" s="1"/>
  <c r="BK51" i="9"/>
  <c r="BL78" i="9" s="1"/>
  <c r="BK101" i="9"/>
  <c r="BK118" i="9" s="1"/>
  <c r="BK119" i="9" s="1"/>
  <c r="BK102" i="9"/>
  <c r="BK120" i="9" s="1"/>
  <c r="BK121" i="9" s="1"/>
  <c r="BM74" i="9"/>
  <c r="BM77" i="9"/>
  <c r="BM89" i="9"/>
  <c r="BM65" i="9"/>
  <c r="BM91" i="9"/>
  <c r="BM88" i="9"/>
  <c r="BM78" i="9"/>
  <c r="BM90" i="9"/>
  <c r="BM63" i="9"/>
  <c r="BM75" i="9"/>
  <c r="BM62" i="9"/>
  <c r="BM76" i="9"/>
  <c r="BM61" i="9"/>
  <c r="BM93" i="9"/>
  <c r="BM60" i="9"/>
  <c r="BM92" i="9"/>
  <c r="BM64" i="9"/>
  <c r="BM79" i="9"/>
  <c r="BL79" i="9" l="1"/>
  <c r="BL77" i="9"/>
  <c r="BL88" i="9"/>
  <c r="BL63" i="9"/>
  <c r="BL90" i="9"/>
  <c r="BL74" i="9"/>
  <c r="BK93" i="9"/>
  <c r="BK90" i="9"/>
  <c r="BK77" i="9"/>
  <c r="BL89" i="9"/>
  <c r="BJ48" i="9"/>
  <c r="BK89" i="9" s="1"/>
  <c r="BI25" i="9"/>
  <c r="BJ28" i="9"/>
  <c r="BJ30" i="9"/>
  <c r="BJ111" i="9"/>
  <c r="BJ129" i="9" s="1"/>
  <c r="BJ130" i="9" s="1"/>
  <c r="BJ100" i="9"/>
  <c r="BJ116" i="9" s="1"/>
  <c r="BJ117" i="9" s="1"/>
  <c r="BJ51" i="9"/>
  <c r="BK64" i="9" s="1"/>
  <c r="BJ49" i="9"/>
  <c r="BJ140" i="9" s="1"/>
  <c r="BJ141" i="9" s="1"/>
  <c r="BJ47" i="9"/>
  <c r="BJ138" i="9" s="1"/>
  <c r="BJ139" i="9" s="1"/>
  <c r="BJ50" i="9"/>
  <c r="BJ142" i="9" s="1"/>
  <c r="BJ143" i="9" s="1"/>
  <c r="BJ109" i="9"/>
  <c r="BJ125" i="9" s="1"/>
  <c r="BJ126" i="9" s="1"/>
  <c r="BJ110" i="9"/>
  <c r="BJ127" i="9" s="1"/>
  <c r="BJ128" i="9" s="1"/>
  <c r="BJ108" i="9"/>
  <c r="BJ123" i="9" s="1"/>
  <c r="BJ124" i="9" s="1"/>
  <c r="BJ99" i="9"/>
  <c r="BJ114" i="9" s="1"/>
  <c r="BJ115" i="9" s="1"/>
  <c r="BJ101" i="9"/>
  <c r="BJ118" i="9" s="1"/>
  <c r="BJ119" i="9" s="1"/>
  <c r="BJ52" i="9"/>
  <c r="BK79" i="9" s="1"/>
  <c r="BJ102" i="9"/>
  <c r="BJ120" i="9" s="1"/>
  <c r="BJ121" i="9" s="1"/>
  <c r="BL64" i="9"/>
  <c r="BL75" i="9"/>
  <c r="J148" i="7"/>
  <c r="L148" i="7" s="1"/>
  <c r="I148" i="7"/>
  <c r="BL76" i="9"/>
  <c r="BJ29" i="9"/>
  <c r="BL92" i="9"/>
  <c r="BL62" i="9"/>
  <c r="BK61" i="9" l="1"/>
  <c r="BK75" i="9"/>
  <c r="BK65" i="9"/>
  <c r="BK88" i="9"/>
  <c r="BK92" i="9"/>
  <c r="BK60" i="9"/>
  <c r="BK74" i="9"/>
  <c r="BJ75" i="9"/>
  <c r="BJ90" i="9"/>
  <c r="BK91" i="9"/>
  <c r="BK62" i="9"/>
  <c r="K148" i="7"/>
  <c r="M148" i="7"/>
  <c r="N148" i="7" s="1"/>
  <c r="BI30" i="9"/>
  <c r="BH25" i="9"/>
  <c r="BI49" i="9"/>
  <c r="BI140" i="9" s="1"/>
  <c r="BI141" i="9" s="1"/>
  <c r="BI47" i="9"/>
  <c r="BI138" i="9" s="1"/>
  <c r="BI139" i="9" s="1"/>
  <c r="BI108" i="9"/>
  <c r="BI123" i="9" s="1"/>
  <c r="BI124" i="9" s="1"/>
  <c r="BI28" i="9"/>
  <c r="BI52" i="9"/>
  <c r="BJ65" i="9" s="1"/>
  <c r="BI111" i="9"/>
  <c r="BI129" i="9" s="1"/>
  <c r="BI130" i="9" s="1"/>
  <c r="BI48" i="9"/>
  <c r="BJ89" i="9" s="1"/>
  <c r="BI101" i="9"/>
  <c r="BI118" i="9" s="1"/>
  <c r="BI119" i="9" s="1"/>
  <c r="BI109" i="9"/>
  <c r="BI125" i="9" s="1"/>
  <c r="BI126" i="9" s="1"/>
  <c r="BI99" i="9"/>
  <c r="BI114" i="9" s="1"/>
  <c r="BI115" i="9" s="1"/>
  <c r="BI102" i="9"/>
  <c r="BI120" i="9" s="1"/>
  <c r="BI121" i="9" s="1"/>
  <c r="BI100" i="9"/>
  <c r="BI116" i="9" s="1"/>
  <c r="BI117" i="9" s="1"/>
  <c r="BI50" i="9"/>
  <c r="BI142" i="9" s="1"/>
  <c r="BI143" i="9" s="1"/>
  <c r="BI51" i="9"/>
  <c r="BJ64" i="9" s="1"/>
  <c r="BI110" i="9"/>
  <c r="BI127" i="9" s="1"/>
  <c r="BI128" i="9" s="1"/>
  <c r="BK78" i="9"/>
  <c r="BK76" i="9"/>
  <c r="BK63" i="9"/>
  <c r="BJ91" i="9" l="1"/>
  <c r="BJ78" i="9"/>
  <c r="BJ61" i="9"/>
  <c r="BJ92" i="9"/>
  <c r="BI29" i="9"/>
  <c r="BJ93" i="9"/>
  <c r="BJ88" i="9"/>
  <c r="J149" i="7"/>
  <c r="L149" i="7" s="1"/>
  <c r="I149" i="7"/>
  <c r="BJ79" i="9"/>
  <c r="BJ74" i="9"/>
  <c r="BJ77" i="9"/>
  <c r="BJ63" i="9"/>
  <c r="BJ60" i="9"/>
  <c r="BH30" i="9"/>
  <c r="BG25" i="9"/>
  <c r="BH109" i="9"/>
  <c r="BH125" i="9" s="1"/>
  <c r="BH126" i="9" s="1"/>
  <c r="BH102" i="9"/>
  <c r="BH120" i="9" s="1"/>
  <c r="BH121" i="9" s="1"/>
  <c r="BH101" i="9"/>
  <c r="BH118" i="9" s="1"/>
  <c r="BH119" i="9" s="1"/>
  <c r="BH108" i="9"/>
  <c r="BH123" i="9" s="1"/>
  <c r="BH124" i="9" s="1"/>
  <c r="BH99" i="9"/>
  <c r="BH114" i="9" s="1"/>
  <c r="BH115" i="9" s="1"/>
  <c r="BH100" i="9"/>
  <c r="BH116" i="9" s="1"/>
  <c r="BH117" i="9" s="1"/>
  <c r="BH52" i="9"/>
  <c r="BH110" i="9"/>
  <c r="BH127" i="9" s="1"/>
  <c r="BH128" i="9" s="1"/>
  <c r="BH51" i="9"/>
  <c r="BH50" i="9"/>
  <c r="BH142" i="9" s="1"/>
  <c r="BH143" i="9" s="1"/>
  <c r="BH49" i="9"/>
  <c r="BH140" i="9" s="1"/>
  <c r="BH141" i="9" s="1"/>
  <c r="BH48" i="9"/>
  <c r="BH47" i="9"/>
  <c r="BH138" i="9" s="1"/>
  <c r="BH139" i="9" s="1"/>
  <c r="BH111" i="9"/>
  <c r="BH129" i="9" s="1"/>
  <c r="BH130" i="9" s="1"/>
  <c r="BH28" i="9"/>
  <c r="BJ62" i="9"/>
  <c r="BJ76" i="9"/>
  <c r="BF25" i="9" l="1"/>
  <c r="BG30" i="9"/>
  <c r="BG109" i="9"/>
  <c r="BG125" i="9" s="1"/>
  <c r="BG126" i="9" s="1"/>
  <c r="BG110" i="9"/>
  <c r="BG127" i="9" s="1"/>
  <c r="BG128" i="9" s="1"/>
  <c r="BG102" i="9"/>
  <c r="BG120" i="9" s="1"/>
  <c r="BG121" i="9" s="1"/>
  <c r="BG111" i="9"/>
  <c r="BG129" i="9" s="1"/>
  <c r="BG130" i="9" s="1"/>
  <c r="BG99" i="9"/>
  <c r="BG114" i="9" s="1"/>
  <c r="BG115" i="9" s="1"/>
  <c r="BG100" i="9"/>
  <c r="BG116" i="9" s="1"/>
  <c r="BG117" i="9" s="1"/>
  <c r="BG47" i="9"/>
  <c r="BG138" i="9" s="1"/>
  <c r="BG139" i="9" s="1"/>
  <c r="BG28" i="9"/>
  <c r="BG50" i="9"/>
  <c r="BG142" i="9" s="1"/>
  <c r="BG143" i="9" s="1"/>
  <c r="BG101" i="9"/>
  <c r="BG118" i="9" s="1"/>
  <c r="BG119" i="9" s="1"/>
  <c r="BG52" i="9"/>
  <c r="BG51" i="9"/>
  <c r="BG49" i="9"/>
  <c r="BG140" i="9" s="1"/>
  <c r="BG141" i="9" s="1"/>
  <c r="BG48" i="9"/>
  <c r="BG108" i="9"/>
  <c r="BG123" i="9" s="1"/>
  <c r="BG124" i="9" s="1"/>
  <c r="BI74" i="9"/>
  <c r="BI77" i="9"/>
  <c r="BI79" i="9"/>
  <c r="BI91" i="9"/>
  <c r="BI90" i="9"/>
  <c r="BI60" i="9"/>
  <c r="BI75" i="9"/>
  <c r="BI63" i="9"/>
  <c r="BI61" i="9"/>
  <c r="BI65" i="9"/>
  <c r="BI92" i="9"/>
  <c r="BI76" i="9"/>
  <c r="BI62" i="9"/>
  <c r="BI89" i="9"/>
  <c r="BI78" i="9"/>
  <c r="BI88" i="9"/>
  <c r="BI93" i="9"/>
  <c r="BI64" i="9"/>
  <c r="BG29" i="9"/>
  <c r="M149" i="7"/>
  <c r="N149" i="7" s="1"/>
  <c r="K149" i="7"/>
  <c r="BH29" i="9"/>
  <c r="BH89" i="9" l="1"/>
  <c r="BH60" i="9"/>
  <c r="BH74" i="9"/>
  <c r="BH77" i="9"/>
  <c r="BH62" i="9"/>
  <c r="BH61" i="9"/>
  <c r="BH88" i="9"/>
  <c r="BH90" i="9"/>
  <c r="BH78" i="9"/>
  <c r="BH64" i="9"/>
  <c r="BH63" i="9"/>
  <c r="BH79" i="9"/>
  <c r="BH91" i="9"/>
  <c r="BH93" i="9"/>
  <c r="BH75" i="9"/>
  <c r="BH65" i="9"/>
  <c r="BH92" i="9"/>
  <c r="BH76" i="9"/>
  <c r="BF30" i="9"/>
  <c r="BE25" i="9"/>
  <c r="BF101" i="9"/>
  <c r="BF118" i="9" s="1"/>
  <c r="BF119" i="9" s="1"/>
  <c r="BF51" i="9"/>
  <c r="BG92" i="9" s="1"/>
  <c r="BF47" i="9"/>
  <c r="BF52" i="9"/>
  <c r="BG79" i="9" s="1"/>
  <c r="BF50" i="9"/>
  <c r="BG63" i="9" s="1"/>
  <c r="BF100" i="9"/>
  <c r="BF116" i="9" s="1"/>
  <c r="BF117" i="9" s="1"/>
  <c r="BF110" i="9"/>
  <c r="BF127" i="9" s="1"/>
  <c r="BF128" i="9" s="1"/>
  <c r="BF48" i="9"/>
  <c r="BG61" i="9" s="1"/>
  <c r="BF99" i="9"/>
  <c r="BF114" i="9" s="1"/>
  <c r="BF115" i="9" s="1"/>
  <c r="BF108" i="9"/>
  <c r="BF123" i="9" s="1"/>
  <c r="BF124" i="9" s="1"/>
  <c r="BF102" i="9"/>
  <c r="BF120" i="9" s="1"/>
  <c r="BF121" i="9" s="1"/>
  <c r="BF49" i="9"/>
  <c r="BF111" i="9"/>
  <c r="BF129" i="9" s="1"/>
  <c r="BF130" i="9" s="1"/>
  <c r="BF109" i="9"/>
  <c r="BF125" i="9" s="1"/>
  <c r="BF126" i="9" s="1"/>
  <c r="BF28" i="9"/>
  <c r="J150" i="7"/>
  <c r="L150" i="7" s="1"/>
  <c r="I150" i="7"/>
  <c r="BG78" i="9"/>
  <c r="BG91" i="9"/>
  <c r="BG75" i="9" l="1"/>
  <c r="BG89" i="9"/>
  <c r="BG65" i="9"/>
  <c r="BF138" i="9"/>
  <c r="BF139" i="9" s="1"/>
  <c r="BG88" i="9"/>
  <c r="BG74" i="9"/>
  <c r="M150" i="7"/>
  <c r="N150" i="7" s="1"/>
  <c r="K150" i="7"/>
  <c r="BF140" i="9"/>
  <c r="BF141" i="9" s="1"/>
  <c r="BG76" i="9"/>
  <c r="BG64" i="9"/>
  <c r="BF142" i="9"/>
  <c r="BF143" i="9" s="1"/>
  <c r="BG77" i="9"/>
  <c r="BG93" i="9"/>
  <c r="BD25" i="9"/>
  <c r="BE30" i="9"/>
  <c r="BE102" i="9"/>
  <c r="BE120" i="9" s="1"/>
  <c r="BE121" i="9" s="1"/>
  <c r="BE51" i="9"/>
  <c r="BE50" i="9"/>
  <c r="BE142" i="9" s="1"/>
  <c r="BE143" i="9" s="1"/>
  <c r="BE47" i="9"/>
  <c r="BE138" i="9" s="1"/>
  <c r="BE139" i="9" s="1"/>
  <c r="BE28" i="9"/>
  <c r="BE52" i="9"/>
  <c r="BE48" i="9"/>
  <c r="BE49" i="9"/>
  <c r="BE140" i="9" s="1"/>
  <c r="BE141" i="9" s="1"/>
  <c r="BE110" i="9"/>
  <c r="BE127" i="9" s="1"/>
  <c r="BE128" i="9" s="1"/>
  <c r="BE109" i="9"/>
  <c r="BE125" i="9" s="1"/>
  <c r="BE126" i="9" s="1"/>
  <c r="BE100" i="9"/>
  <c r="BE116" i="9" s="1"/>
  <c r="BE117" i="9" s="1"/>
  <c r="BE108" i="9"/>
  <c r="BE123" i="9" s="1"/>
  <c r="BE124" i="9" s="1"/>
  <c r="BE99" i="9"/>
  <c r="BE114" i="9" s="1"/>
  <c r="BE115" i="9" s="1"/>
  <c r="BE101" i="9"/>
  <c r="BE118" i="9" s="1"/>
  <c r="BE119" i="9" s="1"/>
  <c r="BE111" i="9"/>
  <c r="BE129" i="9" s="1"/>
  <c r="BE130" i="9" s="1"/>
  <c r="BG60" i="9"/>
  <c r="BG62" i="9"/>
  <c r="BF29" i="9"/>
  <c r="BG90" i="9"/>
  <c r="BD30" i="9" l="1"/>
  <c r="BC25" i="9"/>
  <c r="BD47" i="9"/>
  <c r="BD138" i="9" s="1"/>
  <c r="BD139" i="9" s="1"/>
  <c r="BD52" i="9"/>
  <c r="BD109" i="9"/>
  <c r="BD125" i="9" s="1"/>
  <c r="BD126" i="9" s="1"/>
  <c r="BD99" i="9"/>
  <c r="BD114" i="9" s="1"/>
  <c r="BD115" i="9" s="1"/>
  <c r="BD100" i="9"/>
  <c r="BD116" i="9" s="1"/>
  <c r="BD117" i="9" s="1"/>
  <c r="BD102" i="9"/>
  <c r="BD120" i="9" s="1"/>
  <c r="BD121" i="9" s="1"/>
  <c r="BD110" i="9"/>
  <c r="BD127" i="9" s="1"/>
  <c r="BD128" i="9" s="1"/>
  <c r="BD108" i="9"/>
  <c r="BD123" i="9" s="1"/>
  <c r="BD124" i="9" s="1"/>
  <c r="BD111" i="9"/>
  <c r="BD129" i="9" s="1"/>
  <c r="BD130" i="9" s="1"/>
  <c r="BD101" i="9"/>
  <c r="BD118" i="9" s="1"/>
  <c r="BD119" i="9" s="1"/>
  <c r="BD51" i="9"/>
  <c r="BD50" i="9"/>
  <c r="BD142" i="9" s="1"/>
  <c r="BD143" i="9" s="1"/>
  <c r="BD48" i="9"/>
  <c r="BD28" i="9"/>
  <c r="BD49" i="9"/>
  <c r="BD140" i="9" s="1"/>
  <c r="BD141" i="9" s="1"/>
  <c r="J151" i="7"/>
  <c r="L151" i="7" s="1"/>
  <c r="I151" i="7"/>
  <c r="BE29" i="9"/>
  <c r="BF79" i="9"/>
  <c r="BF61" i="9"/>
  <c r="BF78" i="9"/>
  <c r="BF64" i="9"/>
  <c r="BF74" i="9"/>
  <c r="BF76" i="9"/>
  <c r="BF65" i="9"/>
  <c r="BF60" i="9"/>
  <c r="BF63" i="9"/>
  <c r="BF92" i="9"/>
  <c r="BF77" i="9"/>
  <c r="BF88" i="9"/>
  <c r="BF75" i="9"/>
  <c r="BF93" i="9"/>
  <c r="BF62" i="9"/>
  <c r="BF91" i="9"/>
  <c r="BF89" i="9"/>
  <c r="BF90" i="9"/>
  <c r="BE91" i="9" l="1"/>
  <c r="BE92" i="9"/>
  <c r="BE78" i="9"/>
  <c r="BE79" i="9"/>
  <c r="BE61" i="9"/>
  <c r="BE60" i="9"/>
  <c r="BE93" i="9"/>
  <c r="BE77" i="9"/>
  <c r="BE88" i="9"/>
  <c r="BE76" i="9"/>
  <c r="BE65" i="9"/>
  <c r="BE62" i="9"/>
  <c r="BE64" i="9"/>
  <c r="BE75" i="9"/>
  <c r="BE74" i="9"/>
  <c r="BE63" i="9"/>
  <c r="BE89" i="9"/>
  <c r="BE90" i="9"/>
  <c r="M151" i="7"/>
  <c r="N151" i="7" s="1"/>
  <c r="K151" i="7"/>
  <c r="BC30" i="9"/>
  <c r="BB25" i="9"/>
  <c r="BC99" i="9"/>
  <c r="BC114" i="9" s="1"/>
  <c r="BC115" i="9" s="1"/>
  <c r="BC111" i="9"/>
  <c r="BC129" i="9" s="1"/>
  <c r="BC130" i="9" s="1"/>
  <c r="BC101" i="9"/>
  <c r="BC118" i="9" s="1"/>
  <c r="BC119" i="9" s="1"/>
  <c r="BC110" i="9"/>
  <c r="BC127" i="9" s="1"/>
  <c r="BC128" i="9" s="1"/>
  <c r="BC102" i="9"/>
  <c r="BC120" i="9" s="1"/>
  <c r="BC121" i="9" s="1"/>
  <c r="BC52" i="9"/>
  <c r="BC48" i="9"/>
  <c r="BC28" i="9"/>
  <c r="BC50" i="9"/>
  <c r="BC142" i="9" s="1"/>
  <c r="BC143" i="9" s="1"/>
  <c r="BC108" i="9"/>
  <c r="BC123" i="9" s="1"/>
  <c r="BC124" i="9" s="1"/>
  <c r="BC47" i="9"/>
  <c r="BC138" i="9" s="1"/>
  <c r="BC139" i="9" s="1"/>
  <c r="BC100" i="9"/>
  <c r="BC116" i="9" s="1"/>
  <c r="BC117" i="9" s="1"/>
  <c r="BC109" i="9"/>
  <c r="BC125" i="9" s="1"/>
  <c r="BC126" i="9" s="1"/>
  <c r="BC51" i="9"/>
  <c r="BC49" i="9"/>
  <c r="BC140" i="9" s="1"/>
  <c r="BC141" i="9" s="1"/>
  <c r="BC29" i="9"/>
  <c r="BD29" i="9"/>
  <c r="BD76" i="9" l="1"/>
  <c r="BD91" i="9"/>
  <c r="BD88" i="9"/>
  <c r="BD90" i="9"/>
  <c r="BD61" i="9"/>
  <c r="BD74" i="9"/>
  <c r="BD62" i="9"/>
  <c r="BD79" i="9"/>
  <c r="BD75" i="9"/>
  <c r="BD93" i="9"/>
  <c r="BD92" i="9"/>
  <c r="BD65" i="9"/>
  <c r="BD78" i="9"/>
  <c r="BD64" i="9"/>
  <c r="BD63" i="9"/>
  <c r="BD89" i="9"/>
  <c r="BD60" i="9"/>
  <c r="BD77" i="9"/>
  <c r="I152" i="7"/>
  <c r="J152" i="7"/>
  <c r="L152" i="7" s="1"/>
  <c r="BB30" i="9"/>
  <c r="BB29" i="9" s="1"/>
  <c r="BA25" i="9"/>
  <c r="BB51" i="9"/>
  <c r="BC78" i="9" s="1"/>
  <c r="BB49" i="9"/>
  <c r="BB101" i="9"/>
  <c r="BB118" i="9" s="1"/>
  <c r="BB119" i="9" s="1"/>
  <c r="BB47" i="9"/>
  <c r="BC74" i="9" s="1"/>
  <c r="BB102" i="9"/>
  <c r="BB120" i="9" s="1"/>
  <c r="BB121" i="9" s="1"/>
  <c r="BB99" i="9"/>
  <c r="BB114" i="9" s="1"/>
  <c r="BB115" i="9" s="1"/>
  <c r="BB52" i="9"/>
  <c r="BC79" i="9" s="1"/>
  <c r="BB50" i="9"/>
  <c r="BB28" i="9"/>
  <c r="BB48" i="9"/>
  <c r="BC89" i="9" s="1"/>
  <c r="BB100" i="9"/>
  <c r="BB116" i="9" s="1"/>
  <c r="BB117" i="9" s="1"/>
  <c r="BB109" i="9"/>
  <c r="BB125" i="9" s="1"/>
  <c r="BB126" i="9" s="1"/>
  <c r="BB111" i="9"/>
  <c r="BB129" i="9" s="1"/>
  <c r="BB130" i="9" s="1"/>
  <c r="BB108" i="9"/>
  <c r="BB123" i="9" s="1"/>
  <c r="BB124" i="9" s="1"/>
  <c r="BB110" i="9"/>
  <c r="BB127" i="9" s="1"/>
  <c r="BB128" i="9" s="1"/>
  <c r="BC64" i="9" l="1"/>
  <c r="BC92" i="9"/>
  <c r="M152" i="7"/>
  <c r="N152" i="7" s="1"/>
  <c r="K152" i="7"/>
  <c r="BB142" i="9"/>
  <c r="BB143" i="9" s="1"/>
  <c r="BC63" i="9"/>
  <c r="BC93" i="9"/>
  <c r="BC91" i="9"/>
  <c r="BB138" i="9"/>
  <c r="BB139" i="9" s="1"/>
  <c r="BC60" i="9"/>
  <c r="BC88" i="9"/>
  <c r="BB140" i="9"/>
  <c r="BB141" i="9" s="1"/>
  <c r="BC76" i="9"/>
  <c r="BB91" i="9"/>
  <c r="BA30" i="9"/>
  <c r="BA29" i="9" s="1"/>
  <c r="AZ25" i="9"/>
  <c r="BA101" i="9"/>
  <c r="BA118" i="9" s="1"/>
  <c r="BA119" i="9" s="1"/>
  <c r="BA28" i="9"/>
  <c r="BA47" i="9"/>
  <c r="BA109" i="9"/>
  <c r="BA125" i="9" s="1"/>
  <c r="BA126" i="9" s="1"/>
  <c r="BA51" i="9"/>
  <c r="BA110" i="9"/>
  <c r="BA127" i="9" s="1"/>
  <c r="BA128" i="9" s="1"/>
  <c r="BA99" i="9"/>
  <c r="BA114" i="9" s="1"/>
  <c r="BA115" i="9" s="1"/>
  <c r="BA102" i="9"/>
  <c r="BA120" i="9" s="1"/>
  <c r="BA121" i="9" s="1"/>
  <c r="BA52" i="9"/>
  <c r="BB93" i="9" s="1"/>
  <c r="BA50" i="9"/>
  <c r="BA48" i="9"/>
  <c r="BB75" i="9" s="1"/>
  <c r="BA100" i="9"/>
  <c r="BA116" i="9" s="1"/>
  <c r="BA117" i="9" s="1"/>
  <c r="BA111" i="9"/>
  <c r="BA129" i="9" s="1"/>
  <c r="BA130" i="9" s="1"/>
  <c r="BA49" i="9"/>
  <c r="BA140" i="9" s="1"/>
  <c r="BA141" i="9" s="1"/>
  <c r="BA108" i="9"/>
  <c r="BA123" i="9" s="1"/>
  <c r="BA124" i="9" s="1"/>
  <c r="BC61" i="9"/>
  <c r="BC75" i="9"/>
  <c r="BC77" i="9"/>
  <c r="BC62" i="9"/>
  <c r="BC90" i="9"/>
  <c r="BB74" i="9"/>
  <c r="BC65" i="9"/>
  <c r="BB76" i="9" l="1"/>
  <c r="BB62" i="9"/>
  <c r="BB79" i="9"/>
  <c r="BB78" i="9"/>
  <c r="BB64" i="9"/>
  <c r="BB61" i="9"/>
  <c r="BA75" i="9"/>
  <c r="BA89" i="9"/>
  <c r="BA61" i="9"/>
  <c r="BB65" i="9"/>
  <c r="BA138" i="9"/>
  <c r="BA139" i="9" s="1"/>
  <c r="BB88" i="9"/>
  <c r="AZ30" i="9"/>
  <c r="AY25" i="9"/>
  <c r="AZ47" i="9"/>
  <c r="BA60" i="9" s="1"/>
  <c r="AZ49" i="9"/>
  <c r="BA62" i="9" s="1"/>
  <c r="AZ101" i="9"/>
  <c r="AZ118" i="9" s="1"/>
  <c r="AZ119" i="9" s="1"/>
  <c r="AZ48" i="9"/>
  <c r="AZ100" i="9"/>
  <c r="AZ116" i="9" s="1"/>
  <c r="AZ117" i="9" s="1"/>
  <c r="AZ111" i="9"/>
  <c r="AZ129" i="9" s="1"/>
  <c r="AZ130" i="9" s="1"/>
  <c r="AZ108" i="9"/>
  <c r="AZ123" i="9" s="1"/>
  <c r="AZ124" i="9" s="1"/>
  <c r="AZ102" i="9"/>
  <c r="AZ120" i="9" s="1"/>
  <c r="AZ121" i="9" s="1"/>
  <c r="AZ99" i="9"/>
  <c r="AZ114" i="9" s="1"/>
  <c r="AZ115" i="9" s="1"/>
  <c r="AZ52" i="9"/>
  <c r="BA93" i="9" s="1"/>
  <c r="AZ50" i="9"/>
  <c r="BA91" i="9" s="1"/>
  <c r="AZ28" i="9"/>
  <c r="AZ109" i="9"/>
  <c r="AZ125" i="9" s="1"/>
  <c r="AZ126" i="9" s="1"/>
  <c r="AZ110" i="9"/>
  <c r="AZ127" i="9" s="1"/>
  <c r="AZ128" i="9" s="1"/>
  <c r="AZ51" i="9"/>
  <c r="BA64" i="9" s="1"/>
  <c r="J153" i="7"/>
  <c r="L153" i="7" s="1"/>
  <c r="I153" i="7"/>
  <c r="BA142" i="9"/>
  <c r="BA143" i="9" s="1"/>
  <c r="BB63" i="9"/>
  <c r="BB89" i="9"/>
  <c r="BB77" i="9"/>
  <c r="BB60" i="9"/>
  <c r="BB92" i="9"/>
  <c r="BB90" i="9"/>
  <c r="BA88" i="9" l="1"/>
  <c r="BA92" i="9"/>
  <c r="BA78" i="9"/>
  <c r="BA79" i="9"/>
  <c r="AZ142" i="9"/>
  <c r="AZ143" i="9" s="1"/>
  <c r="BA63" i="9"/>
  <c r="AZ140" i="9"/>
  <c r="AZ141" i="9" s="1"/>
  <c r="BA76" i="9"/>
  <c r="BA65" i="9"/>
  <c r="AZ138" i="9"/>
  <c r="AZ139" i="9" s="1"/>
  <c r="BA74" i="9"/>
  <c r="BA90" i="9"/>
  <c r="AY30" i="9"/>
  <c r="AX25" i="9"/>
  <c r="AY47" i="9"/>
  <c r="AY138" i="9" s="1"/>
  <c r="AY139" i="9" s="1"/>
  <c r="AY108" i="9"/>
  <c r="AY123" i="9" s="1"/>
  <c r="AY124" i="9" s="1"/>
  <c r="AY111" i="9"/>
  <c r="AY129" i="9" s="1"/>
  <c r="AY130" i="9" s="1"/>
  <c r="AY109" i="9"/>
  <c r="AY125" i="9" s="1"/>
  <c r="AY126" i="9" s="1"/>
  <c r="AY100" i="9"/>
  <c r="AY116" i="9" s="1"/>
  <c r="AY117" i="9" s="1"/>
  <c r="AY101" i="9"/>
  <c r="AY118" i="9" s="1"/>
  <c r="AY119" i="9" s="1"/>
  <c r="AY110" i="9"/>
  <c r="AY127" i="9" s="1"/>
  <c r="AY128" i="9" s="1"/>
  <c r="AY102" i="9"/>
  <c r="AY120" i="9" s="1"/>
  <c r="AY121" i="9" s="1"/>
  <c r="AY99" i="9"/>
  <c r="AY114" i="9" s="1"/>
  <c r="AY115" i="9" s="1"/>
  <c r="AY48" i="9"/>
  <c r="AY51" i="9"/>
  <c r="AY28" i="9"/>
  <c r="AY49" i="9"/>
  <c r="AY140" i="9" s="1"/>
  <c r="AY141" i="9" s="1"/>
  <c r="AY52" i="9"/>
  <c r="AY50" i="9"/>
  <c r="AY142" i="9" s="1"/>
  <c r="AY143" i="9" s="1"/>
  <c r="BA77" i="9"/>
  <c r="M153" i="7"/>
  <c r="N153" i="7" s="1"/>
  <c r="K153" i="7"/>
  <c r="AZ29" i="9"/>
  <c r="AY29" i="9" l="1"/>
  <c r="I154" i="7"/>
  <c r="J154" i="7"/>
  <c r="L154" i="7" s="1"/>
  <c r="AX30" i="9"/>
  <c r="AW25" i="9"/>
  <c r="AX52" i="9"/>
  <c r="AX101" i="9"/>
  <c r="AX118" i="9" s="1"/>
  <c r="AX119" i="9" s="1"/>
  <c r="AX47" i="9"/>
  <c r="AX138" i="9" s="1"/>
  <c r="AX139" i="9" s="1"/>
  <c r="AX110" i="9"/>
  <c r="AX127" i="9" s="1"/>
  <c r="AX128" i="9" s="1"/>
  <c r="AX109" i="9"/>
  <c r="AX125" i="9" s="1"/>
  <c r="AX126" i="9" s="1"/>
  <c r="AX100" i="9"/>
  <c r="AX116" i="9" s="1"/>
  <c r="AX117" i="9" s="1"/>
  <c r="AX108" i="9"/>
  <c r="AX123" i="9" s="1"/>
  <c r="AX124" i="9" s="1"/>
  <c r="AX102" i="9"/>
  <c r="AX120" i="9" s="1"/>
  <c r="AX121" i="9" s="1"/>
  <c r="AX99" i="9"/>
  <c r="AX114" i="9" s="1"/>
  <c r="AX115" i="9" s="1"/>
  <c r="AX51" i="9"/>
  <c r="AX48" i="9"/>
  <c r="AX28" i="9"/>
  <c r="AX111" i="9"/>
  <c r="AX129" i="9" s="1"/>
  <c r="AX130" i="9" s="1"/>
  <c r="AX49" i="9"/>
  <c r="AX140" i="9" s="1"/>
  <c r="AX141" i="9" s="1"/>
  <c r="AX50" i="9"/>
  <c r="AX142" i="9" s="1"/>
  <c r="AX143" i="9" s="1"/>
  <c r="AZ93" i="9"/>
  <c r="AZ74" i="9"/>
  <c r="AZ79" i="9"/>
  <c r="AZ88" i="9"/>
  <c r="AZ77" i="9"/>
  <c r="AZ60" i="9"/>
  <c r="AZ91" i="9"/>
  <c r="AZ90" i="9"/>
  <c r="AZ64" i="9"/>
  <c r="AZ62" i="9"/>
  <c r="AZ76" i="9"/>
  <c r="AZ65" i="9"/>
  <c r="AZ75" i="9"/>
  <c r="AZ78" i="9"/>
  <c r="AZ92" i="9"/>
  <c r="AZ89" i="9"/>
  <c r="AZ61" i="9"/>
  <c r="AZ63" i="9"/>
  <c r="AW30" i="9" l="1"/>
  <c r="AV25" i="9"/>
  <c r="AW110" i="9"/>
  <c r="AW127" i="9" s="1"/>
  <c r="AW128" i="9" s="1"/>
  <c r="AW52" i="9"/>
  <c r="AW99" i="9"/>
  <c r="AW114" i="9" s="1"/>
  <c r="AW115" i="9" s="1"/>
  <c r="AW48" i="9"/>
  <c r="AW50" i="9"/>
  <c r="AW142" i="9" s="1"/>
  <c r="AW143" i="9" s="1"/>
  <c r="AW102" i="9"/>
  <c r="AW120" i="9" s="1"/>
  <c r="AW121" i="9" s="1"/>
  <c r="AW111" i="9"/>
  <c r="AW129" i="9" s="1"/>
  <c r="AW130" i="9" s="1"/>
  <c r="AW51" i="9"/>
  <c r="AW47" i="9"/>
  <c r="AW138" i="9" s="1"/>
  <c r="AW139" i="9" s="1"/>
  <c r="AW109" i="9"/>
  <c r="AW125" i="9" s="1"/>
  <c r="AW126" i="9" s="1"/>
  <c r="AW108" i="9"/>
  <c r="AW123" i="9" s="1"/>
  <c r="AW124" i="9" s="1"/>
  <c r="AW101" i="9"/>
  <c r="AW118" i="9" s="1"/>
  <c r="AW119" i="9" s="1"/>
  <c r="AW49" i="9"/>
  <c r="AW140" i="9" s="1"/>
  <c r="AW141" i="9" s="1"/>
  <c r="AW100" i="9"/>
  <c r="AW116" i="9" s="1"/>
  <c r="AW117" i="9" s="1"/>
  <c r="AW28" i="9"/>
  <c r="AY77" i="9"/>
  <c r="AY65" i="9"/>
  <c r="AY78" i="9"/>
  <c r="AY93" i="9"/>
  <c r="AY63" i="9"/>
  <c r="AY61" i="9"/>
  <c r="AY89" i="9"/>
  <c r="AY75" i="9"/>
  <c r="AY92" i="9"/>
  <c r="AY90" i="9"/>
  <c r="AY64" i="9"/>
  <c r="AY60" i="9"/>
  <c r="AY79" i="9"/>
  <c r="AY74" i="9"/>
  <c r="AY91" i="9"/>
  <c r="AY62" i="9"/>
  <c r="AY88" i="9"/>
  <c r="AY76" i="9"/>
  <c r="AW29" i="9"/>
  <c r="M154" i="7"/>
  <c r="N154" i="7" s="1"/>
  <c r="K154" i="7"/>
  <c r="AX29" i="9"/>
  <c r="I155" i="7" l="1"/>
  <c r="J155" i="7"/>
  <c r="L155" i="7" s="1"/>
  <c r="AV30" i="9"/>
  <c r="AU25" i="9"/>
  <c r="AV111" i="9"/>
  <c r="AV129" i="9" s="1"/>
  <c r="AV130" i="9" s="1"/>
  <c r="AV50" i="9"/>
  <c r="AV142" i="9" s="1"/>
  <c r="AV143" i="9" s="1"/>
  <c r="AV110" i="9"/>
  <c r="AV127" i="9" s="1"/>
  <c r="AV128" i="9" s="1"/>
  <c r="AV47" i="9"/>
  <c r="AV138" i="9" s="1"/>
  <c r="AV139" i="9" s="1"/>
  <c r="AV101" i="9"/>
  <c r="AV118" i="9" s="1"/>
  <c r="AV119" i="9" s="1"/>
  <c r="AV109" i="9"/>
  <c r="AV125" i="9" s="1"/>
  <c r="AV126" i="9" s="1"/>
  <c r="AV108" i="9"/>
  <c r="AV123" i="9" s="1"/>
  <c r="AV124" i="9" s="1"/>
  <c r="AV99" i="9"/>
  <c r="AV114" i="9" s="1"/>
  <c r="AV115" i="9" s="1"/>
  <c r="AV48" i="9"/>
  <c r="AV52" i="9"/>
  <c r="AW65" i="9" s="1"/>
  <c r="AV28" i="9"/>
  <c r="AV49" i="9"/>
  <c r="AV102" i="9"/>
  <c r="AV120" i="9" s="1"/>
  <c r="AV121" i="9" s="1"/>
  <c r="AV100" i="9"/>
  <c r="AV116" i="9" s="1"/>
  <c r="AV117" i="9" s="1"/>
  <c r="AV51" i="9"/>
  <c r="AW64" i="9" s="1"/>
  <c r="AV29" i="9"/>
  <c r="AW78" i="9"/>
  <c r="AX92" i="9"/>
  <c r="AX93" i="9"/>
  <c r="AX78" i="9"/>
  <c r="AX91" i="9"/>
  <c r="AX62" i="9"/>
  <c r="AX64" i="9"/>
  <c r="AX90" i="9"/>
  <c r="AX75" i="9"/>
  <c r="AX79" i="9"/>
  <c r="AX76" i="9"/>
  <c r="AX89" i="9"/>
  <c r="AX74" i="9"/>
  <c r="AX65" i="9"/>
  <c r="AX88" i="9"/>
  <c r="AX61" i="9"/>
  <c r="AX77" i="9"/>
  <c r="AX60" i="9"/>
  <c r="AX63" i="9"/>
  <c r="AU30" i="9" l="1"/>
  <c r="AT25" i="9"/>
  <c r="AU48" i="9"/>
  <c r="AV75" i="9" s="1"/>
  <c r="AU28" i="9"/>
  <c r="AU100" i="9"/>
  <c r="AU116" i="9" s="1"/>
  <c r="AU117" i="9" s="1"/>
  <c r="AU52" i="9"/>
  <c r="AV65" i="9" s="1"/>
  <c r="AU51" i="9"/>
  <c r="AV92" i="9" s="1"/>
  <c r="AU108" i="9"/>
  <c r="AU123" i="9" s="1"/>
  <c r="AU124" i="9" s="1"/>
  <c r="AU50" i="9"/>
  <c r="AV91" i="9" s="1"/>
  <c r="AU102" i="9"/>
  <c r="AU120" i="9" s="1"/>
  <c r="AU121" i="9" s="1"/>
  <c r="AU101" i="9"/>
  <c r="AU118" i="9" s="1"/>
  <c r="AU119" i="9" s="1"/>
  <c r="AU110" i="9"/>
  <c r="AU127" i="9" s="1"/>
  <c r="AU128" i="9" s="1"/>
  <c r="AU109" i="9"/>
  <c r="AU125" i="9" s="1"/>
  <c r="AU126" i="9" s="1"/>
  <c r="AU49" i="9"/>
  <c r="AV76" i="9" s="1"/>
  <c r="AU47" i="9"/>
  <c r="AU138" i="9" s="1"/>
  <c r="AU139" i="9" s="1"/>
  <c r="AU111" i="9"/>
  <c r="AU129" i="9" s="1"/>
  <c r="AU130" i="9" s="1"/>
  <c r="AU99" i="9"/>
  <c r="AU114" i="9" s="1"/>
  <c r="AU115" i="9" s="1"/>
  <c r="AU29" i="9"/>
  <c r="AV140" i="9"/>
  <c r="AV141" i="9" s="1"/>
  <c r="AW90" i="9"/>
  <c r="AW62" i="9"/>
  <c r="AW76" i="9"/>
  <c r="AV64" i="9"/>
  <c r="AW79" i="9"/>
  <c r="AW60" i="9"/>
  <c r="AV93" i="9"/>
  <c r="AW88" i="9"/>
  <c r="AW77" i="9"/>
  <c r="AW61" i="9"/>
  <c r="AW89" i="9"/>
  <c r="M155" i="7"/>
  <c r="N155" i="7" s="1"/>
  <c r="K155" i="7"/>
  <c r="AW92" i="9"/>
  <c r="AW74" i="9"/>
  <c r="AW93" i="9"/>
  <c r="AV89" i="9"/>
  <c r="AW75" i="9"/>
  <c r="AV61" i="9"/>
  <c r="AW63" i="9"/>
  <c r="AW91" i="9"/>
  <c r="AV74" i="9" l="1"/>
  <c r="AV88" i="9"/>
  <c r="AV90" i="9"/>
  <c r="AV60" i="9"/>
  <c r="J156" i="7"/>
  <c r="L156" i="7" s="1"/>
  <c r="I156" i="7"/>
  <c r="AV79" i="9"/>
  <c r="AU60" i="9"/>
  <c r="AT30" i="9"/>
  <c r="AS25" i="9"/>
  <c r="AT50" i="9"/>
  <c r="AT142" i="9" s="1"/>
  <c r="AT143" i="9" s="1"/>
  <c r="AT28" i="9"/>
  <c r="AT111" i="9"/>
  <c r="AT129" i="9" s="1"/>
  <c r="AT130" i="9" s="1"/>
  <c r="AT52" i="9"/>
  <c r="AU65" i="9" s="1"/>
  <c r="AT101" i="9"/>
  <c r="AT118" i="9" s="1"/>
  <c r="AT119" i="9" s="1"/>
  <c r="AT110" i="9"/>
  <c r="AT127" i="9" s="1"/>
  <c r="AT128" i="9" s="1"/>
  <c r="AT100" i="9"/>
  <c r="AT116" i="9" s="1"/>
  <c r="AT117" i="9" s="1"/>
  <c r="AT108" i="9"/>
  <c r="AT123" i="9" s="1"/>
  <c r="AT124" i="9" s="1"/>
  <c r="AT51" i="9"/>
  <c r="AU64" i="9" s="1"/>
  <c r="AT47" i="9"/>
  <c r="AT138" i="9" s="1"/>
  <c r="AT139" i="9" s="1"/>
  <c r="AT48" i="9"/>
  <c r="AU89" i="9" s="1"/>
  <c r="AT109" i="9"/>
  <c r="AT125" i="9" s="1"/>
  <c r="AT126" i="9" s="1"/>
  <c r="AT49" i="9"/>
  <c r="AT102" i="9"/>
  <c r="AT120" i="9" s="1"/>
  <c r="AT121" i="9" s="1"/>
  <c r="AT99" i="9"/>
  <c r="AT114" i="9" s="1"/>
  <c r="AT115" i="9" s="1"/>
  <c r="AU88" i="9"/>
  <c r="AV78" i="9"/>
  <c r="AU142" i="9"/>
  <c r="AU143" i="9" s="1"/>
  <c r="AV63" i="9"/>
  <c r="AU140" i="9"/>
  <c r="AU141" i="9" s="1"/>
  <c r="AV62" i="9"/>
  <c r="AV77" i="9"/>
  <c r="AU93" i="9" l="1"/>
  <c r="AS30" i="9"/>
  <c r="AR25" i="9"/>
  <c r="AS109" i="9"/>
  <c r="AS125" i="9" s="1"/>
  <c r="AS126" i="9" s="1"/>
  <c r="AS108" i="9"/>
  <c r="AS123" i="9" s="1"/>
  <c r="AS124" i="9" s="1"/>
  <c r="AS110" i="9"/>
  <c r="AS127" i="9" s="1"/>
  <c r="AS128" i="9" s="1"/>
  <c r="AS102" i="9"/>
  <c r="AS120" i="9" s="1"/>
  <c r="AS121" i="9" s="1"/>
  <c r="AS101" i="9"/>
  <c r="AS118" i="9" s="1"/>
  <c r="AS119" i="9" s="1"/>
  <c r="AS51" i="9"/>
  <c r="AS49" i="9"/>
  <c r="AS140" i="9" s="1"/>
  <c r="AS141" i="9" s="1"/>
  <c r="AS47" i="9"/>
  <c r="AS138" i="9" s="1"/>
  <c r="AS139" i="9" s="1"/>
  <c r="AS99" i="9"/>
  <c r="AS114" i="9" s="1"/>
  <c r="AS115" i="9" s="1"/>
  <c r="AS50" i="9"/>
  <c r="AS142" i="9" s="1"/>
  <c r="AS143" i="9" s="1"/>
  <c r="AS111" i="9"/>
  <c r="AS129" i="9" s="1"/>
  <c r="AS130" i="9" s="1"/>
  <c r="AS52" i="9"/>
  <c r="AS48" i="9"/>
  <c r="AS100" i="9"/>
  <c r="AS116" i="9" s="1"/>
  <c r="AS117" i="9" s="1"/>
  <c r="AS28" i="9"/>
  <c r="AS29" i="9"/>
  <c r="AU77" i="9"/>
  <c r="AU74" i="9"/>
  <c r="AU75" i="9"/>
  <c r="AU91" i="9"/>
  <c r="AU78" i="9"/>
  <c r="AT140" i="9"/>
  <c r="AT141" i="9" s="1"/>
  <c r="AU62" i="9"/>
  <c r="AU90" i="9"/>
  <c r="AU76" i="9"/>
  <c r="AT29" i="9"/>
  <c r="M156" i="7"/>
  <c r="N156" i="7" s="1"/>
  <c r="K156" i="7"/>
  <c r="AU63" i="9"/>
  <c r="AU92" i="9"/>
  <c r="AU61" i="9"/>
  <c r="AU79" i="9"/>
  <c r="I157" i="7" l="1"/>
  <c r="J157" i="7"/>
  <c r="L157" i="7" s="1"/>
  <c r="AT77" i="9"/>
  <c r="AT93" i="9"/>
  <c r="AT88" i="9"/>
  <c r="AT92" i="9"/>
  <c r="AT61" i="9"/>
  <c r="AT64" i="9"/>
  <c r="AT74" i="9"/>
  <c r="AT63" i="9"/>
  <c r="AT89" i="9"/>
  <c r="AT62" i="9"/>
  <c r="AT78" i="9"/>
  <c r="AT65" i="9"/>
  <c r="AT76" i="9"/>
  <c r="AT91" i="9"/>
  <c r="AT90" i="9"/>
  <c r="AT75" i="9"/>
  <c r="AT60" i="9"/>
  <c r="AT79" i="9"/>
  <c r="AR30" i="9"/>
  <c r="AQ25" i="9"/>
  <c r="AR49" i="9"/>
  <c r="AR48" i="9"/>
  <c r="AR28" i="9"/>
  <c r="AR100" i="9"/>
  <c r="AR116" i="9" s="1"/>
  <c r="AR117" i="9" s="1"/>
  <c r="AR111" i="9"/>
  <c r="AR129" i="9" s="1"/>
  <c r="AR130" i="9" s="1"/>
  <c r="AR51" i="9"/>
  <c r="AS78" i="9" s="1"/>
  <c r="AR109" i="9"/>
  <c r="AR125" i="9" s="1"/>
  <c r="AR126" i="9" s="1"/>
  <c r="AR110" i="9"/>
  <c r="AR127" i="9" s="1"/>
  <c r="AR128" i="9" s="1"/>
  <c r="AR99" i="9"/>
  <c r="AR114" i="9" s="1"/>
  <c r="AR115" i="9" s="1"/>
  <c r="AR108" i="9"/>
  <c r="AR123" i="9" s="1"/>
  <c r="AR124" i="9" s="1"/>
  <c r="AR47" i="9"/>
  <c r="AR138" i="9" s="1"/>
  <c r="AR139" i="9" s="1"/>
  <c r="AR102" i="9"/>
  <c r="AR120" i="9" s="1"/>
  <c r="AR121" i="9" s="1"/>
  <c r="AR101" i="9"/>
  <c r="AR118" i="9" s="1"/>
  <c r="AR119" i="9" s="1"/>
  <c r="AR50" i="9"/>
  <c r="AR142" i="9" s="1"/>
  <c r="AR143" i="9" s="1"/>
  <c r="AR52" i="9"/>
  <c r="AS93" i="9" s="1"/>
  <c r="AS88" i="9"/>
  <c r="AS79" i="9"/>
  <c r="AQ30" i="9" l="1"/>
  <c r="AP25" i="9"/>
  <c r="AQ101" i="9"/>
  <c r="AQ118" i="9" s="1"/>
  <c r="AQ119" i="9" s="1"/>
  <c r="AQ51" i="9"/>
  <c r="AQ99" i="9"/>
  <c r="AQ114" i="9" s="1"/>
  <c r="AQ115" i="9" s="1"/>
  <c r="AQ47" i="9"/>
  <c r="AQ138" i="9" s="1"/>
  <c r="AQ139" i="9" s="1"/>
  <c r="AQ48" i="9"/>
  <c r="AQ52" i="9"/>
  <c r="AQ102" i="9"/>
  <c r="AQ120" i="9" s="1"/>
  <c r="AQ121" i="9" s="1"/>
  <c r="AQ50" i="9"/>
  <c r="AQ142" i="9" s="1"/>
  <c r="AQ143" i="9" s="1"/>
  <c r="AQ111" i="9"/>
  <c r="AQ129" i="9" s="1"/>
  <c r="AQ130" i="9" s="1"/>
  <c r="AQ109" i="9"/>
  <c r="AQ125" i="9" s="1"/>
  <c r="AQ126" i="9" s="1"/>
  <c r="AQ108" i="9"/>
  <c r="AQ123" i="9" s="1"/>
  <c r="AQ124" i="9" s="1"/>
  <c r="AQ100" i="9"/>
  <c r="AQ116" i="9" s="1"/>
  <c r="AQ117" i="9" s="1"/>
  <c r="AQ49" i="9"/>
  <c r="AQ140" i="9" s="1"/>
  <c r="AQ141" i="9" s="1"/>
  <c r="AQ28" i="9"/>
  <c r="AQ110" i="9"/>
  <c r="AQ127" i="9" s="1"/>
  <c r="AQ128" i="9" s="1"/>
  <c r="AR140" i="9"/>
  <c r="AR141" i="9" s="1"/>
  <c r="AS76" i="9"/>
  <c r="AS62" i="9"/>
  <c r="AS77" i="9"/>
  <c r="AS74" i="9"/>
  <c r="AQ29" i="9"/>
  <c r="AS90" i="9"/>
  <c r="M157" i="7"/>
  <c r="N157" i="7" s="1"/>
  <c r="K157" i="7"/>
  <c r="AR29" i="9"/>
  <c r="AS65" i="9"/>
  <c r="AS91" i="9"/>
  <c r="AS92" i="9"/>
  <c r="AS63" i="9"/>
  <c r="AS64" i="9"/>
  <c r="AS60" i="9"/>
  <c r="AS89" i="9"/>
  <c r="AS75" i="9"/>
  <c r="AS61" i="9"/>
  <c r="AR77" i="9" l="1"/>
  <c r="AR93" i="9"/>
  <c r="AR62" i="9"/>
  <c r="AR74" i="9"/>
  <c r="AR75" i="9"/>
  <c r="AR63" i="9"/>
  <c r="AR78" i="9"/>
  <c r="AR61" i="9"/>
  <c r="AR76" i="9"/>
  <c r="AR65" i="9"/>
  <c r="AR92" i="9"/>
  <c r="AR64" i="9"/>
  <c r="AR91" i="9"/>
  <c r="AR89" i="9"/>
  <c r="AR90" i="9"/>
  <c r="AR60" i="9"/>
  <c r="AR88" i="9"/>
  <c r="AR79" i="9"/>
  <c r="J158" i="7"/>
  <c r="L158" i="7" s="1"/>
  <c r="I158" i="7"/>
  <c r="AP30" i="9"/>
  <c r="AO25" i="9"/>
  <c r="AP99" i="9"/>
  <c r="AP114" i="9" s="1"/>
  <c r="AP115" i="9" s="1"/>
  <c r="AP101" i="9"/>
  <c r="AP118" i="9" s="1"/>
  <c r="AP119" i="9" s="1"/>
  <c r="AP102" i="9"/>
  <c r="AP120" i="9" s="1"/>
  <c r="AP121" i="9" s="1"/>
  <c r="AP109" i="9"/>
  <c r="AP125" i="9" s="1"/>
  <c r="AP126" i="9" s="1"/>
  <c r="AP108" i="9"/>
  <c r="AP123" i="9" s="1"/>
  <c r="AP124" i="9" s="1"/>
  <c r="AP111" i="9"/>
  <c r="AP129" i="9" s="1"/>
  <c r="AP130" i="9" s="1"/>
  <c r="AP100" i="9"/>
  <c r="AP116" i="9" s="1"/>
  <c r="AP117" i="9" s="1"/>
  <c r="AP52" i="9"/>
  <c r="AP47" i="9"/>
  <c r="AP138" i="9" s="1"/>
  <c r="AP139" i="9" s="1"/>
  <c r="AP28" i="9"/>
  <c r="AP48" i="9"/>
  <c r="AP50" i="9"/>
  <c r="AP142" i="9" s="1"/>
  <c r="AP143" i="9" s="1"/>
  <c r="AP49" i="9"/>
  <c r="AP51" i="9"/>
  <c r="AQ78" i="9" s="1"/>
  <c r="AP110" i="9"/>
  <c r="AP127" i="9" s="1"/>
  <c r="AP128" i="9" s="1"/>
  <c r="AQ92" i="9" l="1"/>
  <c r="M158" i="7"/>
  <c r="N158" i="7" s="1"/>
  <c r="K158" i="7"/>
  <c r="AQ91" i="9"/>
  <c r="AP140" i="9"/>
  <c r="AP141" i="9" s="1"/>
  <c r="AQ76" i="9"/>
  <c r="AQ90" i="9"/>
  <c r="AQ75" i="9"/>
  <c r="AQ61" i="9"/>
  <c r="AQ64" i="9"/>
  <c r="AQ60" i="9"/>
  <c r="AQ77" i="9"/>
  <c r="AQ74" i="9"/>
  <c r="AQ89" i="9"/>
  <c r="AQ79" i="9"/>
  <c r="AQ65" i="9"/>
  <c r="AQ63" i="9"/>
  <c r="AQ62" i="9"/>
  <c r="AP29" i="9"/>
  <c r="AQ88" i="9"/>
  <c r="AN25" i="9"/>
  <c r="AO49" i="9"/>
  <c r="AO140" i="9" s="1"/>
  <c r="AO141" i="9" s="1"/>
  <c r="AO50" i="9"/>
  <c r="AO142" i="9" s="1"/>
  <c r="AO143" i="9" s="1"/>
  <c r="AO28" i="9"/>
  <c r="AO30" i="9" s="1"/>
  <c r="AO47" i="9"/>
  <c r="AO138" i="9" s="1"/>
  <c r="AO139" i="9" s="1"/>
  <c r="AO110" i="9"/>
  <c r="AO127" i="9" s="1"/>
  <c r="AO128" i="9" s="1"/>
  <c r="AO48" i="9"/>
  <c r="AO111" i="9"/>
  <c r="AO129" i="9" s="1"/>
  <c r="AO130" i="9" s="1"/>
  <c r="AO100" i="9"/>
  <c r="AO116" i="9" s="1"/>
  <c r="AO117" i="9" s="1"/>
  <c r="AO109" i="9"/>
  <c r="AO125" i="9" s="1"/>
  <c r="AO126" i="9" s="1"/>
  <c r="AO51" i="9"/>
  <c r="AO52" i="9"/>
  <c r="AO99" i="9"/>
  <c r="AO114" i="9" s="1"/>
  <c r="AO115" i="9" s="1"/>
  <c r="AO101" i="9"/>
  <c r="AO118" i="9" s="1"/>
  <c r="AO119" i="9" s="1"/>
  <c r="AO108" i="9"/>
  <c r="AO123" i="9" s="1"/>
  <c r="AO124" i="9" s="1"/>
  <c r="AO102" i="9"/>
  <c r="AO120" i="9" s="1"/>
  <c r="AO121" i="9" s="1"/>
  <c r="AQ93" i="9"/>
  <c r="AO29" i="9" l="1"/>
  <c r="J159" i="7"/>
  <c r="L159" i="7" s="1"/>
  <c r="I159" i="7"/>
  <c r="AM25" i="9"/>
  <c r="AN47" i="9"/>
  <c r="AN138" i="9" s="1"/>
  <c r="AN139" i="9" s="1"/>
  <c r="AN28" i="9"/>
  <c r="AN30" i="9" s="1"/>
  <c r="AN111" i="9"/>
  <c r="AN129" i="9" s="1"/>
  <c r="AN130" i="9" s="1"/>
  <c r="AN51" i="9"/>
  <c r="AN100" i="9"/>
  <c r="AN116" i="9" s="1"/>
  <c r="AN117" i="9" s="1"/>
  <c r="AN109" i="9"/>
  <c r="AN125" i="9" s="1"/>
  <c r="AN126" i="9" s="1"/>
  <c r="AN102" i="9"/>
  <c r="AN120" i="9" s="1"/>
  <c r="AN121" i="9" s="1"/>
  <c r="AN49" i="9"/>
  <c r="AN140" i="9" s="1"/>
  <c r="AN141" i="9" s="1"/>
  <c r="AN110" i="9"/>
  <c r="AN127" i="9" s="1"/>
  <c r="AN128" i="9" s="1"/>
  <c r="AN99" i="9"/>
  <c r="AN114" i="9" s="1"/>
  <c r="AN115" i="9" s="1"/>
  <c r="AN101" i="9"/>
  <c r="AN118" i="9" s="1"/>
  <c r="AN119" i="9" s="1"/>
  <c r="AN108" i="9"/>
  <c r="AN123" i="9" s="1"/>
  <c r="AN124" i="9" s="1"/>
  <c r="AN48" i="9"/>
  <c r="AN50" i="9"/>
  <c r="AN142" i="9" s="1"/>
  <c r="AN143" i="9" s="1"/>
  <c r="AN52" i="9"/>
  <c r="AP93" i="9"/>
  <c r="AP90" i="9"/>
  <c r="AP61" i="9"/>
  <c r="AP91" i="9"/>
  <c r="AP64" i="9"/>
  <c r="AP74" i="9"/>
  <c r="AP76" i="9"/>
  <c r="AP65" i="9"/>
  <c r="AP60" i="9"/>
  <c r="AP77" i="9"/>
  <c r="AP62" i="9"/>
  <c r="AP88" i="9"/>
  <c r="AP89" i="9"/>
  <c r="AP78" i="9"/>
  <c r="AP92" i="9"/>
  <c r="AP63" i="9"/>
  <c r="AP79" i="9"/>
  <c r="AP75" i="9"/>
  <c r="AN29" i="9" l="1"/>
  <c r="AL25" i="9"/>
  <c r="AM109" i="9"/>
  <c r="AM125" i="9" s="1"/>
  <c r="AM126" i="9" s="1"/>
  <c r="AM108" i="9"/>
  <c r="AM123" i="9" s="1"/>
  <c r="AM124" i="9" s="1"/>
  <c r="AM50" i="9"/>
  <c r="AM142" i="9" s="1"/>
  <c r="AM143" i="9" s="1"/>
  <c r="AM52" i="9"/>
  <c r="AM47" i="9"/>
  <c r="AM138" i="9" s="1"/>
  <c r="AM139" i="9" s="1"/>
  <c r="AM99" i="9"/>
  <c r="AM114" i="9" s="1"/>
  <c r="AM115" i="9" s="1"/>
  <c r="AM49" i="9"/>
  <c r="AM140" i="9" s="1"/>
  <c r="AM141" i="9" s="1"/>
  <c r="AM48" i="9"/>
  <c r="AM100" i="9"/>
  <c r="AM116" i="9" s="1"/>
  <c r="AM117" i="9" s="1"/>
  <c r="AM102" i="9"/>
  <c r="AM120" i="9" s="1"/>
  <c r="AM121" i="9" s="1"/>
  <c r="AM101" i="9"/>
  <c r="AM118" i="9" s="1"/>
  <c r="AM119" i="9" s="1"/>
  <c r="AM111" i="9"/>
  <c r="AM129" i="9" s="1"/>
  <c r="AM130" i="9" s="1"/>
  <c r="AM110" i="9"/>
  <c r="AM127" i="9" s="1"/>
  <c r="AM128" i="9" s="1"/>
  <c r="AM51" i="9"/>
  <c r="AM28" i="9"/>
  <c r="AM30" i="9" s="1"/>
  <c r="M159" i="7"/>
  <c r="N159" i="7" s="1"/>
  <c r="K159" i="7"/>
  <c r="AO60" i="9"/>
  <c r="AO77" i="9"/>
  <c r="AO75" i="9"/>
  <c r="AO93" i="9"/>
  <c r="AO89" i="9"/>
  <c r="AO62" i="9"/>
  <c r="AO74" i="9"/>
  <c r="AO79" i="9"/>
  <c r="AO91" i="9"/>
  <c r="AO63" i="9"/>
  <c r="AO78" i="9"/>
  <c r="AO92" i="9"/>
  <c r="AO64" i="9"/>
  <c r="AO61" i="9"/>
  <c r="AO90" i="9"/>
  <c r="AO76" i="9"/>
  <c r="AO88" i="9"/>
  <c r="AO65" i="9"/>
  <c r="AK25" i="9" l="1"/>
  <c r="AL108" i="9"/>
  <c r="AL123" i="9" s="1"/>
  <c r="AL124" i="9" s="1"/>
  <c r="AL51" i="9"/>
  <c r="AL47" i="9"/>
  <c r="AL138" i="9" s="1"/>
  <c r="AL139" i="9" s="1"/>
  <c r="AL49" i="9"/>
  <c r="AL140" i="9" s="1"/>
  <c r="AL141" i="9" s="1"/>
  <c r="AL110" i="9"/>
  <c r="AL127" i="9" s="1"/>
  <c r="AL128" i="9" s="1"/>
  <c r="AL48" i="9"/>
  <c r="AL99" i="9"/>
  <c r="AL114" i="9" s="1"/>
  <c r="AL115" i="9" s="1"/>
  <c r="AL28" i="9"/>
  <c r="AL30" i="9" s="1"/>
  <c r="AL111" i="9"/>
  <c r="AL129" i="9" s="1"/>
  <c r="AL130" i="9" s="1"/>
  <c r="AL100" i="9"/>
  <c r="AL116" i="9" s="1"/>
  <c r="AL117" i="9" s="1"/>
  <c r="AL101" i="9"/>
  <c r="AL118" i="9" s="1"/>
  <c r="AL119" i="9" s="1"/>
  <c r="AL52" i="9"/>
  <c r="AL50" i="9"/>
  <c r="AL142" i="9" s="1"/>
  <c r="AL143" i="9" s="1"/>
  <c r="AL109" i="9"/>
  <c r="AL125" i="9" s="1"/>
  <c r="AL126" i="9" s="1"/>
  <c r="AL102" i="9"/>
  <c r="AL120" i="9" s="1"/>
  <c r="AL121" i="9" s="1"/>
  <c r="AN76" i="9"/>
  <c r="AN75" i="9"/>
  <c r="AN74" i="9"/>
  <c r="AN93" i="9"/>
  <c r="AN62" i="9"/>
  <c r="AN77" i="9"/>
  <c r="AN79" i="9"/>
  <c r="AN63" i="9"/>
  <c r="AN61" i="9"/>
  <c r="AN92" i="9"/>
  <c r="AN90" i="9"/>
  <c r="AN89" i="9"/>
  <c r="AN91" i="9"/>
  <c r="AN88" i="9"/>
  <c r="AN64" i="9"/>
  <c r="AN60" i="9"/>
  <c r="AN78" i="9"/>
  <c r="AN65" i="9"/>
  <c r="I160" i="7"/>
  <c r="J160" i="7"/>
  <c r="L160" i="7" s="1"/>
  <c r="AM29" i="9"/>
  <c r="AL29" i="9" l="1"/>
  <c r="K160" i="7"/>
  <c r="M160" i="7"/>
  <c r="N160" i="7" s="1"/>
  <c r="AJ25" i="9"/>
  <c r="AK49" i="9"/>
  <c r="AK140" i="9" s="1"/>
  <c r="AK141" i="9" s="1"/>
  <c r="AK108" i="9"/>
  <c r="AK123" i="9" s="1"/>
  <c r="AK124" i="9" s="1"/>
  <c r="AK100" i="9"/>
  <c r="AK116" i="9" s="1"/>
  <c r="AK117" i="9" s="1"/>
  <c r="AK111" i="9"/>
  <c r="AK129" i="9" s="1"/>
  <c r="AK130" i="9" s="1"/>
  <c r="AK109" i="9"/>
  <c r="AK125" i="9" s="1"/>
  <c r="AK126" i="9" s="1"/>
  <c r="AK110" i="9"/>
  <c r="AK127" i="9" s="1"/>
  <c r="AK128" i="9" s="1"/>
  <c r="AK50" i="9"/>
  <c r="AK142" i="9" s="1"/>
  <c r="AK143" i="9" s="1"/>
  <c r="AK48" i="9"/>
  <c r="AK47" i="9"/>
  <c r="AK138" i="9" s="1"/>
  <c r="AK139" i="9" s="1"/>
  <c r="AK28" i="9"/>
  <c r="AK30" i="9" s="1"/>
  <c r="AK51" i="9"/>
  <c r="AK101" i="9"/>
  <c r="AK118" i="9" s="1"/>
  <c r="AK119" i="9" s="1"/>
  <c r="AK99" i="9"/>
  <c r="AK114" i="9" s="1"/>
  <c r="AK115" i="9" s="1"/>
  <c r="AK52" i="9"/>
  <c r="AK102" i="9"/>
  <c r="AK120" i="9" s="1"/>
  <c r="AK121" i="9" s="1"/>
  <c r="AM60" i="9"/>
  <c r="AM74" i="9"/>
  <c r="AM76" i="9"/>
  <c r="AM92" i="9"/>
  <c r="AM89" i="9"/>
  <c r="AM78" i="9"/>
  <c r="AM65" i="9"/>
  <c r="AM61" i="9"/>
  <c r="AM77" i="9"/>
  <c r="AM62" i="9"/>
  <c r="AM91" i="9"/>
  <c r="AM90" i="9"/>
  <c r="AM64" i="9"/>
  <c r="AM93" i="9"/>
  <c r="AM88" i="9"/>
  <c r="AM79" i="9"/>
  <c r="AM75" i="9"/>
  <c r="AM63" i="9"/>
  <c r="AK29" i="9" l="1"/>
  <c r="I161" i="7"/>
  <c r="J161" i="7"/>
  <c r="L161" i="7" s="1"/>
  <c r="AL60" i="9"/>
  <c r="AL78" i="9"/>
  <c r="AL76" i="9"/>
  <c r="AL79" i="9"/>
  <c r="AL93" i="9"/>
  <c r="AL74" i="9"/>
  <c r="AL77" i="9"/>
  <c r="AL91" i="9"/>
  <c r="AL63" i="9"/>
  <c r="AL88" i="9"/>
  <c r="AL89" i="9"/>
  <c r="AL75" i="9"/>
  <c r="AL90" i="9"/>
  <c r="AL62" i="9"/>
  <c r="AL92" i="9"/>
  <c r="AL65" i="9"/>
  <c r="AL61" i="9"/>
  <c r="AL64" i="9"/>
  <c r="AI25" i="9"/>
  <c r="AJ51" i="9"/>
  <c r="AJ110" i="9"/>
  <c r="AJ127" i="9" s="1"/>
  <c r="AJ128" i="9" s="1"/>
  <c r="AJ50" i="9"/>
  <c r="AJ142" i="9" s="1"/>
  <c r="AJ143" i="9" s="1"/>
  <c r="AJ111" i="9"/>
  <c r="AJ129" i="9" s="1"/>
  <c r="AJ130" i="9" s="1"/>
  <c r="AJ102" i="9"/>
  <c r="AJ120" i="9" s="1"/>
  <c r="AJ121" i="9" s="1"/>
  <c r="AJ28" i="9"/>
  <c r="AJ30" i="9" s="1"/>
  <c r="AJ109" i="9"/>
  <c r="AJ125" i="9" s="1"/>
  <c r="AJ126" i="9" s="1"/>
  <c r="AJ101" i="9"/>
  <c r="AJ118" i="9" s="1"/>
  <c r="AJ119" i="9" s="1"/>
  <c r="AJ99" i="9"/>
  <c r="AJ114" i="9" s="1"/>
  <c r="AJ115" i="9" s="1"/>
  <c r="AJ100" i="9"/>
  <c r="AJ116" i="9" s="1"/>
  <c r="AJ117" i="9" s="1"/>
  <c r="AJ48" i="9"/>
  <c r="AJ47" i="9"/>
  <c r="AJ138" i="9" s="1"/>
  <c r="AJ139" i="9" s="1"/>
  <c r="AJ52" i="9"/>
  <c r="AJ49" i="9"/>
  <c r="AJ140" i="9" s="1"/>
  <c r="AJ141" i="9" s="1"/>
  <c r="AJ108" i="9"/>
  <c r="AJ123" i="9" s="1"/>
  <c r="AJ124" i="9" s="1"/>
  <c r="AJ29" i="9" l="1"/>
  <c r="AH25" i="9"/>
  <c r="AI47" i="9"/>
  <c r="AI138" i="9" s="1"/>
  <c r="AI139" i="9" s="1"/>
  <c r="AI108" i="9"/>
  <c r="AI123" i="9" s="1"/>
  <c r="AI124" i="9" s="1"/>
  <c r="AI110" i="9"/>
  <c r="AI127" i="9" s="1"/>
  <c r="AI128" i="9" s="1"/>
  <c r="AI109" i="9"/>
  <c r="AI125" i="9" s="1"/>
  <c r="AI126" i="9" s="1"/>
  <c r="AI111" i="9"/>
  <c r="AI129" i="9" s="1"/>
  <c r="AI130" i="9" s="1"/>
  <c r="AI99" i="9"/>
  <c r="AI114" i="9" s="1"/>
  <c r="AI115" i="9" s="1"/>
  <c r="AI101" i="9"/>
  <c r="AI118" i="9" s="1"/>
  <c r="AI119" i="9" s="1"/>
  <c r="AI100" i="9"/>
  <c r="AI116" i="9" s="1"/>
  <c r="AI117" i="9" s="1"/>
  <c r="AI52" i="9"/>
  <c r="AI102" i="9"/>
  <c r="AI120" i="9" s="1"/>
  <c r="AI121" i="9" s="1"/>
  <c r="AI28" i="9"/>
  <c r="AI30" i="9" s="1"/>
  <c r="AI49" i="9"/>
  <c r="AI140" i="9" s="1"/>
  <c r="AI141" i="9" s="1"/>
  <c r="AI48" i="9"/>
  <c r="AI51" i="9"/>
  <c r="AI50" i="9"/>
  <c r="AI142" i="9" s="1"/>
  <c r="AI143" i="9" s="1"/>
  <c r="M161" i="7"/>
  <c r="N161" i="7" s="1"/>
  <c r="K161" i="7"/>
  <c r="AK60" i="9"/>
  <c r="AK64" i="9"/>
  <c r="AK76" i="9"/>
  <c r="AK62" i="9"/>
  <c r="AK61" i="9"/>
  <c r="AK89" i="9"/>
  <c r="AK78" i="9"/>
  <c r="AK75" i="9"/>
  <c r="AK74" i="9"/>
  <c r="AK88" i="9"/>
  <c r="AK90" i="9"/>
  <c r="AK92" i="9"/>
  <c r="AK77" i="9"/>
  <c r="AK91" i="9"/>
  <c r="AK79" i="9"/>
  <c r="AK63" i="9"/>
  <c r="AK65" i="9"/>
  <c r="AK93" i="9"/>
  <c r="AG25" i="9" l="1"/>
  <c r="AH102" i="9"/>
  <c r="AH120" i="9" s="1"/>
  <c r="AH121" i="9" s="1"/>
  <c r="AH47" i="9"/>
  <c r="AH138" i="9" s="1"/>
  <c r="AH139" i="9" s="1"/>
  <c r="AH52" i="9"/>
  <c r="AH51" i="9"/>
  <c r="AH50" i="9"/>
  <c r="AH142" i="9" s="1"/>
  <c r="AH143" i="9" s="1"/>
  <c r="AH28" i="9"/>
  <c r="AH30" i="9" s="1"/>
  <c r="AH48" i="9"/>
  <c r="AH49" i="9"/>
  <c r="AH140" i="9" s="1"/>
  <c r="AH141" i="9" s="1"/>
  <c r="AH110" i="9"/>
  <c r="AH127" i="9" s="1"/>
  <c r="AH128" i="9" s="1"/>
  <c r="AH100" i="9"/>
  <c r="AH116" i="9" s="1"/>
  <c r="AH117" i="9" s="1"/>
  <c r="AH108" i="9"/>
  <c r="AH123" i="9" s="1"/>
  <c r="AH124" i="9" s="1"/>
  <c r="AH101" i="9"/>
  <c r="AH118" i="9" s="1"/>
  <c r="AH119" i="9" s="1"/>
  <c r="AH109" i="9"/>
  <c r="AH125" i="9" s="1"/>
  <c r="AH126" i="9" s="1"/>
  <c r="AH111" i="9"/>
  <c r="AH129" i="9" s="1"/>
  <c r="AH130" i="9" s="1"/>
  <c r="AH99" i="9"/>
  <c r="AH114" i="9" s="1"/>
  <c r="AH115" i="9" s="1"/>
  <c r="AJ65" i="9"/>
  <c r="AJ75" i="9"/>
  <c r="AJ74" i="9"/>
  <c r="AJ60" i="9"/>
  <c r="AJ92" i="9"/>
  <c r="AJ64" i="9"/>
  <c r="AJ91" i="9"/>
  <c r="AJ61" i="9"/>
  <c r="AJ63" i="9"/>
  <c r="AJ90" i="9"/>
  <c r="AJ93" i="9"/>
  <c r="AJ89" i="9"/>
  <c r="AJ76" i="9"/>
  <c r="AJ62" i="9"/>
  <c r="AJ79" i="9"/>
  <c r="AJ88" i="9"/>
  <c r="AJ78" i="9"/>
  <c r="AJ77" i="9"/>
  <c r="J162" i="7"/>
  <c r="L162" i="7" s="1"/>
  <c r="I162" i="7"/>
  <c r="AI29" i="9"/>
  <c r="M162" i="7" l="1"/>
  <c r="N162" i="7" s="1"/>
  <c r="K162" i="7"/>
  <c r="AF25" i="9"/>
  <c r="AG100" i="9"/>
  <c r="AG116" i="9" s="1"/>
  <c r="AG117" i="9" s="1"/>
  <c r="AG110" i="9"/>
  <c r="AG127" i="9" s="1"/>
  <c r="AG128" i="9" s="1"/>
  <c r="AG101" i="9"/>
  <c r="AG118" i="9" s="1"/>
  <c r="AG119" i="9" s="1"/>
  <c r="AG99" i="9"/>
  <c r="AG114" i="9" s="1"/>
  <c r="AG115" i="9" s="1"/>
  <c r="AG111" i="9"/>
  <c r="AG129" i="9" s="1"/>
  <c r="AG130" i="9" s="1"/>
  <c r="AG50" i="9"/>
  <c r="AG142" i="9" s="1"/>
  <c r="AG143" i="9" s="1"/>
  <c r="AG48" i="9"/>
  <c r="AG49" i="9"/>
  <c r="AG140" i="9" s="1"/>
  <c r="AG141" i="9" s="1"/>
  <c r="AG28" i="9"/>
  <c r="AG30" i="9" s="1"/>
  <c r="AG102" i="9"/>
  <c r="AG120" i="9" s="1"/>
  <c r="AG121" i="9" s="1"/>
  <c r="AG47" i="9"/>
  <c r="AG138" i="9" s="1"/>
  <c r="AG139" i="9" s="1"/>
  <c r="AG109" i="9"/>
  <c r="AG125" i="9" s="1"/>
  <c r="AG126" i="9" s="1"/>
  <c r="AG52" i="9"/>
  <c r="AG51" i="9"/>
  <c r="AG108" i="9"/>
  <c r="AG123" i="9" s="1"/>
  <c r="AG124" i="9" s="1"/>
  <c r="AI75" i="9"/>
  <c r="AI65" i="9"/>
  <c r="AI92" i="9"/>
  <c r="AI61" i="9"/>
  <c r="AI91" i="9"/>
  <c r="AI93" i="9"/>
  <c r="AI90" i="9"/>
  <c r="AI89" i="9"/>
  <c r="AI60" i="9"/>
  <c r="AI79" i="9"/>
  <c r="AI63" i="9"/>
  <c r="AI88" i="9"/>
  <c r="AI77" i="9"/>
  <c r="AI76" i="9"/>
  <c r="AI64" i="9"/>
  <c r="AI74" i="9"/>
  <c r="AI62" i="9"/>
  <c r="AI78" i="9"/>
  <c r="AH29" i="9"/>
  <c r="AG29" i="9" l="1"/>
  <c r="AH61" i="9"/>
  <c r="AH60" i="9"/>
  <c r="AH92" i="9"/>
  <c r="AH91" i="9"/>
  <c r="AH89" i="9"/>
  <c r="AH76" i="9"/>
  <c r="AH90" i="9"/>
  <c r="AH75" i="9"/>
  <c r="AH78" i="9"/>
  <c r="AH93" i="9"/>
  <c r="AH74" i="9"/>
  <c r="AH64" i="9"/>
  <c r="AH79" i="9"/>
  <c r="AH88" i="9"/>
  <c r="AH77" i="9"/>
  <c r="AH63" i="9"/>
  <c r="AH62" i="9"/>
  <c r="AH65" i="9"/>
  <c r="J163" i="7"/>
  <c r="L163" i="7" s="1"/>
  <c r="I163" i="7"/>
  <c r="AE25" i="9"/>
  <c r="AF109" i="9"/>
  <c r="AF125" i="9" s="1"/>
  <c r="AF126" i="9" s="1"/>
  <c r="AF52" i="9"/>
  <c r="AF49" i="9"/>
  <c r="AF140" i="9" s="1"/>
  <c r="AF141" i="9" s="1"/>
  <c r="AF28" i="9"/>
  <c r="AF30" i="9" s="1"/>
  <c r="AF50" i="9"/>
  <c r="AF142" i="9" s="1"/>
  <c r="AF143" i="9" s="1"/>
  <c r="AF51" i="9"/>
  <c r="AF47" i="9"/>
  <c r="AF138" i="9" s="1"/>
  <c r="AF139" i="9" s="1"/>
  <c r="AF110" i="9"/>
  <c r="AF127" i="9" s="1"/>
  <c r="AF128" i="9" s="1"/>
  <c r="AF100" i="9"/>
  <c r="AF116" i="9" s="1"/>
  <c r="AF117" i="9" s="1"/>
  <c r="AF101" i="9"/>
  <c r="AF118" i="9" s="1"/>
  <c r="AF119" i="9" s="1"/>
  <c r="AF108" i="9"/>
  <c r="AF123" i="9" s="1"/>
  <c r="AF124" i="9" s="1"/>
  <c r="AF99" i="9"/>
  <c r="AF114" i="9" s="1"/>
  <c r="AF115" i="9" s="1"/>
  <c r="AF102" i="9"/>
  <c r="AF120" i="9" s="1"/>
  <c r="AF121" i="9" s="1"/>
  <c r="AF48" i="9"/>
  <c r="AF111" i="9"/>
  <c r="AF129" i="9" s="1"/>
  <c r="AF130" i="9" s="1"/>
  <c r="AF29" i="9" l="1"/>
  <c r="K163" i="7"/>
  <c r="M163" i="7"/>
  <c r="N163" i="7" s="1"/>
  <c r="AD25" i="9"/>
  <c r="AE102" i="9"/>
  <c r="AE120" i="9" s="1"/>
  <c r="AE121" i="9" s="1"/>
  <c r="AE101" i="9"/>
  <c r="AE118" i="9" s="1"/>
  <c r="AE119" i="9" s="1"/>
  <c r="AE100" i="9"/>
  <c r="AE116" i="9" s="1"/>
  <c r="AE117" i="9" s="1"/>
  <c r="AE109" i="9"/>
  <c r="AE125" i="9" s="1"/>
  <c r="AE126" i="9" s="1"/>
  <c r="AE51" i="9"/>
  <c r="AE110" i="9"/>
  <c r="AE127" i="9" s="1"/>
  <c r="AE128" i="9" s="1"/>
  <c r="AE50" i="9"/>
  <c r="AE142" i="9" s="1"/>
  <c r="AE143" i="9" s="1"/>
  <c r="AE49" i="9"/>
  <c r="AE140" i="9" s="1"/>
  <c r="AE141" i="9" s="1"/>
  <c r="AE47" i="9"/>
  <c r="AE138" i="9" s="1"/>
  <c r="AE139" i="9" s="1"/>
  <c r="AE108" i="9"/>
  <c r="AE123" i="9" s="1"/>
  <c r="AE124" i="9" s="1"/>
  <c r="AE28" i="9"/>
  <c r="AE30" i="9" s="1"/>
  <c r="AE52" i="9"/>
  <c r="AE48" i="9"/>
  <c r="AE99" i="9"/>
  <c r="AE114" i="9" s="1"/>
  <c r="AE115" i="9" s="1"/>
  <c r="AE111" i="9"/>
  <c r="AE129" i="9" s="1"/>
  <c r="AE130" i="9" s="1"/>
  <c r="AG61" i="9"/>
  <c r="AG65" i="9"/>
  <c r="AG75" i="9"/>
  <c r="AG63" i="9"/>
  <c r="AG79" i="9"/>
  <c r="AG74" i="9"/>
  <c r="AG60" i="9"/>
  <c r="AG91" i="9"/>
  <c r="AG77" i="9"/>
  <c r="AG89" i="9"/>
  <c r="AG78" i="9"/>
  <c r="AG76" i="9"/>
  <c r="AG88" i="9"/>
  <c r="AG93" i="9"/>
  <c r="AG92" i="9"/>
  <c r="AG90" i="9"/>
  <c r="AG64" i="9"/>
  <c r="AG62" i="9"/>
  <c r="I164" i="7" l="1"/>
  <c r="J164" i="7"/>
  <c r="L164" i="7" s="1"/>
  <c r="AC25" i="9"/>
  <c r="AD48" i="9"/>
  <c r="AD28" i="9"/>
  <c r="AD30" i="9" s="1"/>
  <c r="AD111" i="9"/>
  <c r="AD129" i="9" s="1"/>
  <c r="AD130" i="9" s="1"/>
  <c r="AD50" i="9"/>
  <c r="AD142" i="9" s="1"/>
  <c r="AD143" i="9" s="1"/>
  <c r="AD109" i="9"/>
  <c r="AD125" i="9" s="1"/>
  <c r="AD126" i="9" s="1"/>
  <c r="AD108" i="9"/>
  <c r="AD123" i="9" s="1"/>
  <c r="AD124" i="9" s="1"/>
  <c r="AD100" i="9"/>
  <c r="AD116" i="9" s="1"/>
  <c r="AD117" i="9" s="1"/>
  <c r="AD102" i="9"/>
  <c r="AD120" i="9" s="1"/>
  <c r="AD121" i="9" s="1"/>
  <c r="AD99" i="9"/>
  <c r="AD114" i="9" s="1"/>
  <c r="AD115" i="9" s="1"/>
  <c r="AD110" i="9"/>
  <c r="AD127" i="9" s="1"/>
  <c r="AD128" i="9" s="1"/>
  <c r="AD51" i="9"/>
  <c r="AD49" i="9"/>
  <c r="AD140" i="9" s="1"/>
  <c r="AD141" i="9" s="1"/>
  <c r="AD47" i="9"/>
  <c r="AD138" i="9" s="1"/>
  <c r="AD139" i="9" s="1"/>
  <c r="AD101" i="9"/>
  <c r="AD118" i="9" s="1"/>
  <c r="AD119" i="9" s="1"/>
  <c r="AD52" i="9"/>
  <c r="AF60" i="9"/>
  <c r="AF64" i="9"/>
  <c r="AF93" i="9"/>
  <c r="AF74" i="9"/>
  <c r="AF78" i="9"/>
  <c r="AF88" i="9"/>
  <c r="AF61" i="9"/>
  <c r="AF90" i="9"/>
  <c r="AF77" i="9"/>
  <c r="AF65" i="9"/>
  <c r="AF91" i="9"/>
  <c r="AF79" i="9"/>
  <c r="AF89" i="9"/>
  <c r="AF63" i="9"/>
  <c r="AF76" i="9"/>
  <c r="AF62" i="9"/>
  <c r="AF92" i="9"/>
  <c r="AF75" i="9"/>
  <c r="AE29" i="9"/>
  <c r="AD29" i="9" l="1"/>
  <c r="AE61" i="9"/>
  <c r="AE62" i="9"/>
  <c r="AE93" i="9"/>
  <c r="AE78" i="9"/>
  <c r="AE65" i="9"/>
  <c r="AE88" i="9"/>
  <c r="AE75" i="9"/>
  <c r="AE60" i="9"/>
  <c r="AE90" i="9"/>
  <c r="AE77" i="9"/>
  <c r="AE92" i="9"/>
  <c r="AE89" i="9"/>
  <c r="AE64" i="9"/>
  <c r="AE76" i="9"/>
  <c r="AE91" i="9"/>
  <c r="AE79" i="9"/>
  <c r="AE63" i="9"/>
  <c r="AE74" i="9"/>
  <c r="AB25" i="9"/>
  <c r="AC50" i="9"/>
  <c r="AC142" i="9" s="1"/>
  <c r="AC143" i="9" s="1"/>
  <c r="AC99" i="9"/>
  <c r="AC114" i="9" s="1"/>
  <c r="AC115" i="9" s="1"/>
  <c r="AC51" i="9"/>
  <c r="AC49" i="9"/>
  <c r="AC140" i="9" s="1"/>
  <c r="AC141" i="9" s="1"/>
  <c r="AC47" i="9"/>
  <c r="AC138" i="9" s="1"/>
  <c r="AC139" i="9" s="1"/>
  <c r="AC101" i="9"/>
  <c r="AC118" i="9" s="1"/>
  <c r="AC119" i="9" s="1"/>
  <c r="AC28" i="9"/>
  <c r="AC30" i="9" s="1"/>
  <c r="AC48" i="9"/>
  <c r="AC100" i="9"/>
  <c r="AC116" i="9" s="1"/>
  <c r="AC117" i="9" s="1"/>
  <c r="AC102" i="9"/>
  <c r="AC120" i="9" s="1"/>
  <c r="AC121" i="9" s="1"/>
  <c r="AC110" i="9"/>
  <c r="AC127" i="9" s="1"/>
  <c r="AC128" i="9" s="1"/>
  <c r="AC111" i="9"/>
  <c r="AC129" i="9" s="1"/>
  <c r="AC130" i="9" s="1"/>
  <c r="AC109" i="9"/>
  <c r="AC125" i="9" s="1"/>
  <c r="AC126" i="9" s="1"/>
  <c r="AC108" i="9"/>
  <c r="AC123" i="9" s="1"/>
  <c r="AC124" i="9" s="1"/>
  <c r="AC52" i="9"/>
  <c r="M164" i="7"/>
  <c r="N164" i="7" s="1"/>
  <c r="K164" i="7"/>
  <c r="AC29" i="9" l="1"/>
  <c r="AD78" i="9"/>
  <c r="AD93" i="9"/>
  <c r="AD92" i="9"/>
  <c r="AD77" i="9"/>
  <c r="AD64" i="9"/>
  <c r="AD74" i="9"/>
  <c r="AD91" i="9"/>
  <c r="AD75" i="9"/>
  <c r="AD61" i="9"/>
  <c r="AD63" i="9"/>
  <c r="AD76" i="9"/>
  <c r="AD79" i="9"/>
  <c r="AD65" i="9"/>
  <c r="AD88" i="9"/>
  <c r="AD90" i="9"/>
  <c r="AD62" i="9"/>
  <c r="AD60" i="9"/>
  <c r="AD89" i="9"/>
  <c r="J165" i="7"/>
  <c r="L165" i="7" s="1"/>
  <c r="I165" i="7"/>
  <c r="AA25" i="9"/>
  <c r="AB111" i="9"/>
  <c r="AB129" i="9" s="1"/>
  <c r="AB130" i="9" s="1"/>
  <c r="AB50" i="9"/>
  <c r="AB142" i="9" s="1"/>
  <c r="AB143" i="9" s="1"/>
  <c r="AB102" i="9"/>
  <c r="AB120" i="9" s="1"/>
  <c r="AB121" i="9" s="1"/>
  <c r="AB110" i="9"/>
  <c r="AB127" i="9" s="1"/>
  <c r="AB128" i="9" s="1"/>
  <c r="AB48" i="9"/>
  <c r="AB28" i="9"/>
  <c r="AB30" i="9" s="1"/>
  <c r="AB51" i="9"/>
  <c r="AB109" i="9"/>
  <c r="AB125" i="9" s="1"/>
  <c r="AB126" i="9" s="1"/>
  <c r="AB99" i="9"/>
  <c r="AB114" i="9" s="1"/>
  <c r="AB115" i="9" s="1"/>
  <c r="AB49" i="9"/>
  <c r="AB140" i="9" s="1"/>
  <c r="AB141" i="9" s="1"/>
  <c r="AB47" i="9"/>
  <c r="AB138" i="9" s="1"/>
  <c r="AB139" i="9" s="1"/>
  <c r="AB52" i="9"/>
  <c r="AB101" i="9"/>
  <c r="AB118" i="9" s="1"/>
  <c r="AB119" i="9" s="1"/>
  <c r="AB108" i="9"/>
  <c r="AB123" i="9" s="1"/>
  <c r="AB124" i="9" s="1"/>
  <c r="AB100" i="9"/>
  <c r="AB116" i="9" s="1"/>
  <c r="AB117" i="9" s="1"/>
  <c r="AB29" i="9" l="1"/>
  <c r="M165" i="7"/>
  <c r="N165" i="7" s="1"/>
  <c r="K165" i="7"/>
  <c r="AC61" i="9"/>
  <c r="AC92" i="9"/>
  <c r="AC77" i="9"/>
  <c r="AC91" i="9"/>
  <c r="AC76" i="9"/>
  <c r="AC78" i="9"/>
  <c r="AC65" i="9"/>
  <c r="AC62" i="9"/>
  <c r="AC63" i="9"/>
  <c r="AC79" i="9"/>
  <c r="AC93" i="9"/>
  <c r="AC74" i="9"/>
  <c r="AC75" i="9"/>
  <c r="AC88" i="9"/>
  <c r="AC90" i="9"/>
  <c r="AC64" i="9"/>
  <c r="AC60" i="9"/>
  <c r="AC89" i="9"/>
  <c r="Z25" i="9"/>
  <c r="AA30" i="9"/>
  <c r="AA51" i="9"/>
  <c r="AA50" i="9"/>
  <c r="AA142" i="9" s="1"/>
  <c r="AA143" i="9" s="1"/>
  <c r="AA101" i="9"/>
  <c r="AA118" i="9" s="1"/>
  <c r="AA119" i="9" s="1"/>
  <c r="AA52" i="9"/>
  <c r="AA99" i="9"/>
  <c r="AA114" i="9" s="1"/>
  <c r="AA115" i="9" s="1"/>
  <c r="AA111" i="9"/>
  <c r="AA129" i="9" s="1"/>
  <c r="AA130" i="9" s="1"/>
  <c r="AA102" i="9"/>
  <c r="AA120" i="9" s="1"/>
  <c r="AA121" i="9" s="1"/>
  <c r="AA109" i="9"/>
  <c r="AA125" i="9" s="1"/>
  <c r="AA126" i="9" s="1"/>
  <c r="AA100" i="9"/>
  <c r="AA116" i="9" s="1"/>
  <c r="AA117" i="9" s="1"/>
  <c r="AA110" i="9"/>
  <c r="AA127" i="9" s="1"/>
  <c r="AA128" i="9" s="1"/>
  <c r="AA108" i="9"/>
  <c r="AA123" i="9" s="1"/>
  <c r="AA124" i="9" s="1"/>
  <c r="AA48" i="9"/>
  <c r="AA49" i="9"/>
  <c r="AA140" i="9" s="1"/>
  <c r="AA141" i="9" s="1"/>
  <c r="AA47" i="9"/>
  <c r="AA138" i="9" s="1"/>
  <c r="AA139" i="9" s="1"/>
  <c r="AA28" i="9"/>
  <c r="Y25" i="9" l="1"/>
  <c r="Z101" i="9"/>
  <c r="Z118" i="9" s="1"/>
  <c r="Z119" i="9" s="1"/>
  <c r="Z108" i="9"/>
  <c r="Z123" i="9" s="1"/>
  <c r="Z124" i="9" s="1"/>
  <c r="Z50" i="9"/>
  <c r="Z142" i="9" s="1"/>
  <c r="Z143" i="9" s="1"/>
  <c r="Z47" i="9"/>
  <c r="Z138" i="9" s="1"/>
  <c r="Z139" i="9" s="1"/>
  <c r="Z49" i="9"/>
  <c r="Z140" i="9" s="1"/>
  <c r="Z141" i="9" s="1"/>
  <c r="Z48" i="9"/>
  <c r="Z109" i="9"/>
  <c r="Z125" i="9" s="1"/>
  <c r="Z126" i="9" s="1"/>
  <c r="Z52" i="9"/>
  <c r="Z102" i="9"/>
  <c r="Z120" i="9" s="1"/>
  <c r="Z121" i="9" s="1"/>
  <c r="Z111" i="9"/>
  <c r="Z129" i="9" s="1"/>
  <c r="Z130" i="9" s="1"/>
  <c r="Z100" i="9"/>
  <c r="Z116" i="9" s="1"/>
  <c r="Z117" i="9" s="1"/>
  <c r="Z110" i="9"/>
  <c r="Z127" i="9" s="1"/>
  <c r="Z128" i="9" s="1"/>
  <c r="Z28" i="9"/>
  <c r="Z30" i="9" s="1"/>
  <c r="Z51" i="9"/>
  <c r="Z99" i="9"/>
  <c r="Z114" i="9" s="1"/>
  <c r="Z115" i="9" s="1"/>
  <c r="AB75" i="9"/>
  <c r="AB63" i="9"/>
  <c r="AB62" i="9"/>
  <c r="AB76" i="9"/>
  <c r="AB65" i="9"/>
  <c r="AB60" i="9"/>
  <c r="AB61" i="9"/>
  <c r="AB91" i="9"/>
  <c r="AB78" i="9"/>
  <c r="AB90" i="9"/>
  <c r="AB92" i="9"/>
  <c r="AB93" i="9"/>
  <c r="AB88" i="9"/>
  <c r="AB79" i="9"/>
  <c r="AB77" i="9"/>
  <c r="AB64" i="9"/>
  <c r="AB89" i="9"/>
  <c r="AB74" i="9"/>
  <c r="J166" i="7"/>
  <c r="L166" i="7" s="1"/>
  <c r="I166" i="7"/>
  <c r="AA29" i="9"/>
  <c r="Z29" i="9" l="1"/>
  <c r="K166" i="7"/>
  <c r="M166" i="7"/>
  <c r="N166" i="7" s="1"/>
  <c r="X25" i="9"/>
  <c r="Y28" i="9"/>
  <c r="Y30" i="9" s="1"/>
  <c r="Y50" i="9"/>
  <c r="Y142" i="9" s="1"/>
  <c r="Y143" i="9" s="1"/>
  <c r="Y47" i="9"/>
  <c r="Y138" i="9" s="1"/>
  <c r="Y139" i="9" s="1"/>
  <c r="Y48" i="9"/>
  <c r="Y110" i="9"/>
  <c r="Y127" i="9" s="1"/>
  <c r="Y128" i="9" s="1"/>
  <c r="Y52" i="9"/>
  <c r="Y108" i="9"/>
  <c r="Y123" i="9" s="1"/>
  <c r="Y124" i="9" s="1"/>
  <c r="Y99" i="9"/>
  <c r="Y114" i="9" s="1"/>
  <c r="Y115" i="9" s="1"/>
  <c r="Y100" i="9"/>
  <c r="Y116" i="9" s="1"/>
  <c r="Y117" i="9" s="1"/>
  <c r="Y111" i="9"/>
  <c r="Y129" i="9" s="1"/>
  <c r="Y130" i="9" s="1"/>
  <c r="Y102" i="9"/>
  <c r="Y120" i="9" s="1"/>
  <c r="Y121" i="9" s="1"/>
  <c r="Y109" i="9"/>
  <c r="Y125" i="9" s="1"/>
  <c r="Y126" i="9" s="1"/>
  <c r="Y101" i="9"/>
  <c r="Y118" i="9" s="1"/>
  <c r="Y119" i="9" s="1"/>
  <c r="Y51" i="9"/>
  <c r="Y49" i="9"/>
  <c r="Y140" i="9" s="1"/>
  <c r="Y141" i="9" s="1"/>
  <c r="AA63" i="9"/>
  <c r="AA79" i="9"/>
  <c r="AA60" i="9"/>
  <c r="AA93" i="9"/>
  <c r="AA76" i="9"/>
  <c r="AA89" i="9"/>
  <c r="AA78" i="9"/>
  <c r="AA75" i="9"/>
  <c r="AA62" i="9"/>
  <c r="AA61" i="9"/>
  <c r="AA77" i="9"/>
  <c r="AA64" i="9"/>
  <c r="AA91" i="9"/>
  <c r="AA92" i="9"/>
  <c r="AA90" i="9"/>
  <c r="AA88" i="9"/>
  <c r="AA65" i="9"/>
  <c r="AA74" i="9"/>
  <c r="Y29" i="9" l="1"/>
  <c r="J167" i="7"/>
  <c r="L167" i="7" s="1"/>
  <c r="I167" i="7"/>
  <c r="W25" i="9"/>
  <c r="X100" i="9"/>
  <c r="X116" i="9" s="1"/>
  <c r="X117" i="9" s="1"/>
  <c r="X28" i="9"/>
  <c r="X30" i="9" s="1"/>
  <c r="X49" i="9"/>
  <c r="X140" i="9" s="1"/>
  <c r="X141" i="9" s="1"/>
  <c r="X47" i="9"/>
  <c r="X138" i="9" s="1"/>
  <c r="X139" i="9" s="1"/>
  <c r="X51" i="9"/>
  <c r="X48" i="9"/>
  <c r="X52" i="9"/>
  <c r="X110" i="9"/>
  <c r="X127" i="9" s="1"/>
  <c r="X128" i="9" s="1"/>
  <c r="X99" i="9"/>
  <c r="X114" i="9" s="1"/>
  <c r="X115" i="9" s="1"/>
  <c r="X102" i="9"/>
  <c r="X120" i="9" s="1"/>
  <c r="X121" i="9" s="1"/>
  <c r="X111" i="9"/>
  <c r="X129" i="9" s="1"/>
  <c r="X130" i="9" s="1"/>
  <c r="X108" i="9"/>
  <c r="X123" i="9" s="1"/>
  <c r="X124" i="9" s="1"/>
  <c r="X101" i="9"/>
  <c r="X118" i="9" s="1"/>
  <c r="X119" i="9" s="1"/>
  <c r="X109" i="9"/>
  <c r="X125" i="9" s="1"/>
  <c r="X126" i="9" s="1"/>
  <c r="X50" i="9"/>
  <c r="X142" i="9" s="1"/>
  <c r="X143" i="9" s="1"/>
  <c r="Z62" i="9"/>
  <c r="Z76" i="9"/>
  <c r="Z93" i="9"/>
  <c r="Z90" i="9"/>
  <c r="Z64" i="9"/>
  <c r="Z92" i="9"/>
  <c r="Z88" i="9"/>
  <c r="Z91" i="9"/>
  <c r="Z78" i="9"/>
  <c r="Z89" i="9"/>
  <c r="Z74" i="9"/>
  <c r="Z79" i="9"/>
  <c r="Z65" i="9"/>
  <c r="Z77" i="9"/>
  <c r="Z60" i="9"/>
  <c r="Z75" i="9"/>
  <c r="Z63" i="9"/>
  <c r="Z61" i="9"/>
  <c r="X29" i="9" l="1"/>
  <c r="V25" i="9"/>
  <c r="W111" i="9"/>
  <c r="W129" i="9" s="1"/>
  <c r="W130" i="9" s="1"/>
  <c r="W28" i="9"/>
  <c r="W30" i="9" s="1"/>
  <c r="W102" i="9"/>
  <c r="W120" i="9" s="1"/>
  <c r="W121" i="9" s="1"/>
  <c r="W108" i="9"/>
  <c r="W123" i="9" s="1"/>
  <c r="W124" i="9" s="1"/>
  <c r="W110" i="9"/>
  <c r="W127" i="9" s="1"/>
  <c r="W128" i="9" s="1"/>
  <c r="W51" i="9"/>
  <c r="W47" i="9"/>
  <c r="W138" i="9" s="1"/>
  <c r="W139" i="9" s="1"/>
  <c r="W49" i="9"/>
  <c r="W140" i="9" s="1"/>
  <c r="W141" i="9" s="1"/>
  <c r="W101" i="9"/>
  <c r="W118" i="9" s="1"/>
  <c r="W119" i="9" s="1"/>
  <c r="W48" i="9"/>
  <c r="W50" i="9"/>
  <c r="W142" i="9" s="1"/>
  <c r="W143" i="9" s="1"/>
  <c r="W100" i="9"/>
  <c r="W116" i="9" s="1"/>
  <c r="W117" i="9" s="1"/>
  <c r="W109" i="9"/>
  <c r="W125" i="9" s="1"/>
  <c r="W126" i="9" s="1"/>
  <c r="W52" i="9"/>
  <c r="W99" i="9"/>
  <c r="W114" i="9" s="1"/>
  <c r="W115" i="9" s="1"/>
  <c r="K167" i="7"/>
  <c r="M167" i="7"/>
  <c r="Y74" i="9"/>
  <c r="Y92" i="9"/>
  <c r="Y78" i="9"/>
  <c r="Y88" i="9"/>
  <c r="Y61" i="9"/>
  <c r="Y77" i="9"/>
  <c r="Y79" i="9"/>
  <c r="Y62" i="9"/>
  <c r="Y93" i="9"/>
  <c r="Y89" i="9"/>
  <c r="Y63" i="9"/>
  <c r="Y91" i="9"/>
  <c r="Y64" i="9"/>
  <c r="Y75" i="9"/>
  <c r="Y76" i="9"/>
  <c r="Y60" i="9"/>
  <c r="Y65" i="9"/>
  <c r="Y90" i="9"/>
  <c r="U25" i="9" l="1"/>
  <c r="V50" i="9"/>
  <c r="V142" i="9" s="1"/>
  <c r="V143" i="9" s="1"/>
  <c r="V48" i="9"/>
  <c r="V100" i="9"/>
  <c r="V116" i="9" s="1"/>
  <c r="V117" i="9" s="1"/>
  <c r="V99" i="9"/>
  <c r="V114" i="9" s="1"/>
  <c r="V115" i="9" s="1"/>
  <c r="V51" i="9"/>
  <c r="V111" i="9"/>
  <c r="V129" i="9" s="1"/>
  <c r="V130" i="9" s="1"/>
  <c r="V28" i="9"/>
  <c r="V30" i="9" s="1"/>
  <c r="V108" i="9"/>
  <c r="V123" i="9" s="1"/>
  <c r="V124" i="9" s="1"/>
  <c r="V109" i="9"/>
  <c r="V125" i="9" s="1"/>
  <c r="V126" i="9" s="1"/>
  <c r="V110" i="9"/>
  <c r="V127" i="9" s="1"/>
  <c r="V128" i="9" s="1"/>
  <c r="V101" i="9"/>
  <c r="V118" i="9" s="1"/>
  <c r="V119" i="9" s="1"/>
  <c r="V102" i="9"/>
  <c r="V120" i="9" s="1"/>
  <c r="V121" i="9" s="1"/>
  <c r="V49" i="9"/>
  <c r="V140" i="9" s="1"/>
  <c r="V141" i="9" s="1"/>
  <c r="V52" i="9"/>
  <c r="V47" i="9"/>
  <c r="V138" i="9" s="1"/>
  <c r="V139" i="9" s="1"/>
  <c r="X74" i="9"/>
  <c r="X88" i="9"/>
  <c r="X62" i="9"/>
  <c r="X78" i="9"/>
  <c r="X76" i="9"/>
  <c r="X91" i="9"/>
  <c r="X64" i="9"/>
  <c r="X63" i="9"/>
  <c r="X75" i="9"/>
  <c r="X90" i="9"/>
  <c r="X89" i="9"/>
  <c r="X61" i="9"/>
  <c r="X79" i="9"/>
  <c r="X65" i="9"/>
  <c r="X77" i="9"/>
  <c r="X93" i="9"/>
  <c r="X60" i="9"/>
  <c r="X92" i="9"/>
  <c r="D123" i="7"/>
  <c r="N167" i="7"/>
  <c r="AT122" i="7"/>
  <c r="W29" i="9"/>
  <c r="V29" i="9" l="1"/>
  <c r="W92" i="9"/>
  <c r="W90" i="9"/>
  <c r="W74" i="9"/>
  <c r="W63" i="9"/>
  <c r="W78" i="9"/>
  <c r="W60" i="9"/>
  <c r="W65" i="9"/>
  <c r="W76" i="9"/>
  <c r="W77" i="9"/>
  <c r="W89" i="9"/>
  <c r="W79" i="9"/>
  <c r="W88" i="9"/>
  <c r="W61" i="9"/>
  <c r="W93" i="9"/>
  <c r="W64" i="9"/>
  <c r="W75" i="9"/>
  <c r="W91" i="9"/>
  <c r="W62" i="9"/>
  <c r="T25" i="9"/>
  <c r="U102" i="9"/>
  <c r="U120" i="9" s="1"/>
  <c r="U121" i="9" s="1"/>
  <c r="U50" i="9"/>
  <c r="U142" i="9" s="1"/>
  <c r="U143" i="9" s="1"/>
  <c r="U108" i="9"/>
  <c r="U123" i="9" s="1"/>
  <c r="U124" i="9" s="1"/>
  <c r="U109" i="9"/>
  <c r="U125" i="9" s="1"/>
  <c r="U126" i="9" s="1"/>
  <c r="U49" i="9"/>
  <c r="U140" i="9" s="1"/>
  <c r="U141" i="9" s="1"/>
  <c r="U100" i="9"/>
  <c r="U116" i="9" s="1"/>
  <c r="U117" i="9" s="1"/>
  <c r="U51" i="9"/>
  <c r="U110" i="9"/>
  <c r="U127" i="9" s="1"/>
  <c r="U128" i="9" s="1"/>
  <c r="U99" i="9"/>
  <c r="U114" i="9" s="1"/>
  <c r="U115" i="9" s="1"/>
  <c r="U52" i="9"/>
  <c r="U48" i="9"/>
  <c r="U101" i="9"/>
  <c r="U118" i="9" s="1"/>
  <c r="U119" i="9" s="1"/>
  <c r="U47" i="9"/>
  <c r="U138" i="9" s="1"/>
  <c r="U139" i="9" s="1"/>
  <c r="U111" i="9"/>
  <c r="U129" i="9" s="1"/>
  <c r="U130" i="9" s="1"/>
  <c r="U28" i="9"/>
  <c r="U30" i="9" s="1"/>
  <c r="AT139" i="7"/>
  <c r="D124" i="7" s="1"/>
  <c r="AT134" i="7"/>
  <c r="AT132" i="7"/>
  <c r="AT133" i="7" s="1"/>
  <c r="AT123" i="7"/>
  <c r="U29" i="9" l="1"/>
  <c r="AT138" i="7"/>
  <c r="AT126" i="7"/>
  <c r="S25" i="9"/>
  <c r="T28" i="9"/>
  <c r="T30" i="9" s="1"/>
  <c r="T51" i="9"/>
  <c r="T48" i="9"/>
  <c r="T101" i="9"/>
  <c r="T118" i="9" s="1"/>
  <c r="T119" i="9" s="1"/>
  <c r="T109" i="9"/>
  <c r="T125" i="9" s="1"/>
  <c r="T126" i="9" s="1"/>
  <c r="T102" i="9"/>
  <c r="T120" i="9" s="1"/>
  <c r="T121" i="9" s="1"/>
  <c r="T99" i="9"/>
  <c r="T114" i="9" s="1"/>
  <c r="T115" i="9" s="1"/>
  <c r="T111" i="9"/>
  <c r="T129" i="9" s="1"/>
  <c r="T130" i="9" s="1"/>
  <c r="T100" i="9"/>
  <c r="T116" i="9" s="1"/>
  <c r="T117" i="9" s="1"/>
  <c r="T52" i="9"/>
  <c r="T47" i="9"/>
  <c r="T138" i="9" s="1"/>
  <c r="T139" i="9" s="1"/>
  <c r="T49" i="9"/>
  <c r="T140" i="9" s="1"/>
  <c r="T141" i="9" s="1"/>
  <c r="T50" i="9"/>
  <c r="T142" i="9" s="1"/>
  <c r="T143" i="9" s="1"/>
  <c r="T108" i="9"/>
  <c r="T123" i="9" s="1"/>
  <c r="T124" i="9" s="1"/>
  <c r="T110" i="9"/>
  <c r="T127" i="9" s="1"/>
  <c r="T128" i="9" s="1"/>
  <c r="V93" i="9"/>
  <c r="V63" i="9"/>
  <c r="V64" i="9"/>
  <c r="V62" i="9"/>
  <c r="V65" i="9"/>
  <c r="V79" i="9"/>
  <c r="V76" i="9"/>
  <c r="V89" i="9"/>
  <c r="V77" i="9"/>
  <c r="V90" i="9"/>
  <c r="V74" i="9"/>
  <c r="V61" i="9"/>
  <c r="V78" i="9"/>
  <c r="V75" i="9"/>
  <c r="V60" i="9"/>
  <c r="V92" i="9"/>
  <c r="V91" i="9"/>
  <c r="V88" i="9"/>
  <c r="T29" i="9" l="1"/>
  <c r="R25" i="9"/>
  <c r="S47" i="9"/>
  <c r="S138" i="9" s="1"/>
  <c r="S139" i="9" s="1"/>
  <c r="S49" i="9"/>
  <c r="S140" i="9" s="1"/>
  <c r="S141" i="9" s="1"/>
  <c r="S51" i="9"/>
  <c r="S48" i="9"/>
  <c r="S52" i="9"/>
  <c r="S28" i="9"/>
  <c r="S30" i="9" s="1"/>
  <c r="S109" i="9"/>
  <c r="S125" i="9" s="1"/>
  <c r="S126" i="9" s="1"/>
  <c r="S110" i="9"/>
  <c r="S127" i="9" s="1"/>
  <c r="S128" i="9" s="1"/>
  <c r="S111" i="9"/>
  <c r="S129" i="9" s="1"/>
  <c r="S130" i="9" s="1"/>
  <c r="S99" i="9"/>
  <c r="S114" i="9" s="1"/>
  <c r="S115" i="9" s="1"/>
  <c r="S50" i="9"/>
  <c r="S142" i="9" s="1"/>
  <c r="S143" i="9" s="1"/>
  <c r="S102" i="9"/>
  <c r="S120" i="9" s="1"/>
  <c r="S121" i="9" s="1"/>
  <c r="S108" i="9"/>
  <c r="S123" i="9" s="1"/>
  <c r="S124" i="9" s="1"/>
  <c r="S101" i="9"/>
  <c r="S118" i="9" s="1"/>
  <c r="S119" i="9" s="1"/>
  <c r="S100" i="9"/>
  <c r="S116" i="9" s="1"/>
  <c r="S117" i="9" s="1"/>
  <c r="U60" i="9"/>
  <c r="U89" i="9"/>
  <c r="U62" i="9"/>
  <c r="U61" i="9"/>
  <c r="U63" i="9"/>
  <c r="U92" i="9"/>
  <c r="U90" i="9"/>
  <c r="U64" i="9"/>
  <c r="U91" i="9"/>
  <c r="U93" i="9"/>
  <c r="U76" i="9"/>
  <c r="U78" i="9"/>
  <c r="U75" i="9"/>
  <c r="U88" i="9"/>
  <c r="U74" i="9"/>
  <c r="U65" i="9"/>
  <c r="U77" i="9"/>
  <c r="U79" i="9"/>
  <c r="S29" i="9" l="1"/>
  <c r="T75" i="9"/>
  <c r="T74" i="9"/>
  <c r="T92" i="9"/>
  <c r="T64" i="9"/>
  <c r="T77" i="9"/>
  <c r="T76" i="9"/>
  <c r="T63" i="9"/>
  <c r="T60" i="9"/>
  <c r="T88" i="9"/>
  <c r="T61" i="9"/>
  <c r="T90" i="9"/>
  <c r="T91" i="9"/>
  <c r="T78" i="9"/>
  <c r="T93" i="9"/>
  <c r="T62" i="9"/>
  <c r="T65" i="9"/>
  <c r="T89" i="9"/>
  <c r="T79" i="9"/>
  <c r="Q25" i="9"/>
  <c r="R109" i="9"/>
  <c r="R125" i="9" s="1"/>
  <c r="R126" i="9" s="1"/>
  <c r="R52" i="9"/>
  <c r="R51" i="9"/>
  <c r="R49" i="9"/>
  <c r="R140" i="9" s="1"/>
  <c r="R141" i="9" s="1"/>
  <c r="R50" i="9"/>
  <c r="R142" i="9" s="1"/>
  <c r="R143" i="9" s="1"/>
  <c r="R101" i="9"/>
  <c r="R118" i="9" s="1"/>
  <c r="R119" i="9" s="1"/>
  <c r="R100" i="9"/>
  <c r="R116" i="9" s="1"/>
  <c r="R117" i="9" s="1"/>
  <c r="R108" i="9"/>
  <c r="R123" i="9" s="1"/>
  <c r="R124" i="9" s="1"/>
  <c r="R99" i="9"/>
  <c r="R114" i="9" s="1"/>
  <c r="R115" i="9" s="1"/>
  <c r="R102" i="9"/>
  <c r="R120" i="9" s="1"/>
  <c r="R121" i="9" s="1"/>
  <c r="R111" i="9"/>
  <c r="R129" i="9" s="1"/>
  <c r="R130" i="9" s="1"/>
  <c r="R110" i="9"/>
  <c r="R127" i="9" s="1"/>
  <c r="R128" i="9" s="1"/>
  <c r="R48" i="9"/>
  <c r="R47" i="9"/>
  <c r="R138" i="9" s="1"/>
  <c r="R139" i="9" s="1"/>
  <c r="R28" i="9"/>
  <c r="R30" i="9" s="1"/>
  <c r="R29" i="9" l="1"/>
  <c r="S60" i="9"/>
  <c r="S93" i="9"/>
  <c r="S92" i="9"/>
  <c r="S78" i="9"/>
  <c r="S77" i="9"/>
  <c r="S65" i="9"/>
  <c r="S63" i="9"/>
  <c r="S90" i="9"/>
  <c r="S62" i="9"/>
  <c r="S91" i="9"/>
  <c r="S88" i="9"/>
  <c r="S76" i="9"/>
  <c r="S74" i="9"/>
  <c r="S64" i="9"/>
  <c r="S89" i="9"/>
  <c r="S75" i="9"/>
  <c r="S61" i="9"/>
  <c r="S79" i="9"/>
  <c r="P25" i="9"/>
  <c r="Q48" i="9"/>
  <c r="Q28" i="9"/>
  <c r="Q30" i="9" s="1"/>
  <c r="Q108" i="9"/>
  <c r="Q123" i="9" s="1"/>
  <c r="Q124" i="9" s="1"/>
  <c r="Q47" i="9"/>
  <c r="Q138" i="9" s="1"/>
  <c r="Q139" i="9" s="1"/>
  <c r="Q102" i="9"/>
  <c r="Q120" i="9" s="1"/>
  <c r="Q121" i="9" s="1"/>
  <c r="Q111" i="9"/>
  <c r="Q129" i="9" s="1"/>
  <c r="Q130" i="9" s="1"/>
  <c r="Q99" i="9"/>
  <c r="Q114" i="9" s="1"/>
  <c r="Q115" i="9" s="1"/>
  <c r="Q109" i="9"/>
  <c r="Q125" i="9" s="1"/>
  <c r="Q126" i="9" s="1"/>
  <c r="Q100" i="9"/>
  <c r="Q116" i="9" s="1"/>
  <c r="Q117" i="9" s="1"/>
  <c r="Q51" i="9"/>
  <c r="Q50" i="9"/>
  <c r="Q142" i="9" s="1"/>
  <c r="Q143" i="9" s="1"/>
  <c r="Q101" i="9"/>
  <c r="Q118" i="9" s="1"/>
  <c r="Q119" i="9" s="1"/>
  <c r="Q110" i="9"/>
  <c r="Q127" i="9" s="1"/>
  <c r="Q128" i="9" s="1"/>
  <c r="Q52" i="9"/>
  <c r="Q49" i="9"/>
  <c r="Q140" i="9" s="1"/>
  <c r="Q141" i="9" s="1"/>
  <c r="Q29" i="9" l="1"/>
  <c r="O25" i="9"/>
  <c r="P52" i="9"/>
  <c r="P99" i="9"/>
  <c r="P114" i="9" s="1"/>
  <c r="P115" i="9" s="1"/>
  <c r="P101" i="9"/>
  <c r="P118" i="9" s="1"/>
  <c r="P119" i="9" s="1"/>
  <c r="P100" i="9"/>
  <c r="P116" i="9" s="1"/>
  <c r="P117" i="9" s="1"/>
  <c r="P47" i="9"/>
  <c r="P138" i="9" s="1"/>
  <c r="P139" i="9" s="1"/>
  <c r="P108" i="9"/>
  <c r="P123" i="9" s="1"/>
  <c r="P124" i="9" s="1"/>
  <c r="P50" i="9"/>
  <c r="P142" i="9" s="1"/>
  <c r="P143" i="9" s="1"/>
  <c r="P48" i="9"/>
  <c r="P51" i="9"/>
  <c r="P28" i="9"/>
  <c r="P30" i="9" s="1"/>
  <c r="P109" i="9"/>
  <c r="P125" i="9" s="1"/>
  <c r="P126" i="9" s="1"/>
  <c r="P49" i="9"/>
  <c r="P140" i="9" s="1"/>
  <c r="P141" i="9" s="1"/>
  <c r="P110" i="9"/>
  <c r="P127" i="9" s="1"/>
  <c r="P128" i="9" s="1"/>
  <c r="P111" i="9"/>
  <c r="P129" i="9" s="1"/>
  <c r="P130" i="9" s="1"/>
  <c r="P102" i="9"/>
  <c r="P120" i="9" s="1"/>
  <c r="P121" i="9" s="1"/>
  <c r="R79" i="9"/>
  <c r="R61" i="9"/>
  <c r="R90" i="9"/>
  <c r="R60" i="9"/>
  <c r="R65" i="9"/>
  <c r="R93" i="9"/>
  <c r="R63" i="9"/>
  <c r="R64" i="9"/>
  <c r="R92" i="9"/>
  <c r="R75" i="9"/>
  <c r="R77" i="9"/>
  <c r="R88" i="9"/>
  <c r="R76" i="9"/>
  <c r="R62" i="9"/>
  <c r="R78" i="9"/>
  <c r="R89" i="9"/>
  <c r="R74" i="9"/>
  <c r="R91" i="9"/>
  <c r="P29" i="9" l="1"/>
  <c r="N25" i="9"/>
  <c r="O111" i="9"/>
  <c r="O129" i="9" s="1"/>
  <c r="O130" i="9" s="1"/>
  <c r="O110" i="9"/>
  <c r="O127" i="9" s="1"/>
  <c r="O128" i="9" s="1"/>
  <c r="O100" i="9"/>
  <c r="O116" i="9" s="1"/>
  <c r="O117" i="9" s="1"/>
  <c r="O52" i="9"/>
  <c r="O51" i="9"/>
  <c r="O50" i="9"/>
  <c r="O142" i="9" s="1"/>
  <c r="O143" i="9" s="1"/>
  <c r="O47" i="9"/>
  <c r="O138" i="9" s="1"/>
  <c r="O139" i="9" s="1"/>
  <c r="O48" i="9"/>
  <c r="O102" i="9"/>
  <c r="O120" i="9" s="1"/>
  <c r="O121" i="9" s="1"/>
  <c r="O101" i="9"/>
  <c r="O118" i="9" s="1"/>
  <c r="O119" i="9" s="1"/>
  <c r="O108" i="9"/>
  <c r="O123" i="9" s="1"/>
  <c r="O124" i="9" s="1"/>
  <c r="O49" i="9"/>
  <c r="O140" i="9" s="1"/>
  <c r="O141" i="9" s="1"/>
  <c r="O109" i="9"/>
  <c r="O125" i="9" s="1"/>
  <c r="O126" i="9" s="1"/>
  <c r="O99" i="9"/>
  <c r="O114" i="9" s="1"/>
  <c r="O115" i="9" s="1"/>
  <c r="O28" i="9"/>
  <c r="O30" i="9" s="1"/>
  <c r="Q77" i="9"/>
  <c r="Q64" i="9"/>
  <c r="Q91" i="9"/>
  <c r="Q88" i="9"/>
  <c r="Q75" i="9"/>
  <c r="Q63" i="9"/>
  <c r="Q76" i="9"/>
  <c r="Q62" i="9"/>
  <c r="Q74" i="9"/>
  <c r="Q61" i="9"/>
  <c r="Q93" i="9"/>
  <c r="Q78" i="9"/>
  <c r="Q79" i="9"/>
  <c r="Q92" i="9"/>
  <c r="Q89" i="9"/>
  <c r="Q60" i="9"/>
  <c r="Q90" i="9"/>
  <c r="Q65" i="9"/>
  <c r="O29" i="9" l="1"/>
  <c r="M25" i="9"/>
  <c r="N108" i="9"/>
  <c r="N123" i="9" s="1"/>
  <c r="N124" i="9" s="1"/>
  <c r="N28" i="9"/>
  <c r="N30" i="9" s="1"/>
  <c r="N111" i="9"/>
  <c r="N129" i="9" s="1"/>
  <c r="N130" i="9" s="1"/>
  <c r="N101" i="9"/>
  <c r="N118" i="9" s="1"/>
  <c r="N119" i="9" s="1"/>
  <c r="N51" i="9"/>
  <c r="N49" i="9"/>
  <c r="N140" i="9" s="1"/>
  <c r="N141" i="9" s="1"/>
  <c r="N102" i="9"/>
  <c r="N120" i="9" s="1"/>
  <c r="N121" i="9" s="1"/>
  <c r="N52" i="9"/>
  <c r="N50" i="9"/>
  <c r="N142" i="9" s="1"/>
  <c r="N143" i="9" s="1"/>
  <c r="N48" i="9"/>
  <c r="N109" i="9"/>
  <c r="N125" i="9" s="1"/>
  <c r="N126" i="9" s="1"/>
  <c r="N99" i="9"/>
  <c r="N114" i="9" s="1"/>
  <c r="N115" i="9" s="1"/>
  <c r="N47" i="9"/>
  <c r="N138" i="9" s="1"/>
  <c r="N139" i="9" s="1"/>
  <c r="N100" i="9"/>
  <c r="N116" i="9" s="1"/>
  <c r="N117" i="9" s="1"/>
  <c r="N110" i="9"/>
  <c r="N127" i="9" s="1"/>
  <c r="N128" i="9" s="1"/>
  <c r="P88" i="9"/>
  <c r="P89" i="9"/>
  <c r="P91" i="9"/>
  <c r="P64" i="9"/>
  <c r="P90" i="9"/>
  <c r="P60" i="9"/>
  <c r="P92" i="9"/>
  <c r="P79" i="9"/>
  <c r="P63" i="9"/>
  <c r="P76" i="9"/>
  <c r="P61" i="9"/>
  <c r="P75" i="9"/>
  <c r="P62" i="9"/>
  <c r="P65" i="9"/>
  <c r="P74" i="9"/>
  <c r="P78" i="9"/>
  <c r="P93" i="9"/>
  <c r="P77" i="9"/>
  <c r="N29" i="9" l="1"/>
  <c r="L25" i="9"/>
  <c r="M48" i="9"/>
  <c r="M28" i="9"/>
  <c r="M30" i="9" s="1"/>
  <c r="M52" i="9"/>
  <c r="M50" i="9"/>
  <c r="M142" i="9" s="1"/>
  <c r="M143" i="9" s="1"/>
  <c r="M111" i="9"/>
  <c r="M129" i="9" s="1"/>
  <c r="M130" i="9" s="1"/>
  <c r="M108" i="9"/>
  <c r="M123" i="9" s="1"/>
  <c r="M124" i="9" s="1"/>
  <c r="M110" i="9"/>
  <c r="M127" i="9" s="1"/>
  <c r="M128" i="9" s="1"/>
  <c r="M101" i="9"/>
  <c r="M118" i="9" s="1"/>
  <c r="M119" i="9" s="1"/>
  <c r="M51" i="9"/>
  <c r="M49" i="9"/>
  <c r="M140" i="9" s="1"/>
  <c r="M141" i="9" s="1"/>
  <c r="M47" i="9"/>
  <c r="M138" i="9" s="1"/>
  <c r="M139" i="9" s="1"/>
  <c r="M99" i="9"/>
  <c r="M114" i="9" s="1"/>
  <c r="M115" i="9" s="1"/>
  <c r="M102" i="9"/>
  <c r="M120" i="9" s="1"/>
  <c r="M121" i="9" s="1"/>
  <c r="M109" i="9"/>
  <c r="M125" i="9" s="1"/>
  <c r="M126" i="9" s="1"/>
  <c r="M100" i="9"/>
  <c r="M116" i="9" s="1"/>
  <c r="M117" i="9" s="1"/>
  <c r="O60" i="9"/>
  <c r="O79" i="9"/>
  <c r="O88" i="9"/>
  <c r="O61" i="9"/>
  <c r="O93" i="9"/>
  <c r="O65" i="9"/>
  <c r="O90" i="9"/>
  <c r="O64" i="9"/>
  <c r="O92" i="9"/>
  <c r="O91" i="9"/>
  <c r="O75" i="9"/>
  <c r="O89" i="9"/>
  <c r="O76" i="9"/>
  <c r="O63" i="9"/>
  <c r="O78" i="9"/>
  <c r="O77" i="9"/>
  <c r="O74" i="9"/>
  <c r="O62" i="9"/>
  <c r="M29" i="9" l="1"/>
  <c r="K25" i="9"/>
  <c r="L51" i="9"/>
  <c r="L28" i="9"/>
  <c r="L30" i="9" s="1"/>
  <c r="L52" i="9"/>
  <c r="L50" i="9"/>
  <c r="L142" i="9" s="1"/>
  <c r="L143" i="9" s="1"/>
  <c r="L49" i="9"/>
  <c r="L140" i="9" s="1"/>
  <c r="L141" i="9" s="1"/>
  <c r="L47" i="9"/>
  <c r="L138" i="9" s="1"/>
  <c r="L139" i="9" s="1"/>
  <c r="L48" i="9"/>
  <c r="L110" i="9"/>
  <c r="L127" i="9" s="1"/>
  <c r="L128" i="9" s="1"/>
  <c r="L102" i="9"/>
  <c r="L120" i="9" s="1"/>
  <c r="L121" i="9" s="1"/>
  <c r="L108" i="9"/>
  <c r="L123" i="9" s="1"/>
  <c r="L124" i="9" s="1"/>
  <c r="L99" i="9"/>
  <c r="L114" i="9" s="1"/>
  <c r="L115" i="9" s="1"/>
  <c r="L101" i="9"/>
  <c r="L118" i="9" s="1"/>
  <c r="L119" i="9" s="1"/>
  <c r="L109" i="9"/>
  <c r="L125" i="9" s="1"/>
  <c r="L126" i="9" s="1"/>
  <c r="L111" i="9"/>
  <c r="L129" i="9" s="1"/>
  <c r="L130" i="9" s="1"/>
  <c r="L100" i="9"/>
  <c r="L116" i="9" s="1"/>
  <c r="L117" i="9" s="1"/>
  <c r="N92" i="9"/>
  <c r="N62" i="9"/>
  <c r="N93" i="9"/>
  <c r="N76" i="9"/>
  <c r="N77" i="9"/>
  <c r="N63" i="9"/>
  <c r="N91" i="9"/>
  <c r="N79" i="9"/>
  <c r="N61" i="9"/>
  <c r="N65" i="9"/>
  <c r="N75" i="9"/>
  <c r="N64" i="9"/>
  <c r="N90" i="9"/>
  <c r="N89" i="9"/>
  <c r="N74" i="9"/>
  <c r="N78" i="9"/>
  <c r="N88" i="9"/>
  <c r="N60" i="9"/>
  <c r="L29" i="9" l="1"/>
  <c r="J25" i="9"/>
  <c r="K47" i="9"/>
  <c r="K138" i="9" s="1"/>
  <c r="K139" i="9" s="1"/>
  <c r="K49" i="9"/>
  <c r="K140" i="9" s="1"/>
  <c r="K141" i="9" s="1"/>
  <c r="K108" i="9"/>
  <c r="K123" i="9" s="1"/>
  <c r="K124" i="9" s="1"/>
  <c r="K110" i="9"/>
  <c r="K127" i="9" s="1"/>
  <c r="K128" i="9" s="1"/>
  <c r="K100" i="9"/>
  <c r="K116" i="9" s="1"/>
  <c r="K117" i="9" s="1"/>
  <c r="K109" i="9"/>
  <c r="K125" i="9" s="1"/>
  <c r="K126" i="9" s="1"/>
  <c r="K111" i="9"/>
  <c r="K129" i="9" s="1"/>
  <c r="K130" i="9" s="1"/>
  <c r="K101" i="9"/>
  <c r="K118" i="9" s="1"/>
  <c r="K119" i="9" s="1"/>
  <c r="K99" i="9"/>
  <c r="K114" i="9" s="1"/>
  <c r="K115" i="9" s="1"/>
  <c r="K102" i="9"/>
  <c r="K120" i="9" s="1"/>
  <c r="K121" i="9" s="1"/>
  <c r="K48" i="9"/>
  <c r="K28" i="9"/>
  <c r="K30" i="9" s="1"/>
  <c r="K51" i="9"/>
  <c r="K52" i="9"/>
  <c r="K50" i="9"/>
  <c r="K142" i="9" s="1"/>
  <c r="K143" i="9" s="1"/>
  <c r="M62" i="9"/>
  <c r="M63" i="9"/>
  <c r="M78" i="9"/>
  <c r="M76" i="9"/>
  <c r="M92" i="9"/>
  <c r="M88" i="9"/>
  <c r="M90" i="9"/>
  <c r="M60" i="9"/>
  <c r="M79" i="9"/>
  <c r="M61" i="9"/>
  <c r="M93" i="9"/>
  <c r="M89" i="9"/>
  <c r="M91" i="9"/>
  <c r="M77" i="9"/>
  <c r="M74" i="9"/>
  <c r="M64" i="9"/>
  <c r="M65" i="9"/>
  <c r="M75" i="9"/>
  <c r="I25" i="9" l="1"/>
  <c r="J110" i="9"/>
  <c r="J127" i="9" s="1"/>
  <c r="J128" i="9" s="1"/>
  <c r="J51" i="9"/>
  <c r="J102" i="9"/>
  <c r="J120" i="9" s="1"/>
  <c r="J121" i="9" s="1"/>
  <c r="J48" i="9"/>
  <c r="J28" i="9"/>
  <c r="J30" i="9" s="1"/>
  <c r="J49" i="9"/>
  <c r="J140" i="9" s="1"/>
  <c r="J141" i="9" s="1"/>
  <c r="J50" i="9"/>
  <c r="J142" i="9" s="1"/>
  <c r="J143" i="9" s="1"/>
  <c r="J47" i="9"/>
  <c r="J138" i="9" s="1"/>
  <c r="J139" i="9" s="1"/>
  <c r="J52" i="9"/>
  <c r="J109" i="9"/>
  <c r="J125" i="9" s="1"/>
  <c r="J126" i="9" s="1"/>
  <c r="J101" i="9"/>
  <c r="J118" i="9" s="1"/>
  <c r="J119" i="9" s="1"/>
  <c r="J108" i="9"/>
  <c r="J123" i="9" s="1"/>
  <c r="J124" i="9" s="1"/>
  <c r="J111" i="9"/>
  <c r="J129" i="9" s="1"/>
  <c r="J130" i="9" s="1"/>
  <c r="J99" i="9"/>
  <c r="J114" i="9" s="1"/>
  <c r="J115" i="9" s="1"/>
  <c r="J100" i="9"/>
  <c r="J116" i="9" s="1"/>
  <c r="J117" i="9" s="1"/>
  <c r="L65" i="9"/>
  <c r="L75" i="9"/>
  <c r="L62" i="9"/>
  <c r="L79" i="9"/>
  <c r="L92" i="9"/>
  <c r="L91" i="9"/>
  <c r="L61" i="9"/>
  <c r="L90" i="9"/>
  <c r="L78" i="9"/>
  <c r="L60" i="9"/>
  <c r="L76" i="9"/>
  <c r="L89" i="9"/>
  <c r="L93" i="9"/>
  <c r="L88" i="9"/>
  <c r="L74" i="9"/>
  <c r="L64" i="9"/>
  <c r="L63" i="9"/>
  <c r="L77" i="9"/>
  <c r="K29" i="9"/>
  <c r="J29" i="9" l="1"/>
  <c r="K60" i="9"/>
  <c r="K93" i="9"/>
  <c r="K91" i="9"/>
  <c r="K77" i="9"/>
  <c r="K74" i="9"/>
  <c r="K75" i="9"/>
  <c r="K62" i="9"/>
  <c r="K89" i="9"/>
  <c r="K88" i="9"/>
  <c r="K63" i="9"/>
  <c r="K61" i="9"/>
  <c r="K64" i="9"/>
  <c r="K78" i="9"/>
  <c r="K79" i="9"/>
  <c r="K65" i="9"/>
  <c r="K92" i="9"/>
  <c r="K90" i="9"/>
  <c r="K76" i="9"/>
  <c r="H25" i="9"/>
  <c r="I47" i="9"/>
  <c r="I138" i="9" s="1"/>
  <c r="I139" i="9" s="1"/>
  <c r="I52" i="9"/>
  <c r="I50" i="9"/>
  <c r="I142" i="9" s="1"/>
  <c r="I143" i="9" s="1"/>
  <c r="I110" i="9"/>
  <c r="I127" i="9" s="1"/>
  <c r="I128" i="9" s="1"/>
  <c r="I111" i="9"/>
  <c r="I129" i="9" s="1"/>
  <c r="I130" i="9" s="1"/>
  <c r="I108" i="9"/>
  <c r="I123" i="9" s="1"/>
  <c r="I124" i="9" s="1"/>
  <c r="I109" i="9"/>
  <c r="I125" i="9" s="1"/>
  <c r="I126" i="9" s="1"/>
  <c r="I99" i="9"/>
  <c r="I114" i="9" s="1"/>
  <c r="I115" i="9" s="1"/>
  <c r="I48" i="9"/>
  <c r="I28" i="9"/>
  <c r="I30" i="9" s="1"/>
  <c r="I101" i="9"/>
  <c r="I118" i="9" s="1"/>
  <c r="I119" i="9" s="1"/>
  <c r="I100" i="9"/>
  <c r="I116" i="9" s="1"/>
  <c r="I117" i="9" s="1"/>
  <c r="I102" i="9"/>
  <c r="I120" i="9" s="1"/>
  <c r="I121" i="9" s="1"/>
  <c r="I49" i="9"/>
  <c r="I140" i="9" s="1"/>
  <c r="I141" i="9" s="1"/>
  <c r="I51" i="9"/>
  <c r="J92" i="9" l="1"/>
  <c r="J62" i="9"/>
  <c r="J76" i="9"/>
  <c r="J77" i="9"/>
  <c r="J89" i="9"/>
  <c r="J60" i="9"/>
  <c r="J79" i="9"/>
  <c r="J88" i="9"/>
  <c r="J93" i="9"/>
  <c r="J74" i="9"/>
  <c r="J64" i="9"/>
  <c r="J63" i="9"/>
  <c r="J65" i="9"/>
  <c r="J61" i="9"/>
  <c r="J90" i="9"/>
  <c r="J75" i="9"/>
  <c r="J91" i="9"/>
  <c r="J78" i="9"/>
  <c r="G25" i="9"/>
  <c r="H108" i="9"/>
  <c r="H123" i="9" s="1"/>
  <c r="H124" i="9" s="1"/>
  <c r="H101" i="9"/>
  <c r="H118" i="9" s="1"/>
  <c r="H119" i="9" s="1"/>
  <c r="H111" i="9"/>
  <c r="H129" i="9" s="1"/>
  <c r="H130" i="9" s="1"/>
  <c r="H100" i="9"/>
  <c r="H116" i="9" s="1"/>
  <c r="H117" i="9" s="1"/>
  <c r="H102" i="9"/>
  <c r="H120" i="9" s="1"/>
  <c r="H121" i="9" s="1"/>
  <c r="H50" i="9"/>
  <c r="H142" i="9" s="1"/>
  <c r="H143" i="9" s="1"/>
  <c r="H48" i="9"/>
  <c r="H28" i="9"/>
  <c r="H30" i="9" s="1"/>
  <c r="H47" i="9"/>
  <c r="H138" i="9" s="1"/>
  <c r="H139" i="9" s="1"/>
  <c r="H99" i="9"/>
  <c r="H114" i="9" s="1"/>
  <c r="H115" i="9" s="1"/>
  <c r="H110" i="9"/>
  <c r="H127" i="9" s="1"/>
  <c r="H128" i="9" s="1"/>
  <c r="H109" i="9"/>
  <c r="H125" i="9" s="1"/>
  <c r="H126" i="9" s="1"/>
  <c r="H51" i="9"/>
  <c r="H52" i="9"/>
  <c r="H49" i="9"/>
  <c r="H140" i="9" s="1"/>
  <c r="H141" i="9" s="1"/>
  <c r="I29" i="9"/>
  <c r="H29" i="9" l="1"/>
  <c r="F25" i="9"/>
  <c r="G51" i="9"/>
  <c r="G48" i="9"/>
  <c r="G109" i="9"/>
  <c r="G125" i="9" s="1"/>
  <c r="G126" i="9" s="1"/>
  <c r="G99" i="9"/>
  <c r="G114" i="9" s="1"/>
  <c r="G115" i="9" s="1"/>
  <c r="G110" i="9"/>
  <c r="G127" i="9" s="1"/>
  <c r="G128" i="9" s="1"/>
  <c r="G108" i="9"/>
  <c r="G123" i="9" s="1"/>
  <c r="G124" i="9" s="1"/>
  <c r="G111" i="9"/>
  <c r="G129" i="9" s="1"/>
  <c r="G130" i="9" s="1"/>
  <c r="G101" i="9"/>
  <c r="G118" i="9" s="1"/>
  <c r="G119" i="9" s="1"/>
  <c r="G102" i="9"/>
  <c r="G120" i="9" s="1"/>
  <c r="G121" i="9" s="1"/>
  <c r="G47" i="9"/>
  <c r="G138" i="9" s="1"/>
  <c r="G139" i="9" s="1"/>
  <c r="G52" i="9"/>
  <c r="G28" i="9"/>
  <c r="G30" i="9" s="1"/>
  <c r="G100" i="9"/>
  <c r="G116" i="9" s="1"/>
  <c r="G117" i="9" s="1"/>
  <c r="G49" i="9"/>
  <c r="G140" i="9" s="1"/>
  <c r="G141" i="9" s="1"/>
  <c r="G50" i="9"/>
  <c r="G142" i="9" s="1"/>
  <c r="G143" i="9" s="1"/>
  <c r="I75" i="9"/>
  <c r="I76" i="9"/>
  <c r="I62" i="9"/>
  <c r="I90" i="9"/>
  <c r="I61" i="9"/>
  <c r="I88" i="9"/>
  <c r="I74" i="9"/>
  <c r="I92" i="9"/>
  <c r="I93" i="9"/>
  <c r="I89" i="9"/>
  <c r="I77" i="9"/>
  <c r="I65" i="9"/>
  <c r="I60" i="9"/>
  <c r="I91" i="9"/>
  <c r="I63" i="9"/>
  <c r="I64" i="9"/>
  <c r="I78" i="9"/>
  <c r="I79" i="9"/>
  <c r="E25" i="9" l="1"/>
  <c r="F108" i="9"/>
  <c r="F123" i="9" s="1"/>
  <c r="F124" i="9" s="1"/>
  <c r="F102" i="9"/>
  <c r="F120" i="9" s="1"/>
  <c r="F121" i="9" s="1"/>
  <c r="F110" i="9"/>
  <c r="F127" i="9" s="1"/>
  <c r="F128" i="9" s="1"/>
  <c r="F109" i="9"/>
  <c r="F125" i="9" s="1"/>
  <c r="F126" i="9" s="1"/>
  <c r="F52" i="9"/>
  <c r="F50" i="9"/>
  <c r="F142" i="9" s="1"/>
  <c r="F143" i="9" s="1"/>
  <c r="F101" i="9"/>
  <c r="F118" i="9" s="1"/>
  <c r="F119" i="9" s="1"/>
  <c r="F28" i="9"/>
  <c r="F30" i="9" s="1"/>
  <c r="F49" i="9"/>
  <c r="F140" i="9" s="1"/>
  <c r="F141" i="9" s="1"/>
  <c r="F51" i="9"/>
  <c r="F111" i="9"/>
  <c r="F129" i="9" s="1"/>
  <c r="F130" i="9" s="1"/>
  <c r="F47" i="9"/>
  <c r="F138" i="9" s="1"/>
  <c r="F139" i="9" s="1"/>
  <c r="F100" i="9"/>
  <c r="F116" i="9" s="1"/>
  <c r="F117" i="9" s="1"/>
  <c r="F48" i="9"/>
  <c r="F99" i="9"/>
  <c r="F114" i="9" s="1"/>
  <c r="F115" i="9" s="1"/>
  <c r="H90" i="9"/>
  <c r="H88" i="9"/>
  <c r="H93" i="9"/>
  <c r="H76" i="9"/>
  <c r="H79" i="9"/>
  <c r="H74" i="9"/>
  <c r="H64" i="9"/>
  <c r="H63" i="9"/>
  <c r="H62" i="9"/>
  <c r="H92" i="9"/>
  <c r="H75" i="9"/>
  <c r="H91" i="9"/>
  <c r="H89" i="9"/>
  <c r="H65" i="9"/>
  <c r="H61" i="9"/>
  <c r="H77" i="9"/>
  <c r="H60" i="9"/>
  <c r="H78" i="9"/>
  <c r="G29" i="9"/>
  <c r="F29" i="9" l="1"/>
  <c r="G60" i="9"/>
  <c r="G90" i="9"/>
  <c r="G63" i="9"/>
  <c r="G65" i="9"/>
  <c r="G92" i="9"/>
  <c r="G76" i="9"/>
  <c r="G64" i="9"/>
  <c r="G79" i="9"/>
  <c r="G93" i="9"/>
  <c r="G78" i="9"/>
  <c r="G77" i="9"/>
  <c r="G74" i="9"/>
  <c r="G61" i="9"/>
  <c r="G91" i="9"/>
  <c r="G75" i="9"/>
  <c r="G88" i="9"/>
  <c r="G89" i="9"/>
  <c r="G62" i="9"/>
  <c r="E30" i="9"/>
  <c r="E29" i="9" s="1"/>
  <c r="D25" i="9"/>
  <c r="E99" i="9"/>
  <c r="E114" i="9" s="1"/>
  <c r="E115" i="9" s="1"/>
  <c r="E102" i="9"/>
  <c r="E120" i="9" s="1"/>
  <c r="E121" i="9" s="1"/>
  <c r="E108" i="9"/>
  <c r="E123" i="9" s="1"/>
  <c r="E124" i="9" s="1"/>
  <c r="E111" i="9"/>
  <c r="E129" i="9" s="1"/>
  <c r="E130" i="9" s="1"/>
  <c r="E109" i="9"/>
  <c r="E125" i="9" s="1"/>
  <c r="E126" i="9" s="1"/>
  <c r="E52" i="9"/>
  <c r="E50" i="9"/>
  <c r="E142" i="9" s="1"/>
  <c r="E143" i="9" s="1"/>
  <c r="E48" i="9"/>
  <c r="E101" i="9"/>
  <c r="E118" i="9" s="1"/>
  <c r="E119" i="9" s="1"/>
  <c r="E51" i="9"/>
  <c r="E49" i="9"/>
  <c r="E140" i="9" s="1"/>
  <c r="E141" i="9" s="1"/>
  <c r="E28" i="9"/>
  <c r="E47" i="9"/>
  <c r="E138" i="9" s="1"/>
  <c r="E139" i="9" s="1"/>
  <c r="E110" i="9"/>
  <c r="E127" i="9" s="1"/>
  <c r="E128" i="9" s="1"/>
  <c r="E100" i="9"/>
  <c r="E116" i="9" s="1"/>
  <c r="E117" i="9" s="1"/>
  <c r="D30" i="9" l="1"/>
  <c r="C29" i="9" s="1"/>
  <c r="D51" i="9"/>
  <c r="CK51" i="9" s="1"/>
  <c r="CJ51" i="9" s="1"/>
  <c r="CI51" i="9" s="1"/>
  <c r="D48" i="9"/>
  <c r="CK48" i="9" s="1"/>
  <c r="CJ48" i="9" s="1"/>
  <c r="CI48" i="9" s="1"/>
  <c r="D109" i="9"/>
  <c r="D125" i="9" s="1"/>
  <c r="D126" i="9" s="1"/>
  <c r="CI126" i="9" s="1"/>
  <c r="CK126" i="9" s="1"/>
  <c r="D100" i="9"/>
  <c r="D116" i="9" s="1"/>
  <c r="D117" i="9" s="1"/>
  <c r="CI117" i="9" s="1"/>
  <c r="D99" i="9"/>
  <c r="D114" i="9" s="1"/>
  <c r="D115" i="9" s="1"/>
  <c r="CI115" i="9" s="1"/>
  <c r="D108" i="9"/>
  <c r="D123" i="9" s="1"/>
  <c r="D124" i="9" s="1"/>
  <c r="CI124" i="9" s="1"/>
  <c r="D111" i="9"/>
  <c r="D129" i="9" s="1"/>
  <c r="D130" i="9" s="1"/>
  <c r="CI130" i="9" s="1"/>
  <c r="CK130" i="9" s="1"/>
  <c r="D49" i="9"/>
  <c r="E76" i="9" s="1"/>
  <c r="D47" i="9"/>
  <c r="E88" i="9" s="1"/>
  <c r="D52" i="9"/>
  <c r="CK52" i="9" s="1"/>
  <c r="CJ52" i="9" s="1"/>
  <c r="CI52" i="9" s="1"/>
  <c r="D28" i="9"/>
  <c r="D102" i="9"/>
  <c r="D120" i="9" s="1"/>
  <c r="D121" i="9" s="1"/>
  <c r="CI121" i="9" s="1"/>
  <c r="D101" i="9"/>
  <c r="D118" i="9" s="1"/>
  <c r="D119" i="9" s="1"/>
  <c r="CI119" i="9" s="1"/>
  <c r="D110" i="9"/>
  <c r="D127" i="9" s="1"/>
  <c r="D128" i="9" s="1"/>
  <c r="CI128" i="9" s="1"/>
  <c r="CK128" i="9" s="1"/>
  <c r="D50" i="9"/>
  <c r="E91" i="9" s="1"/>
  <c r="E77" i="9"/>
  <c r="F93" i="9"/>
  <c r="F74" i="9"/>
  <c r="F77" i="9"/>
  <c r="F91" i="9"/>
  <c r="F65" i="9"/>
  <c r="F75" i="9"/>
  <c r="F89" i="9"/>
  <c r="F79" i="9"/>
  <c r="F88" i="9"/>
  <c r="F92" i="9"/>
  <c r="F62" i="9"/>
  <c r="F63" i="9"/>
  <c r="F90" i="9"/>
  <c r="F61" i="9"/>
  <c r="F60" i="9"/>
  <c r="F64" i="9"/>
  <c r="F76" i="9"/>
  <c r="F78" i="9"/>
  <c r="CH52" i="9" a="1"/>
  <c r="CH51" i="9" a="1"/>
  <c r="CH48" i="9" a="1"/>
  <c r="E63" i="9" l="1"/>
  <c r="E75" i="9"/>
  <c r="E78" i="9"/>
  <c r="CH48" i="9"/>
  <c r="CH51" i="9"/>
  <c r="CH52" i="9"/>
  <c r="D29" i="9"/>
  <c r="D140" i="9"/>
  <c r="D141" i="9" s="1"/>
  <c r="CI141" i="9" s="1"/>
  <c r="CK49" i="9"/>
  <c r="CJ49" i="9" s="1"/>
  <c r="CI49" i="9" s="1"/>
  <c r="CJ115" i="9"/>
  <c r="CK115" i="9" s="1"/>
  <c r="E65" i="9"/>
  <c r="E93" i="9"/>
  <c r="E61" i="9"/>
  <c r="E92" i="9"/>
  <c r="E62" i="9"/>
  <c r="E64" i="9"/>
  <c r="E79" i="9"/>
  <c r="D138" i="9"/>
  <c r="D139" i="9" s="1"/>
  <c r="CI139" i="9" s="1"/>
  <c r="CJ152" i="9" s="1"/>
  <c r="CK47" i="9"/>
  <c r="CJ47" i="9" s="1"/>
  <c r="CI47" i="9" s="1"/>
  <c r="CJ124" i="9"/>
  <c r="CK124" i="9" s="1"/>
  <c r="E74" i="9"/>
  <c r="E90" i="9"/>
  <c r="E60" i="9"/>
  <c r="D142" i="9"/>
  <c r="D143" i="9" s="1"/>
  <c r="CI143" i="9" s="1"/>
  <c r="CK50" i="9"/>
  <c r="CJ50" i="9" s="1"/>
  <c r="CI50" i="9" s="1"/>
  <c r="E89" i="9"/>
  <c r="CH49" i="9" a="1"/>
  <c r="CH50" i="9" a="1"/>
  <c r="CH47" i="9" a="1"/>
  <c r="CH47" i="9" l="1"/>
  <c r="CH50" i="9"/>
  <c r="CH49" i="9"/>
  <c r="CJ153" i="9"/>
  <c r="CJ151" i="9"/>
  <c r="D88" i="9"/>
  <c r="D64" i="9"/>
  <c r="D93" i="9"/>
  <c r="D79" i="9"/>
  <c r="D90" i="9"/>
  <c r="D91" i="9"/>
  <c r="D65" i="9"/>
  <c r="D92" i="9"/>
  <c r="D74" i="9"/>
  <c r="D89" i="9"/>
  <c r="D78" i="9"/>
  <c r="D61" i="9"/>
  <c r="D63" i="9"/>
  <c r="D62" i="9"/>
  <c r="D77" i="9"/>
  <c r="D76" i="9"/>
  <c r="D75" i="9"/>
  <c r="D60" i="9"/>
  <c r="CJ154" i="9"/>
  <c r="CJ150" i="9"/>
  <c r="CH74" i="9" l="1" a="1"/>
  <c r="CH74" i="9" s="1"/>
  <c r="I233" i="9" s="1"/>
  <c r="I234" i="9" s="1"/>
  <c r="CH79" i="9" a="1"/>
  <c r="CH79" i="9" s="1"/>
  <c r="N233" i="9" s="1"/>
  <c r="N234" i="9" s="1"/>
  <c r="CH93" i="9" a="1"/>
  <c r="CH93" i="9" s="1"/>
  <c r="T233" i="9" s="1"/>
  <c r="T234" i="9" s="1"/>
  <c r="CH78" i="9" a="1"/>
  <c r="CH78" i="9" s="1"/>
  <c r="M233" i="9" s="1"/>
  <c r="M234" i="9" s="1"/>
  <c r="CH92" i="9" a="1"/>
  <c r="CH92" i="9" s="1"/>
  <c r="S233" i="9" s="1"/>
  <c r="S234" i="9" s="1"/>
  <c r="CH89" i="9" a="1"/>
  <c r="CH89" i="9" s="1"/>
  <c r="P233" i="9" s="1"/>
  <c r="P234" i="9" s="1"/>
  <c r="CH90" i="9" a="1"/>
  <c r="CH90" i="9" s="1"/>
  <c r="Q233" i="9" s="1"/>
  <c r="Q234" i="9" s="1"/>
  <c r="CH75" i="9" a="1"/>
  <c r="CH75" i="9" s="1"/>
  <c r="J233" i="9" s="1"/>
  <c r="J234" i="9" s="1"/>
  <c r="CH76" i="9" a="1"/>
  <c r="CH76" i="9" s="1"/>
  <c r="K233" i="9" s="1"/>
  <c r="K234" i="9" s="1"/>
  <c r="CH65" i="9" a="1"/>
  <c r="CH65" i="9" s="1"/>
  <c r="H233" i="9" s="1"/>
  <c r="H234" i="9" s="1"/>
  <c r="CH77" i="9" a="1"/>
  <c r="CH77" i="9" s="1"/>
  <c r="L233" i="9" s="1"/>
  <c r="L234" i="9" s="1"/>
  <c r="CH64" i="9" a="1"/>
  <c r="CH64" i="9" s="1"/>
  <c r="G233" i="9" s="1"/>
  <c r="G234" i="9" s="1"/>
  <c r="CH62" i="9" a="1"/>
  <c r="CH62" i="9" s="1"/>
  <c r="E233" i="9" s="1"/>
  <c r="E234" i="9" s="1"/>
  <c r="CH60" i="9" a="1"/>
  <c r="CH60" i="9" s="1"/>
  <c r="C233" i="9" s="1"/>
  <c r="C234" i="9" s="1"/>
  <c r="CH63" i="9" a="1"/>
  <c r="CH63" i="9" s="1"/>
  <c r="F233" i="9" s="1"/>
  <c r="F234" i="9" s="1"/>
  <c r="CH91" i="9" a="1"/>
  <c r="CH91" i="9" s="1"/>
  <c r="R233" i="9" s="1"/>
  <c r="R234" i="9" s="1"/>
  <c r="CH88" i="9" a="1"/>
  <c r="CH88" i="9" s="1"/>
  <c r="O233" i="9" s="1"/>
  <c r="O234" i="9" s="1"/>
  <c r="CH61" i="9" a="1"/>
  <c r="CH61" i="9" s="1"/>
  <c r="D233" i="9" s="1"/>
  <c r="D23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<sst xmlns="http://schemas.openxmlformats.org/spreadsheetml/2006/main" count="2127" uniqueCount="1232">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</sst>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10.184107885549246</c:v>
                </c:pt>
                <c:pt idx="1">
                  <c:v>5.1176207301120114</c:v>
                </c:pt>
                <c:pt idx="2">
                  <c:v>3.4404222208717554</c:v>
                </c:pt>
                <c:pt idx="3">
                  <c:v>2.6108536123047963</c:v>
                </c:pt>
                <c:pt idx="4">
                  <c:v>2.1206927955368053</c:v>
                </c:pt>
                <c:pt idx="5">
                  <c:v>1.8006337348323633</c:v>
                </c:pt>
                <c:pt idx="6">
                  <c:v>1.5782154167076732</c:v>
                </c:pt>
                <c:pt idx="7">
                  <c:v>1.4173076643698466</c:v>
                </c:pt>
                <c:pt idx="8">
                  <c:v>1.2979437744552802</c:v>
                </c:pt>
                <c:pt idx="9">
                  <c:v>1.2082582811175557</c:v>
                </c:pt>
                <c:pt idx="10">
                  <c:v>1.1408279725654404</c:v>
                </c:pt>
                <c:pt idx="11">
                  <c:v>1.0908494085944771</c:v>
                </c:pt>
                <c:pt idx="12">
                  <c:v>1.0551664664382234</c:v>
                </c:pt>
                <c:pt idx="13">
                  <c:v>1.0317261802143798</c:v>
                </c:pt>
                <c:pt idx="14">
                  <c:v>1.0192675646177061</c:v>
                </c:pt>
                <c:pt idx="15">
                  <c:v>1.0171479945254907</c:v>
                </c:pt>
                <c:pt idx="16">
                  <c:v>1.0252600223359625</c:v>
                </c:pt>
                <c:pt idx="17">
                  <c:v>1.044017825249967</c:v>
                </c:pt>
                <c:pt idx="18">
                  <c:v>1.0744100089845188</c:v>
                </c:pt>
                <c:pt idx="19">
                  <c:v>1.1181317088552554</c:v>
                </c:pt>
                <c:pt idx="20">
                  <c:v>1.1778304603683167</c:v>
                </c:pt>
                <c:pt idx="21">
                  <c:v>1.2575371775446489</c:v>
                </c:pt>
                <c:pt idx="22">
                  <c:v>1.3634265512862485</c:v>
                </c:pt>
                <c:pt idx="23">
                  <c:v>1.5052105207047521</c:v>
                </c:pt>
                <c:pt idx="24">
                  <c:v>1.6988498056773038</c:v>
                </c:pt>
                <c:pt idx="25">
                  <c:v>1.972282405615807</c:v>
                </c:pt>
                <c:pt idx="26">
                  <c:v>2.3789474721131398</c:v>
                </c:pt>
                <c:pt idx="27">
                  <c:v>3.0350753757740452</c:v>
                </c:pt>
                <c:pt idx="28">
                  <c:v>4.2496014055903411</c:v>
                </c:pt>
                <c:pt idx="29">
                  <c:v>7.2046076222087949</c:v>
                </c:pt>
                <c:pt idx="30">
                  <c:v>19.715316110342975</c:v>
                </c:pt>
                <c:pt idx="31">
                  <c:v>24.451613471657435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5.3087370892756702</c:v>
                </c:pt>
                <c:pt idx="1">
                  <c:v>2.6676959125051973</c:v>
                </c:pt>
                <c:pt idx="2">
                  <c:v>1.7934115832203832</c:v>
                </c:pt>
                <c:pt idx="3">
                  <c:v>1.3609768830099471</c:v>
                </c:pt>
                <c:pt idx="4">
                  <c:v>1.1054675210776965</c:v>
                </c:pt>
                <c:pt idx="5">
                  <c:v>0.93862822347644481</c:v>
                </c:pt>
                <c:pt idx="6">
                  <c:v>0.82268675977314876</c:v>
                </c:pt>
                <c:pt idx="7">
                  <c:v>0.7388093144055583</c:v>
                </c:pt>
                <c:pt idx="8">
                  <c:v>0.6765877122160503</c:v>
                </c:pt>
                <c:pt idx="9">
                  <c:v>0.62983676356127904</c:v>
                </c:pt>
                <c:pt idx="10">
                  <c:v>0.59468692186921901</c:v>
                </c:pt>
                <c:pt idx="11">
                  <c:v>0.56863426618222745</c:v>
                </c:pt>
                <c:pt idx="12">
                  <c:v>0.55003358356886112</c:v>
                </c:pt>
                <c:pt idx="13">
                  <c:v>0.53781471096281497</c:v>
                </c:pt>
                <c:pt idx="14">
                  <c:v>0.5313203262368893</c:v>
                </c:pt>
                <c:pt idx="15">
                  <c:v>0.53021544395477715</c:v>
                </c:pt>
                <c:pt idx="16">
                  <c:v>0.53444405419640595</c:v>
                </c:pt>
                <c:pt idx="17">
                  <c:v>0.54422205784306799</c:v>
                </c:pt>
                <c:pt idx="18">
                  <c:v>0.56006479191746195</c:v>
                </c:pt>
                <c:pt idx="19">
                  <c:v>0.58285589078625011</c:v>
                </c:pt>
                <c:pt idx="20">
                  <c:v>0.61397545274518628</c:v>
                </c:pt>
                <c:pt idx="21">
                  <c:v>0.65552469893284881</c:v>
                </c:pt>
                <c:pt idx="22">
                  <c:v>0.71072235120240623</c:v>
                </c:pt>
                <c:pt idx="23">
                  <c:v>0.78463101611205155</c:v>
                </c:pt>
                <c:pt idx="24">
                  <c:v>0.88557064338497749</c:v>
                </c:pt>
                <c:pt idx="25">
                  <c:v>1.0281046582465379</c:v>
                </c:pt>
                <c:pt idx="26">
                  <c:v>1.2400896397185519</c:v>
                </c:pt>
                <c:pt idx="27">
                  <c:v>1.5821137597120023</c:v>
                </c:pt>
                <c:pt idx="28">
                  <c:v>2.2152177539779436</c:v>
                </c:pt>
                <c:pt idx="29">
                  <c:v>3.7555933349811803</c:v>
                </c:pt>
                <c:pt idx="30">
                  <c:v>10.277132866029849</c:v>
                </c:pt>
                <c:pt idx="31">
                  <c:v>12.746053830970363</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148.28386321191189</c:v>
                </c:pt>
                <c:pt idx="1">
                  <c:v>148.28386321191189</c:v>
                </c:pt>
                <c:pt idx="2">
                  <c:v>148.28386321191189</c:v>
                </c:pt>
                <c:pt idx="3">
                  <c:v>148.28386321191189</c:v>
                </c:pt>
                <c:pt idx="4">
                  <c:v>148.28386321191189</c:v>
                </c:pt>
                <c:pt idx="5">
                  <c:v>148.28386321191189</c:v>
                </c:pt>
                <c:pt idx="6">
                  <c:v>148.28386321191189</c:v>
                </c:pt>
                <c:pt idx="7">
                  <c:v>148.28386321191189</c:v>
                </c:pt>
                <c:pt idx="8">
                  <c:v>148.28386321191189</c:v>
                </c:pt>
                <c:pt idx="9">
                  <c:v>148.28386321191189</c:v>
                </c:pt>
                <c:pt idx="10">
                  <c:v>148.28386321191189</c:v>
                </c:pt>
                <c:pt idx="11">
                  <c:v>148.28386321191189</c:v>
                </c:pt>
                <c:pt idx="12">
                  <c:v>148.28386321191189</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82.651410389153028</c:v>
                </c:pt>
                <c:pt idx="1">
                  <c:v>82.651410389153028</c:v>
                </c:pt>
                <c:pt idx="2">
                  <c:v>82.651410389153028</c:v>
                </c:pt>
                <c:pt idx="3">
                  <c:v>82.651410389153028</c:v>
                </c:pt>
                <c:pt idx="4">
                  <c:v>82.651410389153028</c:v>
                </c:pt>
                <c:pt idx="5">
                  <c:v>82.651410389153028</c:v>
                </c:pt>
                <c:pt idx="6">
                  <c:v>82.651410389153028</c:v>
                </c:pt>
                <c:pt idx="7">
                  <c:v>82.651410389153028</c:v>
                </c:pt>
                <c:pt idx="8">
                  <c:v>82.651410389153028</c:v>
                </c:pt>
                <c:pt idx="9">
                  <c:v>82.651410389153028</c:v>
                </c:pt>
                <c:pt idx="10">
                  <c:v>82.651410389153028</c:v>
                </c:pt>
                <c:pt idx="11">
                  <c:v>82.651410389153028</c:v>
                </c:pt>
                <c:pt idx="12">
                  <c:v>82.651410389153028</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82.651410389153028</c:v>
                </c:pt>
                <c:pt idx="1">
                  <c:v>90.880844139491828</c:v>
                </c:pt>
                <c:pt idx="2">
                  <c:v>100.80198551629665</c:v>
                </c:pt>
                <c:pt idx="3">
                  <c:v>112.87698167273075</c:v>
                </c:pt>
                <c:pt idx="4">
                  <c:v>127.29746052931748</c:v>
                </c:pt>
                <c:pt idx="5">
                  <c:v>140.37942685099864</c:v>
                </c:pt>
                <c:pt idx="6">
                  <c:v>145.60879087111087</c:v>
                </c:pt>
                <c:pt idx="7">
                  <c:v>140.37942685099864</c:v>
                </c:pt>
                <c:pt idx="8">
                  <c:v>127.29746052931748</c:v>
                </c:pt>
                <c:pt idx="9">
                  <c:v>112.87698167273075</c:v>
                </c:pt>
                <c:pt idx="10">
                  <c:v>100.80198551629665</c:v>
                </c:pt>
                <c:pt idx="11">
                  <c:v>90.880844139491828</c:v>
                </c:pt>
                <c:pt idx="12" formatCode="0.00">
                  <c:v>82.651410389153028</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82.651410389153028</c:v>
                </c:pt>
                <c:pt idx="1">
                  <c:v>101.41854089890322</c:v>
                </c:pt>
                <c:pt idx="2">
                  <c:v>139.74331812181543</c:v>
                </c:pt>
                <c:pt idx="3">
                  <c:v>248.03217918722481</c:v>
                </c:pt>
                <c:pt idx="4">
                  <c:v>342.64689332922563</c:v>
                </c:pt>
                <c:pt idx="5">
                  <c:v>360.05133811993005</c:v>
                </c:pt>
                <c:pt idx="6">
                  <c:v>361.85020285263948</c:v>
                </c:pt>
                <c:pt idx="7">
                  <c:v>360.05133811993005</c:v>
                </c:pt>
                <c:pt idx="8">
                  <c:v>342.64689332922563</c:v>
                </c:pt>
                <c:pt idx="9">
                  <c:v>248.03217918722481</c:v>
                </c:pt>
                <c:pt idx="10">
                  <c:v>139.74331812181543</c:v>
                </c:pt>
                <c:pt idx="11">
                  <c:v>101.41854089890322</c:v>
                </c:pt>
                <c:pt idx="12" formatCode="0.00">
                  <c:v>82.651410389153028</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82.651410389153028</c:v>
                </c:pt>
                <c:pt idx="1">
                  <c:v>93.958867408562497</c:v>
                </c:pt>
                <c:pt idx="2">
                  <c:v>109.97923045437746</c:v>
                </c:pt>
                <c:pt idx="3">
                  <c:v>134.27522417747667</c:v>
                </c:pt>
                <c:pt idx="4">
                  <c:v>168.04697537967758</c:v>
                </c:pt>
                <c:pt idx="5">
                  <c:v>194.78696125753834</c:v>
                </c:pt>
                <c:pt idx="6">
                  <c:v>203.18577312447766</c:v>
                </c:pt>
                <c:pt idx="7">
                  <c:v>194.78696125753834</c:v>
                </c:pt>
                <c:pt idx="8">
                  <c:v>168.04697537967758</c:v>
                </c:pt>
                <c:pt idx="9">
                  <c:v>134.27522417747667</c:v>
                </c:pt>
                <c:pt idx="10">
                  <c:v>109.97923045437746</c:v>
                </c:pt>
                <c:pt idx="11">
                  <c:v>93.958867408562497</c:v>
                </c:pt>
                <c:pt idx="12" formatCode="0.00">
                  <c:v>82.651410389153028</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10.184107885549246</c:v>
                </c:pt>
                <c:pt idx="1">
                  <c:v>5.1176207301120114</c:v>
                </c:pt>
                <c:pt idx="2">
                  <c:v>3.4404222208717554</c:v>
                </c:pt>
                <c:pt idx="3">
                  <c:v>2.6108536123047963</c:v>
                </c:pt>
                <c:pt idx="4">
                  <c:v>2.1206927955368053</c:v>
                </c:pt>
                <c:pt idx="5">
                  <c:v>1.8006337348323633</c:v>
                </c:pt>
                <c:pt idx="6">
                  <c:v>1.5782154167076732</c:v>
                </c:pt>
                <c:pt idx="7">
                  <c:v>1.4173076643698466</c:v>
                </c:pt>
                <c:pt idx="8">
                  <c:v>1.2979437744552802</c:v>
                </c:pt>
                <c:pt idx="9">
                  <c:v>1.2082582811175557</c:v>
                </c:pt>
                <c:pt idx="10">
                  <c:v>1.1408279725654404</c:v>
                </c:pt>
                <c:pt idx="11">
                  <c:v>1.0908494085944771</c:v>
                </c:pt>
                <c:pt idx="12">
                  <c:v>1.0551664664382234</c:v>
                </c:pt>
                <c:pt idx="13">
                  <c:v>1.0317261802143798</c:v>
                </c:pt>
                <c:pt idx="14">
                  <c:v>1.0192675646177061</c:v>
                </c:pt>
                <c:pt idx="15">
                  <c:v>1.0171479945254907</c:v>
                </c:pt>
                <c:pt idx="16">
                  <c:v>1.0252600223359625</c:v>
                </c:pt>
                <c:pt idx="17">
                  <c:v>1.044017825249967</c:v>
                </c:pt>
                <c:pt idx="18">
                  <c:v>1.0744100089845188</c:v>
                </c:pt>
                <c:pt idx="19">
                  <c:v>1.1181317088552554</c:v>
                </c:pt>
                <c:pt idx="20">
                  <c:v>1.1778304603683167</c:v>
                </c:pt>
                <c:pt idx="21">
                  <c:v>1.2575371775446489</c:v>
                </c:pt>
                <c:pt idx="22">
                  <c:v>1.3634265512862485</c:v>
                </c:pt>
                <c:pt idx="23">
                  <c:v>1.5052105207047521</c:v>
                </c:pt>
                <c:pt idx="24">
                  <c:v>1.6988498056773038</c:v>
                </c:pt>
                <c:pt idx="25">
                  <c:v>1.972282405615807</c:v>
                </c:pt>
                <c:pt idx="26">
                  <c:v>2.3789474721131398</c:v>
                </c:pt>
                <c:pt idx="27">
                  <c:v>3.0350753757740452</c:v>
                </c:pt>
                <c:pt idx="28">
                  <c:v>4.2496014055903411</c:v>
                </c:pt>
                <c:pt idx="29">
                  <c:v>7.2046076222087949</c:v>
                </c:pt>
                <c:pt idx="30">
                  <c:v>19.715316110342975</c:v>
                </c:pt>
                <c:pt idx="31">
                  <c:v>24.451613471657435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5.3087370892756702</c:v>
                </c:pt>
                <c:pt idx="1">
                  <c:v>2.6676959125051973</c:v>
                </c:pt>
                <c:pt idx="2">
                  <c:v>1.7934115832203832</c:v>
                </c:pt>
                <c:pt idx="3">
                  <c:v>1.3609768830099471</c:v>
                </c:pt>
                <c:pt idx="4">
                  <c:v>1.1054675210776965</c:v>
                </c:pt>
                <c:pt idx="5">
                  <c:v>0.93862822347644481</c:v>
                </c:pt>
                <c:pt idx="6">
                  <c:v>0.82268675977314876</c:v>
                </c:pt>
                <c:pt idx="7">
                  <c:v>0.7388093144055583</c:v>
                </c:pt>
                <c:pt idx="8">
                  <c:v>0.6765877122160503</c:v>
                </c:pt>
                <c:pt idx="9">
                  <c:v>0.62983676356127904</c:v>
                </c:pt>
                <c:pt idx="10">
                  <c:v>0.59468692186921901</c:v>
                </c:pt>
                <c:pt idx="11">
                  <c:v>0.56863426618222745</c:v>
                </c:pt>
                <c:pt idx="12">
                  <c:v>0.55003358356886112</c:v>
                </c:pt>
                <c:pt idx="13">
                  <c:v>0.53781471096281497</c:v>
                </c:pt>
                <c:pt idx="14">
                  <c:v>0.5313203262368893</c:v>
                </c:pt>
                <c:pt idx="15">
                  <c:v>0.53021544395477715</c:v>
                </c:pt>
                <c:pt idx="16">
                  <c:v>0.53444405419640595</c:v>
                </c:pt>
                <c:pt idx="17">
                  <c:v>0.54422205784306799</c:v>
                </c:pt>
                <c:pt idx="18">
                  <c:v>0.56006479191746195</c:v>
                </c:pt>
                <c:pt idx="19">
                  <c:v>0.58285589078625011</c:v>
                </c:pt>
                <c:pt idx="20">
                  <c:v>0.61397545274518628</c:v>
                </c:pt>
                <c:pt idx="21">
                  <c:v>0.65552469893284881</c:v>
                </c:pt>
                <c:pt idx="22">
                  <c:v>0.71072235120240623</c:v>
                </c:pt>
                <c:pt idx="23">
                  <c:v>0.78463101611205155</c:v>
                </c:pt>
                <c:pt idx="24">
                  <c:v>0.88557064338497749</c:v>
                </c:pt>
                <c:pt idx="25">
                  <c:v>1.0281046582465379</c:v>
                </c:pt>
                <c:pt idx="26">
                  <c:v>1.2400896397185519</c:v>
                </c:pt>
                <c:pt idx="27">
                  <c:v>1.5821137597120023</c:v>
                </c:pt>
                <c:pt idx="28">
                  <c:v>2.2152177539779436</c:v>
                </c:pt>
                <c:pt idx="29">
                  <c:v>3.7555933349811803</c:v>
                </c:pt>
                <c:pt idx="30">
                  <c:v>10.277132866029849</c:v>
                </c:pt>
                <c:pt idx="31">
                  <c:v>12.746053830970363</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0.76811594202898625</c:v>
                </c:pt>
                <c:pt idx="1">
                  <c:v>0.86956521739130477</c:v>
                </c:pt>
                <c:pt idx="2">
                  <c:v>1</c:v>
                </c:pt>
                <c:pt idx="3">
                  <c:v>0.86956521739130477</c:v>
                </c:pt>
                <c:pt idx="4">
                  <c:v>0.76811594202898625</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RTC!$C$99:$CG$99</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RTC!$C$100:$CG$100</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RTC!$C$101:$CG$101</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0.17493070869487751</c:v>
                </c:pt>
                <c:pt idx="18">
                  <c:v>0.20099247508140472</c:v>
                </c:pt>
                <c:pt idx="19">
                  <c:v>0.23010350832604315</c:v>
                </c:pt>
                <c:pt idx="20">
                  <c:v>0.26267549057636225</c:v>
                </c:pt>
                <c:pt idx="21">
                  <c:v>0.29920104571574935</c:v>
                </c:pt>
                <c:pt idx="22">
                  <c:v>0.34027249854372132</c:v>
                </c:pt>
                <c:pt idx="23">
                  <c:v>0.38660551985480945</c:v>
                </c:pt>
                <c:pt idx="24">
                  <c:v>0.43906883426600068</c:v>
                </c:pt>
                <c:pt idx="25">
                  <c:v>0.49872121771323824</c:v>
                </c:pt>
                <c:pt idx="26">
                  <c:v>0.56685672039518764</c:v>
                </c:pt>
                <c:pt idx="27">
                  <c:v>0.6450579134185378</c:v>
                </c:pt>
                <c:pt idx="28">
                  <c:v>0.73525387534525566</c:v>
                </c:pt>
                <c:pt idx="29">
                  <c:v>0.83977228382931801</c:v>
                </c:pt>
                <c:pt idx="30">
                  <c:v>0.96135860512265858</c:v>
                </c:pt>
                <c:pt idx="31">
                  <c:v>1.1031008392582988</c:v>
                </c:pt>
                <c:pt idx="32">
                  <c:v>1.2681301598192407</c:v>
                </c:pt>
                <c:pt idx="33">
                  <c:v>1.4588483497673261</c:v>
                </c:pt>
                <c:pt idx="34">
                  <c:v>1.6752746302618815</c:v>
                </c:pt>
                <c:pt idx="35">
                  <c:v>1.9120699548544515</c:v>
                </c:pt>
                <c:pt idx="36">
                  <c:v>2.1544526722035799</c:v>
                </c:pt>
                <c:pt idx="37">
                  <c:v>2.3755039573408956</c:v>
                </c:pt>
                <c:pt idx="38">
                  <c:v>2.5405256377648309</c:v>
                </c:pt>
                <c:pt idx="39">
                  <c:v>2.5963320805277736</c:v>
                </c:pt>
                <c:pt idx="40">
                  <c:v>2.6279897749574981</c:v>
                </c:pt>
                <c:pt idx="41">
                  <c:v>2.5790638536078516</c:v>
                </c:pt>
                <c:pt idx="42">
                  <c:v>2.4757652502945455</c:v>
                </c:pt>
                <c:pt idx="43">
                  <c:v>2.3458282430391502</c:v>
                </c:pt>
                <c:pt idx="44">
                  <c:v>2.2094669601996775</c:v>
                </c:pt>
                <c:pt idx="45">
                  <c:v>2.0782824873700725</c:v>
                </c:pt>
                <c:pt idx="46">
                  <c:v>1.9576326985266959</c:v>
                </c:pt>
                <c:pt idx="47">
                  <c:v>1.8492204535674617</c:v>
                </c:pt>
                <c:pt idx="48">
                  <c:v>1.7528916799717629</c:v>
                </c:pt>
                <c:pt idx="49">
                  <c:v>1.6676759465087609</c:v>
                </c:pt>
                <c:pt idx="50">
                  <c:v>1.5923290222580235</c:v>
                </c:pt>
                <c:pt idx="51">
                  <c:v>1.5255929921684372</c:v>
                </c:pt>
                <c:pt idx="52">
                  <c:v>1.4663082478021907</c:v>
                </c:pt>
                <c:pt idx="53">
                  <c:v>1.4134519509595289</c:v>
                </c:pt>
                <c:pt idx="54">
                  <c:v>1.366142040962482</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0.67222188892408763</c:v>
                </c:pt>
                <c:pt idx="77">
                  <c:v>0.65466431727377361</c:v>
                </c:pt>
                <c:pt idx="78">
                  <c:v>0.63829494665583164</c:v>
                </c:pt>
                <c:pt idx="79">
                  <c:v>0.62280956930896869</c:v>
                </c:pt>
                <c:pt idx="80">
                  <c:v>0.60801665070027733</c:v>
                </c:pt>
                <c:pt idx="81">
                  <c:v>0.59379402431577666</c:v>
                </c:pt>
                <c:pt idx="82">
                  <c:v>0.58006301128496196</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RTC!$C$102:$CG$102</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0.17778182882038854</c:v>
                </c:pt>
                <c:pt idx="18">
                  <c:v>0.20481428712074592</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2.9144360407834333</c:v>
                </c:pt>
                <c:pt idx="36">
                  <c:v>3.6744632912065964</c:v>
                </c:pt>
                <c:pt idx="37">
                  <c:v>4.5180288456886482</c:v>
                </c:pt>
                <c:pt idx="38">
                  <c:v>5.0810379394232044</c:v>
                </c:pt>
                <c:pt idx="39">
                  <c:v>5.110961206202929</c:v>
                </c:pt>
                <c:pt idx="40">
                  <c:v>4.7033915520154839</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0.71596843944997601</c:v>
                </c:pt>
                <c:pt idx="77">
                  <c:v>0.70601985922899657</c:v>
                </c:pt>
                <c:pt idx="78">
                  <c:v>0.69726809741755791</c:v>
                </c:pt>
                <c:pt idx="79">
                  <c:v>0.68934754512369922</c:v>
                </c:pt>
                <c:pt idx="80">
                  <c:v>0.68201229940551977</c:v>
                </c:pt>
                <c:pt idx="81">
                  <c:v>0.67509300785337512</c:v>
                </c:pt>
                <c:pt idx="82">
                  <c:v>0.66847091301282935</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RTC!$C$99:$CG$99</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RTC!$C$100:$CG$100</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RTC!$C$101:$CG$101</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0.17493070869487751</c:v>
                </c:pt>
                <c:pt idx="18">
                  <c:v>0.20099247508140472</c:v>
                </c:pt>
                <c:pt idx="19">
                  <c:v>0.23010350832604315</c:v>
                </c:pt>
                <c:pt idx="20">
                  <c:v>0.26267549057636225</c:v>
                </c:pt>
                <c:pt idx="21">
                  <c:v>0.29920104571574935</c:v>
                </c:pt>
                <c:pt idx="22">
                  <c:v>0.34027249854372132</c:v>
                </c:pt>
                <c:pt idx="23">
                  <c:v>0.38660551985480945</c:v>
                </c:pt>
                <c:pt idx="24">
                  <c:v>0.43906883426600068</c:v>
                </c:pt>
                <c:pt idx="25">
                  <c:v>0.49872121771323824</c:v>
                </c:pt>
                <c:pt idx="26">
                  <c:v>0.56685672039518764</c:v>
                </c:pt>
                <c:pt idx="27">
                  <c:v>0.6450579134185378</c:v>
                </c:pt>
                <c:pt idx="28">
                  <c:v>0.73525387534525566</c:v>
                </c:pt>
                <c:pt idx="29">
                  <c:v>0.83977228382931801</c:v>
                </c:pt>
                <c:pt idx="30">
                  <c:v>0.96135860512265858</c:v>
                </c:pt>
                <c:pt idx="31">
                  <c:v>1.1031008392582988</c:v>
                </c:pt>
                <c:pt idx="32">
                  <c:v>1.2681301598192407</c:v>
                </c:pt>
                <c:pt idx="33">
                  <c:v>1.4588483497673261</c:v>
                </c:pt>
                <c:pt idx="34">
                  <c:v>1.6752746302618815</c:v>
                </c:pt>
                <c:pt idx="35">
                  <c:v>1.9120699548544515</c:v>
                </c:pt>
                <c:pt idx="36">
                  <c:v>2.1544526722035799</c:v>
                </c:pt>
                <c:pt idx="37">
                  <c:v>2.3755039573408956</c:v>
                </c:pt>
                <c:pt idx="38">
                  <c:v>2.5405256377648309</c:v>
                </c:pt>
                <c:pt idx="39">
                  <c:v>2.5963320805277736</c:v>
                </c:pt>
                <c:pt idx="40">
                  <c:v>2.6279897749574981</c:v>
                </c:pt>
                <c:pt idx="41">
                  <c:v>2.5790638536078516</c:v>
                </c:pt>
                <c:pt idx="42">
                  <c:v>2.4757652502945455</c:v>
                </c:pt>
                <c:pt idx="43">
                  <c:v>2.3458282430391502</c:v>
                </c:pt>
                <c:pt idx="44">
                  <c:v>2.2094669601996775</c:v>
                </c:pt>
                <c:pt idx="45">
                  <c:v>2.0782824873700725</c:v>
                </c:pt>
                <c:pt idx="46">
                  <c:v>1.9576326985266959</c:v>
                </c:pt>
                <c:pt idx="47">
                  <c:v>1.8492204535674617</c:v>
                </c:pt>
                <c:pt idx="48">
                  <c:v>1.7528916799717629</c:v>
                </c:pt>
                <c:pt idx="49">
                  <c:v>1.6676759465087609</c:v>
                </c:pt>
                <c:pt idx="50">
                  <c:v>1.5923290222580235</c:v>
                </c:pt>
                <c:pt idx="51">
                  <c:v>1.5255929921684372</c:v>
                </c:pt>
                <c:pt idx="52">
                  <c:v>1.4663082478021907</c:v>
                </c:pt>
                <c:pt idx="53">
                  <c:v>1.4134519509595289</c:v>
                </c:pt>
                <c:pt idx="54">
                  <c:v>1.366142040962482</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0.67222188892408763</c:v>
                </c:pt>
                <c:pt idx="77">
                  <c:v>0.65466431727377361</c:v>
                </c:pt>
                <c:pt idx="78">
                  <c:v>0.63829494665583164</c:v>
                </c:pt>
                <c:pt idx="79">
                  <c:v>0.62280956930896869</c:v>
                </c:pt>
                <c:pt idx="80">
                  <c:v>0.60801665070027733</c:v>
                </c:pt>
                <c:pt idx="81">
                  <c:v>0.59379402431577666</c:v>
                </c:pt>
                <c:pt idx="82">
                  <c:v>0.58006301128496196</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RTC!$C$102:$CG$102</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0.17778182882038854</c:v>
                </c:pt>
                <c:pt idx="18">
                  <c:v>0.20481428712074592</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2.9144360407834333</c:v>
                </c:pt>
                <c:pt idx="36">
                  <c:v>3.6744632912065964</c:v>
                </c:pt>
                <c:pt idx="37">
                  <c:v>4.5180288456886482</c:v>
                </c:pt>
                <c:pt idx="38">
                  <c:v>5.0810379394232044</c:v>
                </c:pt>
                <c:pt idx="39">
                  <c:v>5.110961206202929</c:v>
                </c:pt>
                <c:pt idx="40">
                  <c:v>4.7033915520154839</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0.71596843944997601</c:v>
                </c:pt>
                <c:pt idx="77">
                  <c:v>0.70601985922899657</c:v>
                </c:pt>
                <c:pt idx="78">
                  <c:v>0.69726809741755791</c:v>
                </c:pt>
                <c:pt idx="79">
                  <c:v>0.68934754512369922</c:v>
                </c:pt>
                <c:pt idx="80">
                  <c:v>0.68201229940551977</c:v>
                </c:pt>
                <c:pt idx="81">
                  <c:v>0.67509300785337512</c:v>
                </c:pt>
                <c:pt idx="82">
                  <c:v>0.66847091301282935</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10.184107885549246</c:v>
                </c:pt>
                <c:pt idx="1">
                  <c:v>5.1176207301120114</c:v>
                </c:pt>
                <c:pt idx="2">
                  <c:v>3.4404222208717554</c:v>
                </c:pt>
                <c:pt idx="3">
                  <c:v>2.6108536123047963</c:v>
                </c:pt>
                <c:pt idx="4">
                  <c:v>2.1206927955368053</c:v>
                </c:pt>
                <c:pt idx="5">
                  <c:v>1.8006337348323633</c:v>
                </c:pt>
                <c:pt idx="6">
                  <c:v>1.5782154167076732</c:v>
                </c:pt>
                <c:pt idx="7">
                  <c:v>1.4173076643698466</c:v>
                </c:pt>
                <c:pt idx="8">
                  <c:v>1.2979437744552802</c:v>
                </c:pt>
                <c:pt idx="9">
                  <c:v>1.2082582811175557</c:v>
                </c:pt>
                <c:pt idx="10">
                  <c:v>1.1408279725654404</c:v>
                </c:pt>
                <c:pt idx="11">
                  <c:v>1.0908494085944771</c:v>
                </c:pt>
                <c:pt idx="12">
                  <c:v>1.0551664664382234</c:v>
                </c:pt>
                <c:pt idx="13">
                  <c:v>1.0317261802143798</c:v>
                </c:pt>
                <c:pt idx="14">
                  <c:v>1.0192675646177061</c:v>
                </c:pt>
                <c:pt idx="15">
                  <c:v>1.0171479945254907</c:v>
                </c:pt>
                <c:pt idx="16">
                  <c:v>1.0252600223359625</c:v>
                </c:pt>
                <c:pt idx="17">
                  <c:v>1.044017825249967</c:v>
                </c:pt>
                <c:pt idx="18">
                  <c:v>1.0744100089845188</c:v>
                </c:pt>
                <c:pt idx="19">
                  <c:v>1.1181317088552554</c:v>
                </c:pt>
                <c:pt idx="20">
                  <c:v>1.1778304603683167</c:v>
                </c:pt>
                <c:pt idx="21">
                  <c:v>1.2575371775446489</c:v>
                </c:pt>
                <c:pt idx="22">
                  <c:v>1.3634265512862485</c:v>
                </c:pt>
                <c:pt idx="23">
                  <c:v>1.5052105207047521</c:v>
                </c:pt>
                <c:pt idx="24">
                  <c:v>1.6988498056773038</c:v>
                </c:pt>
                <c:pt idx="25">
                  <c:v>1.972282405615807</c:v>
                </c:pt>
                <c:pt idx="26">
                  <c:v>2.3789474721131398</c:v>
                </c:pt>
                <c:pt idx="27">
                  <c:v>3.0350753757740452</c:v>
                </c:pt>
                <c:pt idx="28">
                  <c:v>4.2496014055903411</c:v>
                </c:pt>
                <c:pt idx="29">
                  <c:v>7.2046076222087949</c:v>
                </c:pt>
                <c:pt idx="30">
                  <c:v>19.715316110342975</c:v>
                </c:pt>
                <c:pt idx="31">
                  <c:v>24.451613471657435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5.3087370892756702</c:v>
                </c:pt>
                <c:pt idx="1">
                  <c:v>2.6676959125051973</c:v>
                </c:pt>
                <c:pt idx="2">
                  <c:v>1.7934115832203832</c:v>
                </c:pt>
                <c:pt idx="3">
                  <c:v>1.3609768830099471</c:v>
                </c:pt>
                <c:pt idx="4">
                  <c:v>1.1054675210776965</c:v>
                </c:pt>
                <c:pt idx="5">
                  <c:v>0.93862822347644481</c:v>
                </c:pt>
                <c:pt idx="6">
                  <c:v>0.82268675977314876</c:v>
                </c:pt>
                <c:pt idx="7">
                  <c:v>0.7388093144055583</c:v>
                </c:pt>
                <c:pt idx="8">
                  <c:v>0.6765877122160503</c:v>
                </c:pt>
                <c:pt idx="9">
                  <c:v>0.62983676356127904</c:v>
                </c:pt>
                <c:pt idx="10">
                  <c:v>0.59468692186921901</c:v>
                </c:pt>
                <c:pt idx="11">
                  <c:v>0.56863426618222745</c:v>
                </c:pt>
                <c:pt idx="12">
                  <c:v>0.55003358356886112</c:v>
                </c:pt>
                <c:pt idx="13">
                  <c:v>0.53781471096281497</c:v>
                </c:pt>
                <c:pt idx="14">
                  <c:v>0.5313203262368893</c:v>
                </c:pt>
                <c:pt idx="15">
                  <c:v>0.53021544395477715</c:v>
                </c:pt>
                <c:pt idx="16">
                  <c:v>0.53444405419640595</c:v>
                </c:pt>
                <c:pt idx="17">
                  <c:v>0.54422205784306799</c:v>
                </c:pt>
                <c:pt idx="18">
                  <c:v>0.56006479191746195</c:v>
                </c:pt>
                <c:pt idx="19">
                  <c:v>0.58285589078625011</c:v>
                </c:pt>
                <c:pt idx="20">
                  <c:v>0.61397545274518628</c:v>
                </c:pt>
                <c:pt idx="21">
                  <c:v>0.65552469893284881</c:v>
                </c:pt>
                <c:pt idx="22">
                  <c:v>0.71072235120240623</c:v>
                </c:pt>
                <c:pt idx="23">
                  <c:v>0.78463101611205155</c:v>
                </c:pt>
                <c:pt idx="24">
                  <c:v>0.88557064338497749</c:v>
                </c:pt>
                <c:pt idx="25">
                  <c:v>1.0281046582465379</c:v>
                </c:pt>
                <c:pt idx="26">
                  <c:v>1.2400896397185519</c:v>
                </c:pt>
                <c:pt idx="27">
                  <c:v>1.5821137597120023</c:v>
                </c:pt>
                <c:pt idx="28">
                  <c:v>2.2152177539779436</c:v>
                </c:pt>
                <c:pt idx="29">
                  <c:v>3.7555933349811803</c:v>
                </c:pt>
                <c:pt idx="30">
                  <c:v>10.277132866029849</c:v>
                </c:pt>
                <c:pt idx="31">
                  <c:v>12.746053830970363</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RTC!$C$108:$CG$108</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RTC!$C$109:$CG$109</c:f>
              <c:numCache>
                <c:formatCode>General</c:formatCode>
                <c:ptCount val="83"/>
                <c:pt idx="0">
                  <c:v>2.2187500683061351E-8</c:v>
                </c:pt>
                <c:pt idx="1">
                  <c:v>9.849006953064972E-4</c:v>
                </c:pt>
                <c:pt idx="2">
                  <c:v>2.8145812418383953E-3</c:v>
                </c:pt>
                <c:pt idx="3">
                  <c:v>5.5989164322938897E-3</c:v>
                </c:pt>
                <c:pt idx="4">
                  <c:v>9.3599159121697442E-3</c:v>
                </c:pt>
                <c:pt idx="5">
                  <c:v>1.4127700802194739E-2</c:v>
                </c:pt>
                <c:pt idx="6">
                  <c:v>1.9941104951120836E-2</c:v>
                </c:pt>
                <c:pt idx="7">
                  <c:v>2.68484681177362E-2</c:v>
                </c:pt>
                <c:pt idx="8">
                  <c:v>3.4908651188488689E-2</c:v>
                </c:pt>
                <c:pt idx="9">
                  <c:v>4.4192313269354674E-2</c:v>
                </c:pt>
                <c:pt idx="10">
                  <c:v>5.4783502719552624E-2</c:v>
                </c:pt>
                <c:pt idx="11">
                  <c:v>6.6781629823724209E-2</c:v>
                </c:pt>
                <c:pt idx="12">
                  <c:v>8.0303909051546121E-2</c:v>
                </c:pt>
                <c:pt idx="13">
                  <c:v>9.5488385406768767E-2</c:v>
                </c:pt>
                <c:pt idx="14">
                  <c:v>0.1124976945456609</c:v>
                </c:pt>
                <c:pt idx="15">
                  <c:v>0.13152375339784619</c:v>
                </c:pt>
                <c:pt idx="16">
                  <c:v>0.15279364153228964</c:v>
                </c:pt>
                <c:pt idx="17">
                  <c:v>0.17657701998339284</c:v>
                </c:pt>
                <c:pt idx="18">
                  <c:v>0.20319555298045652</c:v>
                </c:pt>
                <c:pt idx="19">
                  <c:v>0.23303496234375773</c:v>
                </c:pt>
                <c:pt idx="20">
                  <c:v>0.26656057339377198</c:v>
                </c:pt>
                <c:pt idx="21">
                  <c:v>0.30433753256472895</c:v>
                </c:pt>
                <c:pt idx="22">
                  <c:v>0.34705732958532426</c:v>
                </c:pt>
                <c:pt idx="23">
                  <c:v>0.3955728953287142</c:v>
                </c:pt>
                <c:pt idx="24">
                  <c:v>0.45094544184848312</c:v>
                </c:pt>
                <c:pt idx="25">
                  <c:v>0.51450744764003065</c:v>
                </c:pt>
                <c:pt idx="26">
                  <c:v>0.58794783578384491</c:v>
                </c:pt>
                <c:pt idx="27">
                  <c:v>0.67342739440417587</c:v>
                </c:pt>
                <c:pt idx="28">
                  <c:v>0.77373437616577223</c:v>
                </c:pt>
                <c:pt idx="29">
                  <c:v>0.89249023573858011</c:v>
                </c:pt>
                <c:pt idx="30">
                  <c:v>1.0344082263555023</c:v>
                </c:pt>
                <c:pt idx="31">
                  <c:v>1.2055776708458923</c:v>
                </c:pt>
                <c:pt idx="32">
                  <c:v>1.4136522783933134</c:v>
                </c:pt>
                <c:pt idx="33">
                  <c:v>1.6675553473391334</c:v>
                </c:pt>
                <c:pt idx="34">
                  <c:v>1.975644455147177</c:v>
                </c:pt>
                <c:pt idx="35">
                  <c:v>2.3399001043910461</c:v>
                </c:pt>
                <c:pt idx="36">
                  <c:v>2.7423403235652533</c:v>
                </c:pt>
                <c:pt idx="37">
                  <c:v>3.1247759333839795</c:v>
                </c:pt>
                <c:pt idx="38">
                  <c:v>3.3873652120069995</c:v>
                </c:pt>
                <c:pt idx="39">
                  <c:v>3.4474041866250285</c:v>
                </c:pt>
                <c:pt idx="40">
                  <c:v>3.3961745990581922</c:v>
                </c:pt>
                <c:pt idx="41">
                  <c:v>3.1969481816235636</c:v>
                </c:pt>
                <c:pt idx="42">
                  <c:v>2.9388870357191892</c:v>
                </c:pt>
                <c:pt idx="43">
                  <c:v>2.681640128069982</c:v>
                </c:pt>
                <c:pt idx="44">
                  <c:v>2.4507355935565496</c:v>
                </c:pt>
                <c:pt idx="45">
                  <c:v>2.2522709043116098</c:v>
                </c:pt>
                <c:pt idx="46">
                  <c:v>2.0843228075412807</c:v>
                </c:pt>
                <c:pt idx="47">
                  <c:v>1.9425574958474034</c:v>
                </c:pt>
                <c:pt idx="48">
                  <c:v>1.8224650772829212</c:v>
                </c:pt>
                <c:pt idx="49">
                  <c:v>1.7200903209246761</c:v>
                </c:pt>
                <c:pt idx="50">
                  <c:v>1.632176803144727</c:v>
                </c:pt>
                <c:pt idx="51">
                  <c:v>1.5561098946588816</c:v>
                </c:pt>
                <c:pt idx="52">
                  <c:v>1.489807691340715</c:v>
                </c:pt>
                <c:pt idx="53">
                  <c:v>1.4316127571711235</c:v>
                </c:pt>
                <c:pt idx="54">
                  <c:v>1.3802003368620432</c:v>
                </c:pt>
                <c:pt idx="55">
                  <c:v>1.3345051485700088</c:v>
                </c:pt>
                <c:pt idx="56">
                  <c:v>1.2936645083407594</c:v>
                </c:pt>
                <c:pt idx="57">
                  <c:v>1.2569745990393846</c:v>
                </c:pt>
                <c:pt idx="58">
                  <c:v>1.223856922650389</c:v>
                </c:pt>
                <c:pt idx="59">
                  <c:v>1.1938325105789709</c:v>
                </c:pt>
                <c:pt idx="60">
                  <c:v>1.1665020079562616</c:v>
                </c:pt>
                <c:pt idx="61">
                  <c:v>1.14153020365793</c:v>
                </c:pt>
                <c:pt idx="62">
                  <c:v>1.1186339346181491</c:v>
                </c:pt>
                <c:pt idx="63">
                  <c:v>1.0975725633206461</c:v>
                </c:pt>
                <c:pt idx="64">
                  <c:v>1.0781404288956493</c:v>
                </c:pt>
                <c:pt idx="65">
                  <c:v>1.0601608215731557</c:v>
                </c:pt>
                <c:pt idx="66">
                  <c:v>1.0434811407403344</c:v>
                </c:pt>
                <c:pt idx="67">
                  <c:v>1.027968978773713</c:v>
                </c:pt>
                <c:pt idx="68">
                  <c:v>1.0135089337833822</c:v>
                </c:pt>
                <c:pt idx="69">
                  <c:v>1</c:v>
                </c:pt>
                <c:pt idx="70">
                  <c:v>0.88292587716248183</c:v>
                </c:pt>
                <c:pt idx="71">
                  <c:v>0.81962508058391115</c:v>
                </c:pt>
                <c:pt idx="72">
                  <c:v>0.77955101470025123</c:v>
                </c:pt>
                <c:pt idx="73">
                  <c:v>0.75126541693980986</c:v>
                </c:pt>
                <c:pt idx="74">
                  <c:v>0.72959724537909454</c:v>
                </c:pt>
                <c:pt idx="75">
                  <c:v>0.71190650616748175</c:v>
                </c:pt>
                <c:pt idx="76">
                  <c:v>0.69672719280698858</c:v>
                </c:pt>
                <c:pt idx="77">
                  <c:v>0.68319460472539539</c:v>
                </c:pt>
                <c:pt idx="78">
                  <c:v>0.67077581223864358</c:v>
                </c:pt>
                <c:pt idx="79">
                  <c:v>0.65913176411253827</c:v>
                </c:pt>
                <c:pt idx="80">
                  <c:v>0.64804192660667004</c:v>
                </c:pt>
                <c:pt idx="81">
                  <c:v>0.63736082864738453</c:v>
                </c:pt>
                <c:pt idx="82">
                  <c:v>0.62699187058343331</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RTC!$C$110:$CG$110</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0.17778182882038857</c:v>
                </c:pt>
                <c:pt idx="18">
                  <c:v>0.20481428712074595</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2.9144360407834338</c:v>
                </c:pt>
                <c:pt idx="36">
                  <c:v>3.6744632912065973</c:v>
                </c:pt>
                <c:pt idx="37">
                  <c:v>4.5180288456886482</c:v>
                </c:pt>
                <c:pt idx="38">
                  <c:v>5.0810379394232061</c:v>
                </c:pt>
                <c:pt idx="39">
                  <c:v>5.1109612062029326</c:v>
                </c:pt>
                <c:pt idx="40">
                  <c:v>4.7033915520154848</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0.71596843944997612</c:v>
                </c:pt>
                <c:pt idx="77">
                  <c:v>0.70601985922899657</c:v>
                </c:pt>
                <c:pt idx="78">
                  <c:v>0.69726809741755791</c:v>
                </c:pt>
                <c:pt idx="79">
                  <c:v>0.68934754512369922</c:v>
                </c:pt>
                <c:pt idx="80">
                  <c:v>0.68201229940551977</c:v>
                </c:pt>
                <c:pt idx="81">
                  <c:v>0.67509300785337512</c:v>
                </c:pt>
                <c:pt idx="82">
                  <c:v>0.66847091301282946</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RTC!$C$111:$CG$111</c:f>
              <c:numCache>
                <c:formatCode>General</c:formatCode>
                <c:ptCount val="83"/>
                <c:pt idx="0">
                  <c:v>2.2187500710704751E-8</c:v>
                </c:pt>
                <c:pt idx="1">
                  <c:v>9.8495519619216324E-4</c:v>
                </c:pt>
                <c:pt idx="2">
                  <c:v>2.8150267952314618E-3</c:v>
                </c:pt>
                <c:pt idx="3">
                  <c:v>5.6006823513903934E-3</c:v>
                </c:pt>
                <c:pt idx="4">
                  <c:v>9.3648617585882724E-3</c:v>
                </c:pt>
                <c:pt idx="5">
                  <c:v>1.4138999416134937E-2</c:v>
                </c:pt>
                <c:pt idx="6">
                  <c:v>1.9963690379138997E-2</c:v>
                </c:pt>
                <c:pt idx="7">
                  <c:v>2.6889572872167717E-2</c:v>
                </c:pt>
                <c:pt idx="8">
                  <c:v>3.4978463781810375E-2</c:v>
                </c:pt>
                <c:pt idx="9">
                  <c:v>4.4304796095577109E-2</c:v>
                </c:pt>
                <c:pt idx="10">
                  <c:v>5.4957423098231255E-2</c:v>
                </c:pt>
                <c:pt idx="11">
                  <c:v>6.7041874843055321E-2</c:v>
                </c:pt>
                <c:pt idx="12">
                  <c:v>8.0683179907920746E-2</c:v>
                </c:pt>
                <c:pt idx="13">
                  <c:v>9.6029402466193667E-2</c:v>
                </c:pt>
                <c:pt idx="14">
                  <c:v>0.11325609521768325</c:v>
                </c:pt>
                <c:pt idx="15">
                  <c:v>0.13257193855929073</c:v>
                </c:pt>
                <c:pt idx="16">
                  <c:v>0.15422593420697631</c:v>
                </c:pt>
                <c:pt idx="17">
                  <c:v>0.17851666044272152</c:v>
                </c:pt>
                <c:pt idx="18">
                  <c:v>0.20580429645539597</c:v>
                </c:pt>
                <c:pt idx="19">
                  <c:v>0.23652641650649184</c:v>
                </c:pt>
                <c:pt idx="20">
                  <c:v>0.27121899136500155</c:v>
                </c:pt>
                <c:pt idx="21">
                  <c:v>0.31054469687236774</c:v>
                </c:pt>
                <c:pt idx="22">
                  <c:v>0.35533165468326094</c:v>
                </c:pt>
                <c:pt idx="23">
                  <c:v>0.40662735229089125</c:v>
                </c:pt>
                <c:pt idx="24">
                  <c:v>0.4657751192418001</c:v>
                </c:pt>
                <c:pt idx="25">
                  <c:v>0.5345249169101981</c:v>
                </c:pt>
                <c:pt idx="26">
                  <c:v>0.61519771904283727</c:v>
                </c:pt>
                <c:pt idx="27">
                  <c:v>0.71093611280797075</c:v>
                </c:pt>
                <c:pt idx="28">
                  <c:v>0.82609837828438526</c:v>
                </c:pt>
                <c:pt idx="29">
                  <c:v>0.96690072651269632</c:v>
                </c:pt>
                <c:pt idx="30">
                  <c:v>1.142508254098316</c:v>
                </c:pt>
                <c:pt idx="31">
                  <c:v>1.3669800317854319</c:v>
                </c:pt>
                <c:pt idx="32">
                  <c:v>1.6629393834906567</c:v>
                </c:pt>
                <c:pt idx="33">
                  <c:v>2.0689712193066256</c:v>
                </c:pt>
                <c:pt idx="34">
                  <c:v>2.6556629720063727</c:v>
                </c:pt>
                <c:pt idx="35">
                  <c:v>3.562730983116241</c:v>
                </c:pt>
                <c:pt idx="36">
                  <c:v>5.0819004932809255</c:v>
                </c:pt>
                <c:pt idx="37">
                  <c:v>7.6845345836029564</c:v>
                </c:pt>
                <c:pt idx="38">
                  <c:v>10.161969192094899</c:v>
                </c:pt>
                <c:pt idx="39">
                  <c:v>9.637817099293926</c:v>
                </c:pt>
                <c:pt idx="40">
                  <c:v>7.0175113610280446</c:v>
                </c:pt>
                <c:pt idx="41">
                  <c:v>5.1403544012034015</c:v>
                </c:pt>
                <c:pt idx="42">
                  <c:v>4.0276172702504764</c:v>
                </c:pt>
                <c:pt idx="43">
                  <c:v>3.3277697417174541</c:v>
                </c:pt>
                <c:pt idx="44">
                  <c:v>2.8551452333825154</c:v>
                </c:pt>
                <c:pt idx="45">
                  <c:v>2.5171149142077254</c:v>
                </c:pt>
                <c:pt idx="46">
                  <c:v>2.264376326696298</c:v>
                </c:pt>
                <c:pt idx="47">
                  <c:v>2.0687525592238192</c:v>
                </c:pt>
                <c:pt idx="48">
                  <c:v>1.9131152350154008</c:v>
                </c:pt>
                <c:pt idx="49">
                  <c:v>1.7865035766361688</c:v>
                </c:pt>
                <c:pt idx="50">
                  <c:v>1.6815982078308866</c:v>
                </c:pt>
                <c:pt idx="51">
                  <c:v>1.5933341149723022</c:v>
                </c:pt>
                <c:pt idx="52">
                  <c:v>1.5180992161293732</c:v>
                </c:pt>
                <c:pt idx="53">
                  <c:v>1.4532505456252056</c:v>
                </c:pt>
                <c:pt idx="54">
                  <c:v>1.3968109323311331</c:v>
                </c:pt>
                <c:pt idx="55">
                  <c:v>1.3472724998288792</c:v>
                </c:pt>
                <c:pt idx="56">
                  <c:v>1.3034656709274861</c:v>
                </c:pt>
                <c:pt idx="57">
                  <c:v>1.2644696125106172</c:v>
                </c:pt>
                <c:pt idx="58">
                  <c:v>1.2295496297868329</c:v>
                </c:pt>
                <c:pt idx="59">
                  <c:v>1.1981125212430315</c:v>
                </c:pt>
                <c:pt idx="60">
                  <c:v>1.1696741690982082</c:v>
                </c:pt>
                <c:pt idx="61">
                  <c:v>1.1438356310403384</c:v>
                </c:pt>
                <c:pt idx="62">
                  <c:v>1.120265244900249</c:v>
                </c:pt>
                <c:pt idx="63">
                  <c:v>1.0986850556250742</c:v>
                </c:pt>
                <c:pt idx="64">
                  <c:v>1.0788603954298839</c:v>
                </c:pt>
                <c:pt idx="65">
                  <c:v>1.0605917954989095</c:v>
                </c:pt>
                <c:pt idx="66">
                  <c:v>1.0437086432107368</c:v>
                </c:pt>
                <c:pt idx="67">
                  <c:v>1.0280641611763144</c:v>
                </c:pt>
                <c:pt idx="68">
                  <c:v>1.0135313978619362</c:v>
                </c:pt>
                <c:pt idx="69">
                  <c:v>1</c:v>
                </c:pt>
                <c:pt idx="70">
                  <c:v>0.88495726730590507</c:v>
                </c:pt>
                <c:pt idx="71">
                  <c:v>0.82538750815483564</c:v>
                </c:pt>
                <c:pt idx="72">
                  <c:v>0.78970452933181534</c:v>
                </c:pt>
                <c:pt idx="73">
                  <c:v>0.76625746714637877</c:v>
                </c:pt>
                <c:pt idx="74">
                  <c:v>0.74980169428247168</c:v>
                </c:pt>
                <c:pt idx="75">
                  <c:v>0.73765300621616869</c:v>
                </c:pt>
                <c:pt idx="76">
                  <c:v>0.72830764080013843</c:v>
                </c:pt>
                <c:pt idx="77">
                  <c:v>0.72086436340017956</c:v>
                </c:pt>
                <c:pt idx="78">
                  <c:v>0.71475398171149873</c:v>
                </c:pt>
                <c:pt idx="79">
                  <c:v>0.70960160692004326</c:v>
                </c:pt>
                <c:pt idx="80">
                  <c:v>0.70515169452910476</c:v>
                </c:pt>
                <c:pt idx="81">
                  <c:v>0.70122499419709017</c:v>
                </c:pt>
                <c:pt idx="82">
                  <c:v>0.69769269761009001</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RTC!$C$108:$CG$108</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RTC!$C$109:$CG$109</c:f>
              <c:numCache>
                <c:formatCode>General</c:formatCode>
                <c:ptCount val="83"/>
                <c:pt idx="0">
                  <c:v>2.2187500683061351E-8</c:v>
                </c:pt>
                <c:pt idx="1">
                  <c:v>9.849006953064972E-4</c:v>
                </c:pt>
                <c:pt idx="2">
                  <c:v>2.8145812418383953E-3</c:v>
                </c:pt>
                <c:pt idx="3">
                  <c:v>5.5989164322938897E-3</c:v>
                </c:pt>
                <c:pt idx="4">
                  <c:v>9.3599159121697442E-3</c:v>
                </c:pt>
                <c:pt idx="5">
                  <c:v>1.4127700802194739E-2</c:v>
                </c:pt>
                <c:pt idx="6">
                  <c:v>1.9941104951120836E-2</c:v>
                </c:pt>
                <c:pt idx="7">
                  <c:v>2.68484681177362E-2</c:v>
                </c:pt>
                <c:pt idx="8">
                  <c:v>3.4908651188488689E-2</c:v>
                </c:pt>
                <c:pt idx="9">
                  <c:v>4.4192313269354674E-2</c:v>
                </c:pt>
                <c:pt idx="10">
                  <c:v>5.4783502719552624E-2</c:v>
                </c:pt>
                <c:pt idx="11">
                  <c:v>6.6781629823724209E-2</c:v>
                </c:pt>
                <c:pt idx="12">
                  <c:v>8.0303909051546121E-2</c:v>
                </c:pt>
                <c:pt idx="13">
                  <c:v>9.5488385406768767E-2</c:v>
                </c:pt>
                <c:pt idx="14">
                  <c:v>0.1124976945456609</c:v>
                </c:pt>
                <c:pt idx="15">
                  <c:v>0.13152375339784619</c:v>
                </c:pt>
                <c:pt idx="16">
                  <c:v>0.15279364153228964</c:v>
                </c:pt>
                <c:pt idx="17">
                  <c:v>0.17657701998339284</c:v>
                </c:pt>
                <c:pt idx="18">
                  <c:v>0.20319555298045652</c:v>
                </c:pt>
                <c:pt idx="19">
                  <c:v>0.23303496234375773</c:v>
                </c:pt>
                <c:pt idx="20">
                  <c:v>0.26656057339377198</c:v>
                </c:pt>
                <c:pt idx="21">
                  <c:v>0.30433753256472895</c:v>
                </c:pt>
                <c:pt idx="22">
                  <c:v>0.34705732958532426</c:v>
                </c:pt>
                <c:pt idx="23">
                  <c:v>0.3955728953287142</c:v>
                </c:pt>
                <c:pt idx="24">
                  <c:v>0.45094544184848312</c:v>
                </c:pt>
                <c:pt idx="25">
                  <c:v>0.51450744764003065</c:v>
                </c:pt>
                <c:pt idx="26">
                  <c:v>0.58794783578384491</c:v>
                </c:pt>
                <c:pt idx="27">
                  <c:v>0.67342739440417587</c:v>
                </c:pt>
                <c:pt idx="28">
                  <c:v>0.77373437616577223</c:v>
                </c:pt>
                <c:pt idx="29">
                  <c:v>0.89249023573858011</c:v>
                </c:pt>
                <c:pt idx="30">
                  <c:v>1.0344082263555023</c:v>
                </c:pt>
                <c:pt idx="31">
                  <c:v>1.2055776708458923</c:v>
                </c:pt>
                <c:pt idx="32">
                  <c:v>1.4136522783933134</c:v>
                </c:pt>
                <c:pt idx="33">
                  <c:v>1.6675553473391334</c:v>
                </c:pt>
                <c:pt idx="34">
                  <c:v>1.975644455147177</c:v>
                </c:pt>
                <c:pt idx="35">
                  <c:v>2.3399001043910461</c:v>
                </c:pt>
                <c:pt idx="36">
                  <c:v>2.7423403235652533</c:v>
                </c:pt>
                <c:pt idx="37">
                  <c:v>3.1247759333839795</c:v>
                </c:pt>
                <c:pt idx="38">
                  <c:v>3.3873652120069995</c:v>
                </c:pt>
                <c:pt idx="39">
                  <c:v>3.4474041866250285</c:v>
                </c:pt>
                <c:pt idx="40">
                  <c:v>3.3961745990581922</c:v>
                </c:pt>
                <c:pt idx="41">
                  <c:v>3.1969481816235636</c:v>
                </c:pt>
                <c:pt idx="42">
                  <c:v>2.9388870357191892</c:v>
                </c:pt>
                <c:pt idx="43">
                  <c:v>2.681640128069982</c:v>
                </c:pt>
                <c:pt idx="44">
                  <c:v>2.4507355935565496</c:v>
                </c:pt>
                <c:pt idx="45">
                  <c:v>2.2522709043116098</c:v>
                </c:pt>
                <c:pt idx="46">
                  <c:v>2.0843228075412807</c:v>
                </c:pt>
                <c:pt idx="47">
                  <c:v>1.9425574958474034</c:v>
                </c:pt>
                <c:pt idx="48">
                  <c:v>1.8224650772829212</c:v>
                </c:pt>
                <c:pt idx="49">
                  <c:v>1.7200903209246761</c:v>
                </c:pt>
                <c:pt idx="50">
                  <c:v>1.632176803144727</c:v>
                </c:pt>
                <c:pt idx="51">
                  <c:v>1.5561098946588816</c:v>
                </c:pt>
                <c:pt idx="52">
                  <c:v>1.489807691340715</c:v>
                </c:pt>
                <c:pt idx="53">
                  <c:v>1.4316127571711235</c:v>
                </c:pt>
                <c:pt idx="54">
                  <c:v>1.3802003368620432</c:v>
                </c:pt>
                <c:pt idx="55">
                  <c:v>1.3345051485700088</c:v>
                </c:pt>
                <c:pt idx="56">
                  <c:v>1.2936645083407594</c:v>
                </c:pt>
                <c:pt idx="57">
                  <c:v>1.2569745990393846</c:v>
                </c:pt>
                <c:pt idx="58">
                  <c:v>1.223856922650389</c:v>
                </c:pt>
                <c:pt idx="59">
                  <c:v>1.1938325105789709</c:v>
                </c:pt>
                <c:pt idx="60">
                  <c:v>1.1665020079562616</c:v>
                </c:pt>
                <c:pt idx="61">
                  <c:v>1.14153020365793</c:v>
                </c:pt>
                <c:pt idx="62">
                  <c:v>1.1186339346181491</c:v>
                </c:pt>
                <c:pt idx="63">
                  <c:v>1.0975725633206461</c:v>
                </c:pt>
                <c:pt idx="64">
                  <c:v>1.0781404288956493</c:v>
                </c:pt>
                <c:pt idx="65">
                  <c:v>1.0601608215731557</c:v>
                </c:pt>
                <c:pt idx="66">
                  <c:v>1.0434811407403344</c:v>
                </c:pt>
                <c:pt idx="67">
                  <c:v>1.027968978773713</c:v>
                </c:pt>
                <c:pt idx="68">
                  <c:v>1.0135089337833822</c:v>
                </c:pt>
                <c:pt idx="69">
                  <c:v>1</c:v>
                </c:pt>
                <c:pt idx="70">
                  <c:v>0.88292587716248183</c:v>
                </c:pt>
                <c:pt idx="71">
                  <c:v>0.81962508058391115</c:v>
                </c:pt>
                <c:pt idx="72">
                  <c:v>0.77955101470025123</c:v>
                </c:pt>
                <c:pt idx="73">
                  <c:v>0.75126541693980986</c:v>
                </c:pt>
                <c:pt idx="74">
                  <c:v>0.72959724537909454</c:v>
                </c:pt>
                <c:pt idx="75">
                  <c:v>0.71190650616748175</c:v>
                </c:pt>
                <c:pt idx="76">
                  <c:v>0.69672719280698858</c:v>
                </c:pt>
                <c:pt idx="77">
                  <c:v>0.68319460472539539</c:v>
                </c:pt>
                <c:pt idx="78">
                  <c:v>0.67077581223864358</c:v>
                </c:pt>
                <c:pt idx="79">
                  <c:v>0.65913176411253827</c:v>
                </c:pt>
                <c:pt idx="80">
                  <c:v>0.64804192660667004</c:v>
                </c:pt>
                <c:pt idx="81">
                  <c:v>0.63736082864738453</c:v>
                </c:pt>
                <c:pt idx="82">
                  <c:v>0.62699187058343331</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RTC!$C$110:$CG$110</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0.17778182882038857</c:v>
                </c:pt>
                <c:pt idx="18">
                  <c:v>0.20481428712074595</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2.9144360407834338</c:v>
                </c:pt>
                <c:pt idx="36">
                  <c:v>3.6744632912065973</c:v>
                </c:pt>
                <c:pt idx="37">
                  <c:v>4.5180288456886482</c:v>
                </c:pt>
                <c:pt idx="38">
                  <c:v>5.0810379394232061</c:v>
                </c:pt>
                <c:pt idx="39">
                  <c:v>5.1109612062029326</c:v>
                </c:pt>
                <c:pt idx="40">
                  <c:v>4.7033915520154848</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0.71596843944997612</c:v>
                </c:pt>
                <c:pt idx="77">
                  <c:v>0.70601985922899657</c:v>
                </c:pt>
                <c:pt idx="78">
                  <c:v>0.69726809741755791</c:v>
                </c:pt>
                <c:pt idx="79">
                  <c:v>0.68934754512369922</c:v>
                </c:pt>
                <c:pt idx="80">
                  <c:v>0.68201229940551977</c:v>
                </c:pt>
                <c:pt idx="81">
                  <c:v>0.67509300785337512</c:v>
                </c:pt>
                <c:pt idx="82">
                  <c:v>0.66847091301282946</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RTC!$C$111:$CG$111</c:f>
              <c:numCache>
                <c:formatCode>General</c:formatCode>
                <c:ptCount val="83"/>
                <c:pt idx="0">
                  <c:v>2.2187500710704751E-8</c:v>
                </c:pt>
                <c:pt idx="1">
                  <c:v>9.8495519619216324E-4</c:v>
                </c:pt>
                <c:pt idx="2">
                  <c:v>2.8150267952314618E-3</c:v>
                </c:pt>
                <c:pt idx="3">
                  <c:v>5.6006823513903934E-3</c:v>
                </c:pt>
                <c:pt idx="4">
                  <c:v>9.3648617585882724E-3</c:v>
                </c:pt>
                <c:pt idx="5">
                  <c:v>1.4138999416134937E-2</c:v>
                </c:pt>
                <c:pt idx="6">
                  <c:v>1.9963690379138997E-2</c:v>
                </c:pt>
                <c:pt idx="7">
                  <c:v>2.6889572872167717E-2</c:v>
                </c:pt>
                <c:pt idx="8">
                  <c:v>3.4978463781810375E-2</c:v>
                </c:pt>
                <c:pt idx="9">
                  <c:v>4.4304796095577109E-2</c:v>
                </c:pt>
                <c:pt idx="10">
                  <c:v>5.4957423098231255E-2</c:v>
                </c:pt>
                <c:pt idx="11">
                  <c:v>6.7041874843055321E-2</c:v>
                </c:pt>
                <c:pt idx="12">
                  <c:v>8.0683179907920746E-2</c:v>
                </c:pt>
                <c:pt idx="13">
                  <c:v>9.6029402466193667E-2</c:v>
                </c:pt>
                <c:pt idx="14">
                  <c:v>0.11325609521768325</c:v>
                </c:pt>
                <c:pt idx="15">
                  <c:v>0.13257193855929073</c:v>
                </c:pt>
                <c:pt idx="16">
                  <c:v>0.15422593420697631</c:v>
                </c:pt>
                <c:pt idx="17">
                  <c:v>0.17851666044272152</c:v>
                </c:pt>
                <c:pt idx="18">
                  <c:v>0.20580429645539597</c:v>
                </c:pt>
                <c:pt idx="19">
                  <c:v>0.23652641650649184</c:v>
                </c:pt>
                <c:pt idx="20">
                  <c:v>0.27121899136500155</c:v>
                </c:pt>
                <c:pt idx="21">
                  <c:v>0.31054469687236774</c:v>
                </c:pt>
                <c:pt idx="22">
                  <c:v>0.35533165468326094</c:v>
                </c:pt>
                <c:pt idx="23">
                  <c:v>0.40662735229089125</c:v>
                </c:pt>
                <c:pt idx="24">
                  <c:v>0.4657751192418001</c:v>
                </c:pt>
                <c:pt idx="25">
                  <c:v>0.5345249169101981</c:v>
                </c:pt>
                <c:pt idx="26">
                  <c:v>0.61519771904283727</c:v>
                </c:pt>
                <c:pt idx="27">
                  <c:v>0.71093611280797075</c:v>
                </c:pt>
                <c:pt idx="28">
                  <c:v>0.82609837828438526</c:v>
                </c:pt>
                <c:pt idx="29">
                  <c:v>0.96690072651269632</c:v>
                </c:pt>
                <c:pt idx="30">
                  <c:v>1.142508254098316</c:v>
                </c:pt>
                <c:pt idx="31">
                  <c:v>1.3669800317854319</c:v>
                </c:pt>
                <c:pt idx="32">
                  <c:v>1.6629393834906567</c:v>
                </c:pt>
                <c:pt idx="33">
                  <c:v>2.0689712193066256</c:v>
                </c:pt>
                <c:pt idx="34">
                  <c:v>2.6556629720063727</c:v>
                </c:pt>
                <c:pt idx="35">
                  <c:v>3.562730983116241</c:v>
                </c:pt>
                <c:pt idx="36">
                  <c:v>5.0819004932809255</c:v>
                </c:pt>
                <c:pt idx="37">
                  <c:v>7.6845345836029564</c:v>
                </c:pt>
                <c:pt idx="38">
                  <c:v>10.161969192094899</c:v>
                </c:pt>
                <c:pt idx="39">
                  <c:v>9.637817099293926</c:v>
                </c:pt>
                <c:pt idx="40">
                  <c:v>7.0175113610280446</c:v>
                </c:pt>
                <c:pt idx="41">
                  <c:v>5.1403544012034015</c:v>
                </c:pt>
                <c:pt idx="42">
                  <c:v>4.0276172702504764</c:v>
                </c:pt>
                <c:pt idx="43">
                  <c:v>3.3277697417174541</c:v>
                </c:pt>
                <c:pt idx="44">
                  <c:v>2.8551452333825154</c:v>
                </c:pt>
                <c:pt idx="45">
                  <c:v>2.5171149142077254</c:v>
                </c:pt>
                <c:pt idx="46">
                  <c:v>2.264376326696298</c:v>
                </c:pt>
                <c:pt idx="47">
                  <c:v>2.0687525592238192</c:v>
                </c:pt>
                <c:pt idx="48">
                  <c:v>1.9131152350154008</c:v>
                </c:pt>
                <c:pt idx="49">
                  <c:v>1.7865035766361688</c:v>
                </c:pt>
                <c:pt idx="50">
                  <c:v>1.6815982078308866</c:v>
                </c:pt>
                <c:pt idx="51">
                  <c:v>1.5933341149723022</c:v>
                </c:pt>
                <c:pt idx="52">
                  <c:v>1.5180992161293732</c:v>
                </c:pt>
                <c:pt idx="53">
                  <c:v>1.4532505456252056</c:v>
                </c:pt>
                <c:pt idx="54">
                  <c:v>1.3968109323311331</c:v>
                </c:pt>
                <c:pt idx="55">
                  <c:v>1.3472724998288792</c:v>
                </c:pt>
                <c:pt idx="56">
                  <c:v>1.3034656709274861</c:v>
                </c:pt>
                <c:pt idx="57">
                  <c:v>1.2644696125106172</c:v>
                </c:pt>
                <c:pt idx="58">
                  <c:v>1.2295496297868329</c:v>
                </c:pt>
                <c:pt idx="59">
                  <c:v>1.1981125212430315</c:v>
                </c:pt>
                <c:pt idx="60">
                  <c:v>1.1696741690982082</c:v>
                </c:pt>
                <c:pt idx="61">
                  <c:v>1.1438356310403384</c:v>
                </c:pt>
                <c:pt idx="62">
                  <c:v>1.120265244900249</c:v>
                </c:pt>
                <c:pt idx="63">
                  <c:v>1.0986850556250742</c:v>
                </c:pt>
                <c:pt idx="64">
                  <c:v>1.0788603954298839</c:v>
                </c:pt>
                <c:pt idx="65">
                  <c:v>1.0605917954989095</c:v>
                </c:pt>
                <c:pt idx="66">
                  <c:v>1.0437086432107368</c:v>
                </c:pt>
                <c:pt idx="67">
                  <c:v>1.0280641611763144</c:v>
                </c:pt>
                <c:pt idx="68">
                  <c:v>1.0135313978619362</c:v>
                </c:pt>
                <c:pt idx="69">
                  <c:v>1</c:v>
                </c:pt>
                <c:pt idx="70">
                  <c:v>0.88495726730590507</c:v>
                </c:pt>
                <c:pt idx="71">
                  <c:v>0.82538750815483564</c:v>
                </c:pt>
                <c:pt idx="72">
                  <c:v>0.78970452933181534</c:v>
                </c:pt>
                <c:pt idx="73">
                  <c:v>0.76625746714637877</c:v>
                </c:pt>
                <c:pt idx="74">
                  <c:v>0.74980169428247168</c:v>
                </c:pt>
                <c:pt idx="75">
                  <c:v>0.73765300621616869</c:v>
                </c:pt>
                <c:pt idx="76">
                  <c:v>0.72830764080013843</c:v>
                </c:pt>
                <c:pt idx="77">
                  <c:v>0.72086436340017956</c:v>
                </c:pt>
                <c:pt idx="78">
                  <c:v>0.71475398171149873</c:v>
                </c:pt>
                <c:pt idx="79">
                  <c:v>0.70960160692004326</c:v>
                </c:pt>
                <c:pt idx="80">
                  <c:v>0.70515169452910476</c:v>
                </c:pt>
                <c:pt idx="81">
                  <c:v>0.70122499419709017</c:v>
                </c:pt>
                <c:pt idx="82">
                  <c:v>0.69769269761009001</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RTC!$C$99:$CG$99</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RTC!$C$100:$CG$100</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RTC!$C$101:$CG$101</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0.17493070869487751</c:v>
                </c:pt>
                <c:pt idx="18">
                  <c:v>0.20099247508140472</c:v>
                </c:pt>
                <c:pt idx="19">
                  <c:v>0.23010350832604315</c:v>
                </c:pt>
                <c:pt idx="20">
                  <c:v>0.26267549057636225</c:v>
                </c:pt>
                <c:pt idx="21">
                  <c:v>0.29920104571574935</c:v>
                </c:pt>
                <c:pt idx="22">
                  <c:v>0.34027249854372132</c:v>
                </c:pt>
                <c:pt idx="23">
                  <c:v>0.38660551985480945</c:v>
                </c:pt>
                <c:pt idx="24">
                  <c:v>0.43906883426600068</c:v>
                </c:pt>
                <c:pt idx="25">
                  <c:v>0.49872121771323824</c:v>
                </c:pt>
                <c:pt idx="26">
                  <c:v>0.56685672039518764</c:v>
                </c:pt>
                <c:pt idx="27">
                  <c:v>0.6450579134185378</c:v>
                </c:pt>
                <c:pt idx="28">
                  <c:v>0.73525387534525566</c:v>
                </c:pt>
                <c:pt idx="29">
                  <c:v>0.83977228382931801</c:v>
                </c:pt>
                <c:pt idx="30">
                  <c:v>0.96135860512265858</c:v>
                </c:pt>
                <c:pt idx="31">
                  <c:v>1.1031008392582988</c:v>
                </c:pt>
                <c:pt idx="32">
                  <c:v>1.2681301598192407</c:v>
                </c:pt>
                <c:pt idx="33">
                  <c:v>1.4588483497673261</c:v>
                </c:pt>
                <c:pt idx="34">
                  <c:v>1.6752746302618815</c:v>
                </c:pt>
                <c:pt idx="35">
                  <c:v>1.9120699548544515</c:v>
                </c:pt>
                <c:pt idx="36">
                  <c:v>2.1544526722035799</c:v>
                </c:pt>
                <c:pt idx="37">
                  <c:v>2.3755039573408956</c:v>
                </c:pt>
                <c:pt idx="38">
                  <c:v>2.5405256377648309</c:v>
                </c:pt>
                <c:pt idx="39">
                  <c:v>2.5963320805277736</c:v>
                </c:pt>
                <c:pt idx="40">
                  <c:v>2.6279897749574981</c:v>
                </c:pt>
                <c:pt idx="41">
                  <c:v>2.5790638536078516</c:v>
                </c:pt>
                <c:pt idx="42">
                  <c:v>2.4757652502945455</c:v>
                </c:pt>
                <c:pt idx="43">
                  <c:v>2.3458282430391502</c:v>
                </c:pt>
                <c:pt idx="44">
                  <c:v>2.2094669601996775</c:v>
                </c:pt>
                <c:pt idx="45">
                  <c:v>2.0782824873700725</c:v>
                </c:pt>
                <c:pt idx="46">
                  <c:v>1.9576326985266959</c:v>
                </c:pt>
                <c:pt idx="47">
                  <c:v>1.8492204535674617</c:v>
                </c:pt>
                <c:pt idx="48">
                  <c:v>1.7528916799717629</c:v>
                </c:pt>
                <c:pt idx="49">
                  <c:v>1.6676759465087609</c:v>
                </c:pt>
                <c:pt idx="50">
                  <c:v>1.5923290222580235</c:v>
                </c:pt>
                <c:pt idx="51">
                  <c:v>1.5255929921684372</c:v>
                </c:pt>
                <c:pt idx="52">
                  <c:v>1.4663082478021907</c:v>
                </c:pt>
                <c:pt idx="53">
                  <c:v>1.4134519509595289</c:v>
                </c:pt>
                <c:pt idx="54">
                  <c:v>1.366142040962482</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0.67222188892408763</c:v>
                </c:pt>
                <c:pt idx="77">
                  <c:v>0.65466431727377361</c:v>
                </c:pt>
                <c:pt idx="78">
                  <c:v>0.63829494665583164</c:v>
                </c:pt>
                <c:pt idx="79">
                  <c:v>0.62280956930896869</c:v>
                </c:pt>
                <c:pt idx="80">
                  <c:v>0.60801665070027733</c:v>
                </c:pt>
                <c:pt idx="81">
                  <c:v>0.59379402431577666</c:v>
                </c:pt>
                <c:pt idx="82">
                  <c:v>0.58006301128496196</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RTC!$C$102:$CG$102</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0.17778182882038854</c:v>
                </c:pt>
                <c:pt idx="18">
                  <c:v>0.20481428712074592</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2.9144360407834333</c:v>
                </c:pt>
                <c:pt idx="36">
                  <c:v>3.6744632912065964</c:v>
                </c:pt>
                <c:pt idx="37">
                  <c:v>4.5180288456886482</c:v>
                </c:pt>
                <c:pt idx="38">
                  <c:v>5.0810379394232044</c:v>
                </c:pt>
                <c:pt idx="39">
                  <c:v>5.110961206202929</c:v>
                </c:pt>
                <c:pt idx="40">
                  <c:v>4.7033915520154839</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0.71596843944997601</c:v>
                </c:pt>
                <c:pt idx="77">
                  <c:v>0.70601985922899657</c:v>
                </c:pt>
                <c:pt idx="78">
                  <c:v>0.69726809741755791</c:v>
                </c:pt>
                <c:pt idx="79">
                  <c:v>0.68934754512369922</c:v>
                </c:pt>
                <c:pt idx="80">
                  <c:v>0.68201229940551977</c:v>
                </c:pt>
                <c:pt idx="81">
                  <c:v>0.67509300785337512</c:v>
                </c:pt>
                <c:pt idx="82">
                  <c:v>0.66847091301282935</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RTC!$C$108:$CG$108</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RTC!$C$109:$CG$109</c:f>
              <c:numCache>
                <c:formatCode>General</c:formatCode>
                <c:ptCount val="83"/>
                <c:pt idx="0">
                  <c:v>2.2187500683061351E-8</c:v>
                </c:pt>
                <c:pt idx="1">
                  <c:v>9.849006953064972E-4</c:v>
                </c:pt>
                <c:pt idx="2">
                  <c:v>2.8145812418383953E-3</c:v>
                </c:pt>
                <c:pt idx="3">
                  <c:v>5.5989164322938897E-3</c:v>
                </c:pt>
                <c:pt idx="4">
                  <c:v>9.3599159121697442E-3</c:v>
                </c:pt>
                <c:pt idx="5">
                  <c:v>1.4127700802194739E-2</c:v>
                </c:pt>
                <c:pt idx="6">
                  <c:v>1.9941104951120836E-2</c:v>
                </c:pt>
                <c:pt idx="7">
                  <c:v>2.68484681177362E-2</c:v>
                </c:pt>
                <c:pt idx="8">
                  <c:v>3.4908651188488689E-2</c:v>
                </c:pt>
                <c:pt idx="9">
                  <c:v>4.4192313269354674E-2</c:v>
                </c:pt>
                <c:pt idx="10">
                  <c:v>5.4783502719552624E-2</c:v>
                </c:pt>
                <c:pt idx="11">
                  <c:v>6.6781629823724209E-2</c:v>
                </c:pt>
                <c:pt idx="12">
                  <c:v>8.0303909051546121E-2</c:v>
                </c:pt>
                <c:pt idx="13">
                  <c:v>9.5488385406768767E-2</c:v>
                </c:pt>
                <c:pt idx="14">
                  <c:v>0.1124976945456609</c:v>
                </c:pt>
                <c:pt idx="15">
                  <c:v>0.13152375339784619</c:v>
                </c:pt>
                <c:pt idx="16">
                  <c:v>0.15279364153228964</c:v>
                </c:pt>
                <c:pt idx="17">
                  <c:v>0.17657701998339284</c:v>
                </c:pt>
                <c:pt idx="18">
                  <c:v>0.20319555298045652</c:v>
                </c:pt>
                <c:pt idx="19">
                  <c:v>0.23303496234375773</c:v>
                </c:pt>
                <c:pt idx="20">
                  <c:v>0.26656057339377198</c:v>
                </c:pt>
                <c:pt idx="21">
                  <c:v>0.30433753256472895</c:v>
                </c:pt>
                <c:pt idx="22">
                  <c:v>0.34705732958532426</c:v>
                </c:pt>
                <c:pt idx="23">
                  <c:v>0.3955728953287142</c:v>
                </c:pt>
                <c:pt idx="24">
                  <c:v>0.45094544184848312</c:v>
                </c:pt>
                <c:pt idx="25">
                  <c:v>0.51450744764003065</c:v>
                </c:pt>
                <c:pt idx="26">
                  <c:v>0.58794783578384491</c:v>
                </c:pt>
                <c:pt idx="27">
                  <c:v>0.67342739440417587</c:v>
                </c:pt>
                <c:pt idx="28">
                  <c:v>0.77373437616577223</c:v>
                </c:pt>
                <c:pt idx="29">
                  <c:v>0.89249023573858011</c:v>
                </c:pt>
                <c:pt idx="30">
                  <c:v>1.0344082263555023</c:v>
                </c:pt>
                <c:pt idx="31">
                  <c:v>1.2055776708458923</c:v>
                </c:pt>
                <c:pt idx="32">
                  <c:v>1.4136522783933134</c:v>
                </c:pt>
                <c:pt idx="33">
                  <c:v>1.6675553473391334</c:v>
                </c:pt>
                <c:pt idx="34">
                  <c:v>1.975644455147177</c:v>
                </c:pt>
                <c:pt idx="35">
                  <c:v>2.3399001043910461</c:v>
                </c:pt>
                <c:pt idx="36">
                  <c:v>2.7423403235652533</c:v>
                </c:pt>
                <c:pt idx="37">
                  <c:v>3.1247759333839795</c:v>
                </c:pt>
                <c:pt idx="38">
                  <c:v>3.3873652120069995</c:v>
                </c:pt>
                <c:pt idx="39">
                  <c:v>3.4474041866250285</c:v>
                </c:pt>
                <c:pt idx="40">
                  <c:v>3.3961745990581922</c:v>
                </c:pt>
                <c:pt idx="41">
                  <c:v>3.1969481816235636</c:v>
                </c:pt>
                <c:pt idx="42">
                  <c:v>2.9388870357191892</c:v>
                </c:pt>
                <c:pt idx="43">
                  <c:v>2.681640128069982</c:v>
                </c:pt>
                <c:pt idx="44">
                  <c:v>2.4507355935565496</c:v>
                </c:pt>
                <c:pt idx="45">
                  <c:v>2.2522709043116098</c:v>
                </c:pt>
                <c:pt idx="46">
                  <c:v>2.0843228075412807</c:v>
                </c:pt>
                <c:pt idx="47">
                  <c:v>1.9425574958474034</c:v>
                </c:pt>
                <c:pt idx="48">
                  <c:v>1.8224650772829212</c:v>
                </c:pt>
                <c:pt idx="49">
                  <c:v>1.7200903209246761</c:v>
                </c:pt>
                <c:pt idx="50">
                  <c:v>1.632176803144727</c:v>
                </c:pt>
                <c:pt idx="51">
                  <c:v>1.5561098946588816</c:v>
                </c:pt>
                <c:pt idx="52">
                  <c:v>1.489807691340715</c:v>
                </c:pt>
                <c:pt idx="53">
                  <c:v>1.4316127571711235</c:v>
                </c:pt>
                <c:pt idx="54">
                  <c:v>1.3802003368620432</c:v>
                </c:pt>
                <c:pt idx="55">
                  <c:v>1.3345051485700088</c:v>
                </c:pt>
                <c:pt idx="56">
                  <c:v>1.2936645083407594</c:v>
                </c:pt>
                <c:pt idx="57">
                  <c:v>1.2569745990393846</c:v>
                </c:pt>
                <c:pt idx="58">
                  <c:v>1.223856922650389</c:v>
                </c:pt>
                <c:pt idx="59">
                  <c:v>1.1938325105789709</c:v>
                </c:pt>
                <c:pt idx="60">
                  <c:v>1.1665020079562616</c:v>
                </c:pt>
                <c:pt idx="61">
                  <c:v>1.14153020365793</c:v>
                </c:pt>
                <c:pt idx="62">
                  <c:v>1.1186339346181491</c:v>
                </c:pt>
                <c:pt idx="63">
                  <c:v>1.0975725633206461</c:v>
                </c:pt>
                <c:pt idx="64">
                  <c:v>1.0781404288956493</c:v>
                </c:pt>
                <c:pt idx="65">
                  <c:v>1.0601608215731557</c:v>
                </c:pt>
                <c:pt idx="66">
                  <c:v>1.0434811407403344</c:v>
                </c:pt>
                <c:pt idx="67">
                  <c:v>1.027968978773713</c:v>
                </c:pt>
                <c:pt idx="68">
                  <c:v>1.0135089337833822</c:v>
                </c:pt>
                <c:pt idx="69">
                  <c:v>1</c:v>
                </c:pt>
                <c:pt idx="70">
                  <c:v>0.88292587716248183</c:v>
                </c:pt>
                <c:pt idx="71">
                  <c:v>0.81962508058391115</c:v>
                </c:pt>
                <c:pt idx="72">
                  <c:v>0.77955101470025123</c:v>
                </c:pt>
                <c:pt idx="73">
                  <c:v>0.75126541693980986</c:v>
                </c:pt>
                <c:pt idx="74">
                  <c:v>0.72959724537909454</c:v>
                </c:pt>
                <c:pt idx="75">
                  <c:v>0.71190650616748175</c:v>
                </c:pt>
                <c:pt idx="76">
                  <c:v>0.69672719280698858</c:v>
                </c:pt>
                <c:pt idx="77">
                  <c:v>0.68319460472539539</c:v>
                </c:pt>
                <c:pt idx="78">
                  <c:v>0.67077581223864358</c:v>
                </c:pt>
                <c:pt idx="79">
                  <c:v>0.65913176411253827</c:v>
                </c:pt>
                <c:pt idx="80">
                  <c:v>0.64804192660667004</c:v>
                </c:pt>
                <c:pt idx="81">
                  <c:v>0.63736082864738453</c:v>
                </c:pt>
                <c:pt idx="82">
                  <c:v>0.62699187058343331</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RTC!$C$110:$CG$110</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0.17778182882038857</c:v>
                </c:pt>
                <c:pt idx="18">
                  <c:v>0.20481428712074595</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2.9144360407834338</c:v>
                </c:pt>
                <c:pt idx="36">
                  <c:v>3.6744632912065973</c:v>
                </c:pt>
                <c:pt idx="37">
                  <c:v>4.5180288456886482</c:v>
                </c:pt>
                <c:pt idx="38">
                  <c:v>5.0810379394232061</c:v>
                </c:pt>
                <c:pt idx="39">
                  <c:v>5.1109612062029326</c:v>
                </c:pt>
                <c:pt idx="40">
                  <c:v>4.7033915520154848</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0.71596843944997612</c:v>
                </c:pt>
                <c:pt idx="77">
                  <c:v>0.70601985922899657</c:v>
                </c:pt>
                <c:pt idx="78">
                  <c:v>0.69726809741755791</c:v>
                </c:pt>
                <c:pt idx="79">
                  <c:v>0.68934754512369922</c:v>
                </c:pt>
                <c:pt idx="80">
                  <c:v>0.68201229940551977</c:v>
                </c:pt>
                <c:pt idx="81">
                  <c:v>0.67509300785337512</c:v>
                </c:pt>
                <c:pt idx="82">
                  <c:v>0.66847091301282946</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RTC!$C$111:$CG$111</c:f>
              <c:numCache>
                <c:formatCode>General</c:formatCode>
                <c:ptCount val="83"/>
                <c:pt idx="0">
                  <c:v>2.2187500710704751E-8</c:v>
                </c:pt>
                <c:pt idx="1">
                  <c:v>9.8495519619216324E-4</c:v>
                </c:pt>
                <c:pt idx="2">
                  <c:v>2.8150267952314618E-3</c:v>
                </c:pt>
                <c:pt idx="3">
                  <c:v>5.6006823513903934E-3</c:v>
                </c:pt>
                <c:pt idx="4">
                  <c:v>9.3648617585882724E-3</c:v>
                </c:pt>
                <c:pt idx="5">
                  <c:v>1.4138999416134937E-2</c:v>
                </c:pt>
                <c:pt idx="6">
                  <c:v>1.9963690379138997E-2</c:v>
                </c:pt>
                <c:pt idx="7">
                  <c:v>2.6889572872167717E-2</c:v>
                </c:pt>
                <c:pt idx="8">
                  <c:v>3.4978463781810375E-2</c:v>
                </c:pt>
                <c:pt idx="9">
                  <c:v>4.4304796095577109E-2</c:v>
                </c:pt>
                <c:pt idx="10">
                  <c:v>5.4957423098231255E-2</c:v>
                </c:pt>
                <c:pt idx="11">
                  <c:v>6.7041874843055321E-2</c:v>
                </c:pt>
                <c:pt idx="12">
                  <c:v>8.0683179907920746E-2</c:v>
                </c:pt>
                <c:pt idx="13">
                  <c:v>9.6029402466193667E-2</c:v>
                </c:pt>
                <c:pt idx="14">
                  <c:v>0.11325609521768325</c:v>
                </c:pt>
                <c:pt idx="15">
                  <c:v>0.13257193855929073</c:v>
                </c:pt>
                <c:pt idx="16">
                  <c:v>0.15422593420697631</c:v>
                </c:pt>
                <c:pt idx="17">
                  <c:v>0.17851666044272152</c:v>
                </c:pt>
                <c:pt idx="18">
                  <c:v>0.20580429645539597</c:v>
                </c:pt>
                <c:pt idx="19">
                  <c:v>0.23652641650649184</c:v>
                </c:pt>
                <c:pt idx="20">
                  <c:v>0.27121899136500155</c:v>
                </c:pt>
                <c:pt idx="21">
                  <c:v>0.31054469687236774</c:v>
                </c:pt>
                <c:pt idx="22">
                  <c:v>0.35533165468326094</c:v>
                </c:pt>
                <c:pt idx="23">
                  <c:v>0.40662735229089125</c:v>
                </c:pt>
                <c:pt idx="24">
                  <c:v>0.4657751192418001</c:v>
                </c:pt>
                <c:pt idx="25">
                  <c:v>0.5345249169101981</c:v>
                </c:pt>
                <c:pt idx="26">
                  <c:v>0.61519771904283727</c:v>
                </c:pt>
                <c:pt idx="27">
                  <c:v>0.71093611280797075</c:v>
                </c:pt>
                <c:pt idx="28">
                  <c:v>0.82609837828438526</c:v>
                </c:pt>
                <c:pt idx="29">
                  <c:v>0.96690072651269632</c:v>
                </c:pt>
                <c:pt idx="30">
                  <c:v>1.142508254098316</c:v>
                </c:pt>
                <c:pt idx="31">
                  <c:v>1.3669800317854319</c:v>
                </c:pt>
                <c:pt idx="32">
                  <c:v>1.6629393834906567</c:v>
                </c:pt>
                <c:pt idx="33">
                  <c:v>2.0689712193066256</c:v>
                </c:pt>
                <c:pt idx="34">
                  <c:v>2.6556629720063727</c:v>
                </c:pt>
                <c:pt idx="35">
                  <c:v>3.562730983116241</c:v>
                </c:pt>
                <c:pt idx="36">
                  <c:v>5.0819004932809255</c:v>
                </c:pt>
                <c:pt idx="37">
                  <c:v>7.6845345836029564</c:v>
                </c:pt>
                <c:pt idx="38">
                  <c:v>10.161969192094899</c:v>
                </c:pt>
                <c:pt idx="39">
                  <c:v>9.637817099293926</c:v>
                </c:pt>
                <c:pt idx="40">
                  <c:v>7.0175113610280446</c:v>
                </c:pt>
                <c:pt idx="41">
                  <c:v>5.1403544012034015</c:v>
                </c:pt>
                <c:pt idx="42">
                  <c:v>4.0276172702504764</c:v>
                </c:pt>
                <c:pt idx="43">
                  <c:v>3.3277697417174541</c:v>
                </c:pt>
                <c:pt idx="44">
                  <c:v>2.8551452333825154</c:v>
                </c:pt>
                <c:pt idx="45">
                  <c:v>2.5171149142077254</c:v>
                </c:pt>
                <c:pt idx="46">
                  <c:v>2.264376326696298</c:v>
                </c:pt>
                <c:pt idx="47">
                  <c:v>2.0687525592238192</c:v>
                </c:pt>
                <c:pt idx="48">
                  <c:v>1.9131152350154008</c:v>
                </c:pt>
                <c:pt idx="49">
                  <c:v>1.7865035766361688</c:v>
                </c:pt>
                <c:pt idx="50">
                  <c:v>1.6815982078308866</c:v>
                </c:pt>
                <c:pt idx="51">
                  <c:v>1.5933341149723022</c:v>
                </c:pt>
                <c:pt idx="52">
                  <c:v>1.5180992161293732</c:v>
                </c:pt>
                <c:pt idx="53">
                  <c:v>1.4532505456252056</c:v>
                </c:pt>
                <c:pt idx="54">
                  <c:v>1.3968109323311331</c:v>
                </c:pt>
                <c:pt idx="55">
                  <c:v>1.3472724998288792</c:v>
                </c:pt>
                <c:pt idx="56">
                  <c:v>1.3034656709274861</c:v>
                </c:pt>
                <c:pt idx="57">
                  <c:v>1.2644696125106172</c:v>
                </c:pt>
                <c:pt idx="58">
                  <c:v>1.2295496297868329</c:v>
                </c:pt>
                <c:pt idx="59">
                  <c:v>1.1981125212430315</c:v>
                </c:pt>
                <c:pt idx="60">
                  <c:v>1.1696741690982082</c:v>
                </c:pt>
                <c:pt idx="61">
                  <c:v>1.1438356310403384</c:v>
                </c:pt>
                <c:pt idx="62">
                  <c:v>1.120265244900249</c:v>
                </c:pt>
                <c:pt idx="63">
                  <c:v>1.0986850556250742</c:v>
                </c:pt>
                <c:pt idx="64">
                  <c:v>1.0788603954298839</c:v>
                </c:pt>
                <c:pt idx="65">
                  <c:v>1.0605917954989095</c:v>
                </c:pt>
                <c:pt idx="66">
                  <c:v>1.0437086432107368</c:v>
                </c:pt>
                <c:pt idx="67">
                  <c:v>1.0280641611763144</c:v>
                </c:pt>
                <c:pt idx="68">
                  <c:v>1.0135313978619362</c:v>
                </c:pt>
                <c:pt idx="69">
                  <c:v>1</c:v>
                </c:pt>
                <c:pt idx="70">
                  <c:v>0.88495726730590507</c:v>
                </c:pt>
                <c:pt idx="71">
                  <c:v>0.82538750815483564</c:v>
                </c:pt>
                <c:pt idx="72">
                  <c:v>0.78970452933181534</c:v>
                </c:pt>
                <c:pt idx="73">
                  <c:v>0.76625746714637877</c:v>
                </c:pt>
                <c:pt idx="74">
                  <c:v>0.74980169428247168</c:v>
                </c:pt>
                <c:pt idx="75">
                  <c:v>0.73765300621616869</c:v>
                </c:pt>
                <c:pt idx="76">
                  <c:v>0.72830764080013843</c:v>
                </c:pt>
                <c:pt idx="77">
                  <c:v>0.72086436340017956</c:v>
                </c:pt>
                <c:pt idx="78">
                  <c:v>0.71475398171149873</c:v>
                </c:pt>
                <c:pt idx="79">
                  <c:v>0.70960160692004326</c:v>
                </c:pt>
                <c:pt idx="80">
                  <c:v>0.70515169452910476</c:v>
                </c:pt>
                <c:pt idx="81">
                  <c:v>0.70122499419709017</c:v>
                </c:pt>
                <c:pt idx="82">
                  <c:v>0.69769269761009001</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148.28386321191189</c:v>
                </c:pt>
                <c:pt idx="1">
                  <c:v>148.28386321191189</c:v>
                </c:pt>
                <c:pt idx="2">
                  <c:v>148.28386321191189</c:v>
                </c:pt>
                <c:pt idx="3">
                  <c:v>148.28386321191189</c:v>
                </c:pt>
                <c:pt idx="4">
                  <c:v>148.28386321191189</c:v>
                </c:pt>
                <c:pt idx="5">
                  <c:v>148.28386321191189</c:v>
                </c:pt>
                <c:pt idx="6">
                  <c:v>148.28386321191189</c:v>
                </c:pt>
                <c:pt idx="7">
                  <c:v>148.28386321191189</c:v>
                </c:pt>
                <c:pt idx="8">
                  <c:v>148.28386321191189</c:v>
                </c:pt>
                <c:pt idx="9">
                  <c:v>148.28386321191189</c:v>
                </c:pt>
                <c:pt idx="10">
                  <c:v>148.28386321191189</c:v>
                </c:pt>
                <c:pt idx="11">
                  <c:v>148.28386321191189</c:v>
                </c:pt>
                <c:pt idx="12">
                  <c:v>148.28386321191189</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82.651410389153028</c:v>
                </c:pt>
                <c:pt idx="1">
                  <c:v>82.651410389153028</c:v>
                </c:pt>
                <c:pt idx="2">
                  <c:v>82.651410389153028</c:v>
                </c:pt>
                <c:pt idx="3">
                  <c:v>82.651410389153028</c:v>
                </c:pt>
                <c:pt idx="4">
                  <c:v>82.651410389153028</c:v>
                </c:pt>
                <c:pt idx="5">
                  <c:v>82.651410389153028</c:v>
                </c:pt>
                <c:pt idx="6">
                  <c:v>82.651410389153028</c:v>
                </c:pt>
                <c:pt idx="7">
                  <c:v>82.651410389153028</c:v>
                </c:pt>
                <c:pt idx="8">
                  <c:v>82.651410389153028</c:v>
                </c:pt>
                <c:pt idx="9">
                  <c:v>82.651410389153028</c:v>
                </c:pt>
                <c:pt idx="10">
                  <c:v>82.651410389153028</c:v>
                </c:pt>
                <c:pt idx="11">
                  <c:v>82.651410389153028</c:v>
                </c:pt>
                <c:pt idx="12">
                  <c:v>82.651410389153028</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82.651410389153028</c:v>
                </c:pt>
                <c:pt idx="1">
                  <c:v>90.880844139491828</c:v>
                </c:pt>
                <c:pt idx="2">
                  <c:v>100.80198551629665</c:v>
                </c:pt>
                <c:pt idx="3">
                  <c:v>112.87698167273075</c:v>
                </c:pt>
                <c:pt idx="4">
                  <c:v>127.29746052931748</c:v>
                </c:pt>
                <c:pt idx="5">
                  <c:v>140.37942685099864</c:v>
                </c:pt>
                <c:pt idx="6">
                  <c:v>145.60879087111087</c:v>
                </c:pt>
                <c:pt idx="7">
                  <c:v>140.37942685099864</c:v>
                </c:pt>
                <c:pt idx="8">
                  <c:v>127.29746052931748</c:v>
                </c:pt>
                <c:pt idx="9">
                  <c:v>112.87698167273075</c:v>
                </c:pt>
                <c:pt idx="10">
                  <c:v>100.80198551629665</c:v>
                </c:pt>
                <c:pt idx="11">
                  <c:v>90.880844139491828</c:v>
                </c:pt>
                <c:pt idx="12" formatCode="0.00">
                  <c:v>82.651410389153028</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82.651410389153028</c:v>
                </c:pt>
                <c:pt idx="1">
                  <c:v>101.41854089890322</c:v>
                </c:pt>
                <c:pt idx="2">
                  <c:v>139.74331812181543</c:v>
                </c:pt>
                <c:pt idx="3">
                  <c:v>248.03217918722481</c:v>
                </c:pt>
                <c:pt idx="4">
                  <c:v>342.64689332922563</c:v>
                </c:pt>
                <c:pt idx="5">
                  <c:v>360.05133811993005</c:v>
                </c:pt>
                <c:pt idx="6">
                  <c:v>361.85020285263948</c:v>
                </c:pt>
                <c:pt idx="7">
                  <c:v>360.05133811993005</c:v>
                </c:pt>
                <c:pt idx="8">
                  <c:v>342.64689332922563</c:v>
                </c:pt>
                <c:pt idx="9">
                  <c:v>248.03217918722481</c:v>
                </c:pt>
                <c:pt idx="10">
                  <c:v>139.74331812181543</c:v>
                </c:pt>
                <c:pt idx="11">
                  <c:v>101.41854089890322</c:v>
                </c:pt>
                <c:pt idx="12" formatCode="0.00">
                  <c:v>82.651410389153028</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82.651410389153028</c:v>
                </c:pt>
                <c:pt idx="1">
                  <c:v>93.958867408562497</c:v>
                </c:pt>
                <c:pt idx="2">
                  <c:v>109.97923045437746</c:v>
                </c:pt>
                <c:pt idx="3">
                  <c:v>134.27522417747667</c:v>
                </c:pt>
                <c:pt idx="4">
                  <c:v>168.04697537967758</c:v>
                </c:pt>
                <c:pt idx="5">
                  <c:v>194.78696125753834</c:v>
                </c:pt>
                <c:pt idx="6">
                  <c:v>203.18577312447766</c:v>
                </c:pt>
                <c:pt idx="7">
                  <c:v>194.78696125753834</c:v>
                </c:pt>
                <c:pt idx="8">
                  <c:v>168.04697537967758</c:v>
                </c:pt>
                <c:pt idx="9">
                  <c:v>134.27522417747667</c:v>
                </c:pt>
                <c:pt idx="10">
                  <c:v>109.97923045437746</c:v>
                </c:pt>
                <c:pt idx="11">
                  <c:v>93.958867408562497</c:v>
                </c:pt>
                <c:pt idx="12" formatCode="0.00">
                  <c:v>82.651410389153028</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148.28386321191189</c:v>
                </c:pt>
                <c:pt idx="1">
                  <c:v>148.28386321191189</c:v>
                </c:pt>
                <c:pt idx="2">
                  <c:v>148.28386321191189</c:v>
                </c:pt>
                <c:pt idx="3">
                  <c:v>148.28386321191189</c:v>
                </c:pt>
                <c:pt idx="4">
                  <c:v>148.28386321191189</c:v>
                </c:pt>
                <c:pt idx="5">
                  <c:v>148.28386321191189</c:v>
                </c:pt>
                <c:pt idx="6">
                  <c:v>148.28386321191189</c:v>
                </c:pt>
                <c:pt idx="7">
                  <c:v>148.28386321191189</c:v>
                </c:pt>
                <c:pt idx="8">
                  <c:v>148.28386321191189</c:v>
                </c:pt>
                <c:pt idx="9">
                  <c:v>148.28386321191189</c:v>
                </c:pt>
                <c:pt idx="10">
                  <c:v>148.28386321191189</c:v>
                </c:pt>
                <c:pt idx="11">
                  <c:v>148.28386321191189</c:v>
                </c:pt>
                <c:pt idx="12">
                  <c:v>148.28386321191189</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82.651410389153028</c:v>
                </c:pt>
                <c:pt idx="1">
                  <c:v>82.651410389153028</c:v>
                </c:pt>
                <c:pt idx="2">
                  <c:v>82.651410389153028</c:v>
                </c:pt>
                <c:pt idx="3">
                  <c:v>82.651410389153028</c:v>
                </c:pt>
                <c:pt idx="4">
                  <c:v>82.651410389153028</c:v>
                </c:pt>
                <c:pt idx="5">
                  <c:v>82.651410389153028</c:v>
                </c:pt>
                <c:pt idx="6">
                  <c:v>82.651410389153028</c:v>
                </c:pt>
                <c:pt idx="7">
                  <c:v>82.651410389153028</c:v>
                </c:pt>
                <c:pt idx="8">
                  <c:v>82.651410389153028</c:v>
                </c:pt>
                <c:pt idx="9">
                  <c:v>82.651410389153028</c:v>
                </c:pt>
                <c:pt idx="10">
                  <c:v>82.651410389153028</c:v>
                </c:pt>
                <c:pt idx="11">
                  <c:v>82.651410389153028</c:v>
                </c:pt>
                <c:pt idx="12">
                  <c:v>82.651410389153028</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82.651410389153028</c:v>
                </c:pt>
                <c:pt idx="1">
                  <c:v>90.880844139491828</c:v>
                </c:pt>
                <c:pt idx="2">
                  <c:v>100.80198551629665</c:v>
                </c:pt>
                <c:pt idx="3">
                  <c:v>112.87698167273075</c:v>
                </c:pt>
                <c:pt idx="4">
                  <c:v>127.29746052931748</c:v>
                </c:pt>
                <c:pt idx="5">
                  <c:v>140.37942685099864</c:v>
                </c:pt>
                <c:pt idx="6">
                  <c:v>145.60879087111087</c:v>
                </c:pt>
                <c:pt idx="7">
                  <c:v>140.37942685099864</c:v>
                </c:pt>
                <c:pt idx="8">
                  <c:v>127.29746052931748</c:v>
                </c:pt>
                <c:pt idx="9">
                  <c:v>112.87698167273075</c:v>
                </c:pt>
                <c:pt idx="10">
                  <c:v>100.80198551629665</c:v>
                </c:pt>
                <c:pt idx="11">
                  <c:v>90.880844139491828</c:v>
                </c:pt>
                <c:pt idx="12" formatCode="0.00">
                  <c:v>82.651410389153028</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82.651410389153028</c:v>
                </c:pt>
                <c:pt idx="1">
                  <c:v>101.41854089890322</c:v>
                </c:pt>
                <c:pt idx="2">
                  <c:v>139.74331812181543</c:v>
                </c:pt>
                <c:pt idx="3">
                  <c:v>248.03217918722481</c:v>
                </c:pt>
                <c:pt idx="4">
                  <c:v>342.64689332922563</c:v>
                </c:pt>
                <c:pt idx="5">
                  <c:v>360.05133811993005</c:v>
                </c:pt>
                <c:pt idx="6">
                  <c:v>361.85020285263948</c:v>
                </c:pt>
                <c:pt idx="7">
                  <c:v>360.05133811993005</c:v>
                </c:pt>
                <c:pt idx="8">
                  <c:v>342.64689332922563</c:v>
                </c:pt>
                <c:pt idx="9">
                  <c:v>248.03217918722481</c:v>
                </c:pt>
                <c:pt idx="10">
                  <c:v>139.74331812181543</c:v>
                </c:pt>
                <c:pt idx="11">
                  <c:v>101.41854089890322</c:v>
                </c:pt>
                <c:pt idx="12" formatCode="0.00">
                  <c:v>82.651410389153028</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82.651410389153028</c:v>
                </c:pt>
                <c:pt idx="1">
                  <c:v>93.958867408562497</c:v>
                </c:pt>
                <c:pt idx="2">
                  <c:v>109.97923045437746</c:v>
                </c:pt>
                <c:pt idx="3">
                  <c:v>134.27522417747667</c:v>
                </c:pt>
                <c:pt idx="4">
                  <c:v>168.04697537967758</c:v>
                </c:pt>
                <c:pt idx="5">
                  <c:v>194.78696125753834</c:v>
                </c:pt>
                <c:pt idx="6">
                  <c:v>203.18577312447766</c:v>
                </c:pt>
                <c:pt idx="7">
                  <c:v>194.78696125753834</c:v>
                </c:pt>
                <c:pt idx="8">
                  <c:v>168.04697537967758</c:v>
                </c:pt>
                <c:pt idx="9">
                  <c:v>134.27522417747667</c:v>
                </c:pt>
                <c:pt idx="10">
                  <c:v>109.97923045437746</c:v>
                </c:pt>
                <c:pt idx="11">
                  <c:v>93.958867408562497</c:v>
                </c:pt>
                <c:pt idx="12" formatCode="0.00">
                  <c:v>82.651410389153028</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800</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U4" sqref="U4"/>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4.9819000000000004</v>
      </c>
      <c r="G9" s="56"/>
    </row>
    <row r="10" spans="2:7" ht="14.25" customHeight="1">
      <c r="B10" s="1" t="s">
        <v>269</v>
      </c>
      <c r="C10" s="1" t="s">
        <v>270</v>
      </c>
      <c r="D10" s="3">
        <f>2*IF(F9,F9,D9)*(('Design Spec'!D95+'Design Spec'!D107*'Design Spec'!D106))/(SQRT(2)*'Design Spec'!D83)</f>
        <v>1.0167142857142859</v>
      </c>
      <c r="E10" s="1" t="str">
        <f t="shared" si="0"/>
        <v>-</v>
      </c>
      <c r="F10" s="1"/>
    </row>
    <row r="11" spans="2:7" ht="14.25" customHeight="1">
      <c r="B11" s="1" t="s">
        <v>271</v>
      </c>
      <c r="C11" s="1" t="s">
        <v>272</v>
      </c>
      <c r="D11" s="3">
        <f>2*IF(F9,F9,D9)*(('Design Spec'!D95+'Design Spec'!D107*'Design Spec'!D106))/(SQRT(2)*'Design Spec'!D79)</f>
        <v>0.6671847108320571</v>
      </c>
      <c r="E11" s="1" t="str">
        <f t="shared" si="0"/>
        <v>-</v>
      </c>
      <c r="F11" s="1"/>
    </row>
    <row r="12" spans="2:7" ht="14.25" customHeight="1">
      <c r="B12" s="1" t="s">
        <v>273</v>
      </c>
      <c r="C12" s="1" t="s">
        <v>274</v>
      </c>
      <c r="D12" s="3">
        <f>1/(2*IF(F9,F9,D9)*(('Design Spec'!D95+'Design Spec'!D107*'Design Spec'!D106))/(SQRT(2)*'Design Spec'!D81))-1</f>
        <v>0.88683032577932086</v>
      </c>
      <c r="E12" s="1" t="str">
        <f t="shared" si="0"/>
        <v>-</v>
      </c>
      <c r="F12" s="1"/>
    </row>
    <row r="13" spans="2:7" ht="14.25" customHeight="1">
      <c r="B13" s="1" t="s">
        <v>275</v>
      </c>
      <c r="C13" s="1" t="s">
        <v>276</v>
      </c>
      <c r="D13" s="3">
        <f>D12/(1-('Design Spec'!D102/'Design Spec'!D104)^2)</f>
        <v>1.5962945864027775</v>
      </c>
      <c r="E13" s="1" t="str">
        <f t="shared" si="0"/>
        <v>-</v>
      </c>
      <c r="F13" s="1"/>
    </row>
    <row r="14" spans="2:7" ht="13.5" customHeight="1">
      <c r="B14" s="1" t="s">
        <v>277</v>
      </c>
      <c r="C14" s="1" t="s">
        <v>278</v>
      </c>
      <c r="D14" s="3">
        <f>D12/(1-(((PI()^2)/8)*('Design Spec'!D102/'Design Spec'!D104)^2))</f>
        <v>1.9633664401479536</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1.9633664401479536</v>
      </c>
      <c r="E16" s="57" t="str">
        <f>"-"</f>
        <v>-</v>
      </c>
      <c r="F16" s="59" t="s">
        <v>283</v>
      </c>
    </row>
    <row r="17" spans="2:6" ht="14.25" customHeight="1">
      <c r="B17" s="1" t="s">
        <v>284</v>
      </c>
      <c r="C17" s="1" t="s">
        <v>285</v>
      </c>
      <c r="D17" s="3">
        <f>((IF(F9,F9,D9))^2)*(4/((PI())^2))*(((('Design Spec'!D95+'Design Spec'!D107*'Design Spec'!D106))^2)/('Preliminary Calculation'!D10))</f>
        <v>9.3704531469167751</v>
      </c>
      <c r="E17" s="1" t="s">
        <v>175</v>
      </c>
      <c r="F17" s="1"/>
    </row>
    <row r="18" spans="2:6" ht="14.25" customHeight="1">
      <c r="B18" s="1" t="s">
        <v>286</v>
      </c>
      <c r="C18" s="1" t="s">
        <v>287</v>
      </c>
      <c r="D18" s="3">
        <f>IF(D10&gt;1,(D16/D10)*SQRT((1/D16)+((D10^2)/((D10^2)-1))),NA())</f>
        <v>10.782318451347063</v>
      </c>
      <c r="E18" s="1" t="str">
        <f>"-"</f>
        <v>-</v>
      </c>
      <c r="F18" s="1"/>
    </row>
    <row r="19" spans="2:6" ht="13.5" customHeight="1">
      <c r="B19" s="1" t="s">
        <v>288</v>
      </c>
      <c r="C19" s="1" t="s">
        <v>289</v>
      </c>
      <c r="D19" s="3">
        <f>(2/PI())*(D16)*(('Design Spec'!D112*(10^-9))/(D17*'Design Spec'!D111*(10^-12)))</f>
        <v>36.682048996575176</v>
      </c>
      <c r="E19" s="1" t="str">
        <f>"-"</f>
        <v>-</v>
      </c>
      <c r="F19" s="1"/>
    </row>
    <row r="20" spans="2:6" ht="14.25" hidden="1" customHeight="1">
      <c r="B20" s="57" t="s">
        <v>288</v>
      </c>
      <c r="C20" s="57" t="s">
        <v>290</v>
      </c>
      <c r="D20" s="58">
        <f>((SQRT((D16*(1+D16))))/(2*IF(F9,F9,D9)))*((SQRT(2)*'Design Spec'!D83)/((('Design Spec'!D95+'Design Spec'!D107*'Design Spec'!D106))))</f>
        <v>2.3724356145790089</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9.3759290881278812</v>
      </c>
      <c r="E26" s="1" t="str">
        <f>"-"</f>
        <v>-</v>
      </c>
    </row>
    <row r="27" spans="2:6" ht="14.25" customHeight="1">
      <c r="B27" s="1" t="s">
        <v>297</v>
      </c>
      <c r="C27" s="1" t="s">
        <v>298</v>
      </c>
      <c r="D27" s="3">
        <f>D17*D26</f>
        <v>87.856704229116431</v>
      </c>
      <c r="E27" s="1" t="s">
        <v>175</v>
      </c>
    </row>
    <row r="28" spans="2:6" ht="14.25" customHeight="1">
      <c r="B28" s="1" t="s">
        <v>299</v>
      </c>
      <c r="C28" s="1" t="s">
        <v>300</v>
      </c>
      <c r="D28" s="3">
        <f>RTC!$BB$149</f>
        <v>0.98195978791719163</v>
      </c>
      <c r="E28" s="1" t="str">
        <f>"-"</f>
        <v>-</v>
      </c>
    </row>
    <row r="29" spans="2:6" ht="14.25" customHeight="1">
      <c r="B29" s="1" t="s">
        <v>301</v>
      </c>
      <c r="C29" s="1" t="s">
        <v>302</v>
      </c>
      <c r="D29" s="3">
        <f>ATAN(((((D50^2)+(D50)+(((D28^2)-1)*(RTC!$C$41^2)))*(D28^2))-(D50^2))/(RTC!$C$41*(D28)^3))</f>
        <v>0.60130652650392014</v>
      </c>
      <c r="E29" s="1" t="str">
        <f>"-"</f>
        <v>-</v>
      </c>
    </row>
    <row r="30" spans="2:6" ht="14.25" customHeight="1">
      <c r="B30" s="1" t="s">
        <v>303</v>
      </c>
      <c r="C30" s="1" t="s">
        <v>304</v>
      </c>
      <c r="D30" s="49">
        <f>(D29)/(2*PI()*D28*D55)*1000000</f>
        <v>657.24675985551335</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20.866115873620814</v>
      </c>
      <c r="E35" s="1" t="s">
        <v>237</v>
      </c>
    </row>
    <row r="36" spans="2:6" ht="14.25" customHeight="1">
      <c r="B36" s="1" t="s">
        <v>310</v>
      </c>
      <c r="C36" s="1" t="s">
        <v>311</v>
      </c>
      <c r="D36" s="49">
        <f>D35*SIN(D29)</f>
        <v>11.804385624365507</v>
      </c>
      <c r="E36" s="1" t="s">
        <v>237</v>
      </c>
    </row>
    <row r="37" spans="2:6" ht="14.25" customHeight="1">
      <c r="B37" s="1" t="s">
        <v>312</v>
      </c>
      <c r="C37" s="1" t="s">
        <v>313</v>
      </c>
      <c r="D37" s="49">
        <f>'Design Spec'!D111*(10^-12)*(SQRT(2)*'Design Spec'!D83/'Res. Tank Design'!D36)*10^9</f>
        <v>16.603998398310129</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4.9819000000000004</v>
      </c>
      <c r="E42" s="1" t="str">
        <f>"-"</f>
        <v>-</v>
      </c>
      <c r="F42" s="1"/>
    </row>
    <row r="43" spans="2:6" ht="14.25" customHeight="1">
      <c r="B43" s="1" t="s">
        <v>316</v>
      </c>
      <c r="C43" s="1" t="s">
        <v>317</v>
      </c>
      <c r="D43" s="3">
        <f>1/(2*PI()*'Design Spec'!D102*'Res. Tank Design'!D27)*1000000</f>
        <v>12.076858143676347</v>
      </c>
      <c r="E43" s="1" t="s">
        <v>200</v>
      </c>
      <c r="F43" s="2">
        <v>180</v>
      </c>
    </row>
    <row r="44" spans="2:6" ht="14.25" customHeight="1">
      <c r="B44" s="1" t="s">
        <v>318</v>
      </c>
      <c r="C44" s="1" t="s">
        <v>319</v>
      </c>
      <c r="D44" s="3">
        <f>1/(IF(F43,F43,D43)*(10^-12)*(2*PI()*'Design Spec'!D102*1000)^2)*1000</f>
        <v>6.2543940519961598</v>
      </c>
      <c r="E44" s="1" t="s">
        <v>320</v>
      </c>
      <c r="F44" s="2">
        <v>6.4</v>
      </c>
    </row>
    <row r="45" spans="2:6" ht="14.25" customHeight="1">
      <c r="B45" s="1" t="s">
        <v>321</v>
      </c>
      <c r="C45" s="1" t="s">
        <v>322</v>
      </c>
      <c r="D45" s="3">
        <f>IF(F44,F44,D44)/D16</f>
        <v>3.2597073420067804</v>
      </c>
      <c r="E45" s="1" t="s">
        <v>320</v>
      </c>
      <c r="F45" s="2">
        <v>14.2</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0.45070422535211274</v>
      </c>
      <c r="E50" s="1" t="str">
        <f>"-"</f>
        <v>-</v>
      </c>
    </row>
    <row r="51" spans="2:5" ht="14.25" customHeight="1">
      <c r="B51" s="1" t="s">
        <v>325</v>
      </c>
      <c r="C51" s="1" t="s">
        <v>326</v>
      </c>
      <c r="D51" s="3">
        <f>IF(F9,F9,D9)*(1+D50)^0.5</f>
        <v>6.0004586019924648</v>
      </c>
      <c r="E51" s="1" t="str">
        <f>"-"</f>
        <v>-</v>
      </c>
    </row>
    <row r="52" spans="2:5" ht="14.25" customHeight="1">
      <c r="B52" s="1" t="s">
        <v>327</v>
      </c>
      <c r="C52" s="1" t="s">
        <v>328</v>
      </c>
      <c r="D52" s="49">
        <f>(IF(F44,F44,D44)/IF(F43,F43,D43)*1000)^0.5</f>
        <v>5.9628479399994392</v>
      </c>
      <c r="E52" s="1" t="s">
        <v>175</v>
      </c>
    </row>
    <row r="53" spans="2:5" ht="14.25" customHeight="1">
      <c r="B53" s="1" t="s">
        <v>329</v>
      </c>
      <c r="C53" s="1" t="s">
        <v>330</v>
      </c>
      <c r="D53" s="49">
        <f>((IF(F44,F44,D44)+IF(F45,F45,D45))*1000/(IF(F43,F43,D43)))^0.5</f>
        <v>10.697871023920808</v>
      </c>
      <c r="E53" s="1" t="s">
        <v>175</v>
      </c>
    </row>
    <row r="54" spans="2:5" ht="14.25" customHeight="1">
      <c r="B54" s="1" t="s">
        <v>331</v>
      </c>
      <c r="C54" s="1" t="s">
        <v>332</v>
      </c>
      <c r="D54" s="3">
        <f>((D50)/(1+D50))^0.5</f>
        <v>0.55738641143329415</v>
      </c>
      <c r="E54" s="1" t="str">
        <f>"-"</f>
        <v>-</v>
      </c>
    </row>
    <row r="55" spans="2:5" ht="14.25" customHeight="1">
      <c r="B55" s="1" t="s">
        <v>333</v>
      </c>
      <c r="C55" s="1" t="s">
        <v>334</v>
      </c>
      <c r="D55" s="49">
        <f>1/(2*PI()*SQRT(IF(F44,F44,D44)*(10^-6)*IF(F43,F43,D43)*(10^-9)))/1000</f>
        <v>148.28386321191189</v>
      </c>
      <c r="E55" s="1" t="s">
        <v>187</v>
      </c>
    </row>
    <row r="56" spans="2:5" ht="14.25" customHeight="1">
      <c r="B56" s="1" t="s">
        <v>335</v>
      </c>
      <c r="C56" s="1" t="s">
        <v>336</v>
      </c>
      <c r="D56" s="49">
        <f>D55*D54</f>
        <v>82.651410389153028</v>
      </c>
      <c r="E56" s="1" t="s">
        <v>187</v>
      </c>
    </row>
    <row r="57" spans="2:5" ht="14.25" customHeight="1">
      <c r="B57" s="1" t="s">
        <v>337</v>
      </c>
      <c r="C57" s="1" t="s">
        <v>338</v>
      </c>
      <c r="D57" s="49">
        <f>SQRT((IF(F45,F45,D45)*(IF(F45,F45,D45)+IF(F44,F44,D44))))</f>
        <v>17.103216071838652</v>
      </c>
      <c r="E57" s="1" t="s">
        <v>320</v>
      </c>
    </row>
    <row r="58" spans="2:5" ht="14.25" customHeight="1">
      <c r="B58" s="1" t="s">
        <v>339</v>
      </c>
      <c r="C58" s="1" t="s">
        <v>340</v>
      </c>
      <c r="D58" s="49">
        <f>IF(F45,F45,D45)+IF(F44,F44,D44)-D57</f>
        <v>3.4967839281613493</v>
      </c>
      <c r="E58" s="1" t="s">
        <v>320</v>
      </c>
    </row>
    <row r="59" spans="2:5" ht="14.25" customHeight="1">
      <c r="B59" s="1" t="s">
        <v>341</v>
      </c>
      <c r="C59" s="1" t="s">
        <v>342</v>
      </c>
      <c r="D59" s="3">
        <f>D58/D51^2</f>
        <v>9.7118040150424578E-2</v>
      </c>
      <c r="E59" s="1" t="s">
        <v>320</v>
      </c>
    </row>
    <row r="60" spans="2:5" ht="14.25" customHeight="1">
      <c r="B60" s="1" t="s">
        <v>343</v>
      </c>
      <c r="C60" s="1" t="s">
        <v>344</v>
      </c>
      <c r="D60" s="3">
        <f>(SQRT(2*(('Design Spec'!D111*(10^-12))/((IF(F44,F44,D44)+IF(F45,F45,D45))*(10^-6)))))*(SQRT(2)*'Design Spec'!D83)</f>
        <v>2.1591979812722357</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12.382686704724827</v>
      </c>
      <c r="E65" s="62" t="s">
        <v>237</v>
      </c>
    </row>
    <row r="66" spans="2:5" ht="14.25" customHeight="1">
      <c r="B66" s="1" t="s">
        <v>347</v>
      </c>
      <c r="C66" s="1" t="s">
        <v>348</v>
      </c>
      <c r="D66" s="49">
        <f>CC!E27</f>
        <v>16.88950463148505</v>
      </c>
      <c r="E66" s="1" t="s">
        <v>237</v>
      </c>
    </row>
    <row r="67" spans="2:5" ht="15" customHeight="1">
      <c r="B67" s="1" t="s">
        <v>349</v>
      </c>
      <c r="C67" s="1" t="s">
        <v>997</v>
      </c>
      <c r="D67" s="49">
        <f>CC!J25</f>
        <v>26.72676741199232</v>
      </c>
      <c r="E67" s="62" t="s">
        <v>237</v>
      </c>
    </row>
    <row r="68" spans="2:5" ht="14.25" customHeight="1">
      <c r="B68" s="1" t="s">
        <v>350</v>
      </c>
      <c r="C68" s="1" t="s">
        <v>351</v>
      </c>
      <c r="D68" s="49">
        <f>CC!E24</f>
        <v>84.141823123595373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160</v>
      </c>
      <c r="E23" s="1" t="s">
        <v>181</v>
      </c>
    </row>
    <row r="24" spans="2:5" ht="14.25" customHeight="1">
      <c r="B24" s="1" t="s">
        <v>369</v>
      </c>
      <c r="C24" s="1" t="s">
        <v>370</v>
      </c>
      <c r="D24" s="2">
        <v>470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27.146826565723469</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15.776591835674132</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14.763567144560978</v>
      </c>
      <c r="E39" s="1" t="s">
        <v>386</v>
      </c>
    </row>
    <row r="40" spans="2:7" ht="14.25" customHeight="1">
      <c r="B40" s="1" t="s">
        <v>397</v>
      </c>
      <c r="C40" s="1" t="s">
        <v>398</v>
      </c>
      <c r="D40" s="49">
        <f>D28*D28*(((2*PI()*CC!E21*1000*D38*10^-6)/(D36/100))+(D27/1000)^-1)^-1</f>
        <v>0.1293056561718445</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1.8</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12.382686704724827</v>
      </c>
      <c r="E60" s="62" t="s">
        <v>237</v>
      </c>
      <c r="F60" s="65"/>
    </row>
    <row r="61" spans="2:7" ht="15" customHeight="1">
      <c r="B61" s="1" t="s">
        <v>1072</v>
      </c>
      <c r="C61" s="1" t="s">
        <v>1186</v>
      </c>
      <c r="D61" s="49">
        <f>CC!J30</f>
        <v>8.7558817382194292</v>
      </c>
      <c r="E61" s="62" t="s">
        <v>237</v>
      </c>
      <c r="F61" s="65"/>
    </row>
    <row r="62" spans="2:7" ht="18" customHeight="1">
      <c r="B62" s="1" t="s">
        <v>1073</v>
      </c>
      <c r="C62" s="1" t="s">
        <v>1074</v>
      </c>
      <c r="D62" s="49">
        <f>IF(ISNUMBER(F61),F61,D61)/D68</f>
        <v>8.7558817382194292</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25.46495991179701</v>
      </c>
      <c r="E65" s="1" t="s">
        <v>237</v>
      </c>
      <c r="F65" s="66"/>
    </row>
    <row r="66" spans="2:14" ht="15" customHeight="1">
      <c r="B66" s="1" t="s">
        <v>1077</v>
      </c>
      <c r="C66" s="1" t="s">
        <v>1078</v>
      </c>
      <c r="D66" s="49">
        <f>'Device Setting'!D32/D68</f>
        <v>19.588430701382315</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14.78743289094583</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6.2099026661084444</v>
      </c>
      <c r="E78" s="1" t="s">
        <v>161</v>
      </c>
      <c r="F78" s="76"/>
      <c r="G78" s="76"/>
      <c r="H78" s="76"/>
      <c r="I78" s="76"/>
      <c r="J78" s="76"/>
      <c r="K78" s="76"/>
      <c r="L78" s="76"/>
      <c r="M78" s="76"/>
      <c r="N78" s="76"/>
    </row>
    <row r="79" spans="2:14" ht="15" customHeight="1">
      <c r="B79" s="1" t="s">
        <v>1194</v>
      </c>
      <c r="C79" s="1" t="s">
        <v>1195</v>
      </c>
      <c r="D79" s="200">
        <f>D70*D58*(D60/D68)^2</f>
        <v>12.419805332216889</v>
      </c>
      <c r="E79" s="1" t="s">
        <v>161</v>
      </c>
      <c r="F79" s="76"/>
      <c r="G79" s="76"/>
      <c r="H79" s="76"/>
      <c r="I79" s="76"/>
      <c r="J79" s="76"/>
      <c r="K79" s="76"/>
      <c r="L79" s="76"/>
      <c r="M79" s="76"/>
      <c r="N79" s="76"/>
    </row>
    <row r="80" spans="2:14" ht="14.25" customHeight="1">
      <c r="B80" s="1" t="s">
        <v>1211</v>
      </c>
      <c r="C80" s="1" t="s">
        <v>429</v>
      </c>
      <c r="D80" s="200">
        <f>(125-D73)/MAX(D78,D79)</f>
        <v>8.0516559901789027</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26.72676741199232</v>
      </c>
      <c r="E84" s="1" t="s">
        <v>237</v>
      </c>
      <c r="F84" s="65"/>
      <c r="G84" s="76"/>
      <c r="H84" s="76"/>
      <c r="I84" s="76"/>
      <c r="J84" s="76"/>
      <c r="K84" s="76"/>
      <c r="L84" s="76"/>
      <c r="M84" s="76"/>
      <c r="N84" s="76"/>
    </row>
    <row r="85" spans="2:14" ht="15" customHeight="1">
      <c r="B85" s="1" t="s">
        <v>1087</v>
      </c>
      <c r="C85" s="1" t="s">
        <v>1188</v>
      </c>
      <c r="D85" s="49">
        <f>CC!J26</f>
        <v>26.72676741199232</v>
      </c>
      <c r="E85" s="1" t="s">
        <v>237</v>
      </c>
      <c r="F85" s="65"/>
      <c r="G85" s="76"/>
      <c r="H85" s="76"/>
      <c r="I85" s="76"/>
      <c r="J85" s="76"/>
      <c r="K85" s="76"/>
      <c r="L85" s="76"/>
      <c r="M85" s="76"/>
      <c r="N85" s="76"/>
    </row>
    <row r="86" spans="2:14" ht="15" customHeight="1">
      <c r="B86" s="1" t="s">
        <v>1088</v>
      </c>
      <c r="C86" s="1" t="s">
        <v>432</v>
      </c>
      <c r="D86" s="49">
        <f>CC!E24</f>
        <v>84.141823123595373</v>
      </c>
      <c r="E86" s="1" t="s">
        <v>237</v>
      </c>
      <c r="F86" s="76"/>
      <c r="G86" s="76"/>
      <c r="H86" s="76"/>
      <c r="I86" s="76"/>
      <c r="J86" s="76"/>
      <c r="K86" s="76"/>
      <c r="L86" s="76"/>
      <c r="M86" s="76"/>
      <c r="N86" s="76"/>
    </row>
    <row r="87" spans="2:14" ht="15" customHeight="1">
      <c r="B87" s="1" t="s">
        <v>1089</v>
      </c>
      <c r="C87" s="1" t="s">
        <v>1090</v>
      </c>
      <c r="D87" s="49">
        <f>IF(ISNUMBER(F85),F85,D85)/D103</f>
        <v>13.36338370599616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100.97018774831444</v>
      </c>
      <c r="E90" s="1" t="s">
        <v>237</v>
      </c>
      <c r="F90" s="76"/>
      <c r="G90" s="76"/>
      <c r="H90" s="76"/>
      <c r="I90" s="76"/>
      <c r="J90" s="76"/>
      <c r="K90" s="76"/>
      <c r="L90" s="76"/>
      <c r="M90" s="76"/>
      <c r="N90" s="76"/>
    </row>
    <row r="91" spans="2:14" ht="14.25" customHeight="1">
      <c r="B91" s="1" t="s">
        <v>1093</v>
      </c>
      <c r="C91" s="1" t="s">
        <v>1094</v>
      </c>
      <c r="D91" s="49">
        <f>D86/D103</f>
        <v>42.070911561797686</v>
      </c>
      <c r="E91" s="1" t="s">
        <v>237</v>
      </c>
      <c r="F91" s="76"/>
      <c r="G91" s="76"/>
      <c r="H91" s="76"/>
      <c r="I91" s="76"/>
      <c r="J91" s="76"/>
      <c r="K91" s="76"/>
      <c r="L91" s="76"/>
      <c r="M91" s="76"/>
      <c r="N91" s="76"/>
    </row>
    <row r="92" spans="2:14" ht="15.75" customHeight="1">
      <c r="B92" s="20" t="s">
        <v>417</v>
      </c>
      <c r="C92" s="202" t="s">
        <v>1202</v>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14" ht="15" customHeight="1">
      <c r="B96" s="1" t="s">
        <v>1219</v>
      </c>
      <c r="C96" s="1" t="s">
        <v>433</v>
      </c>
      <c r="D96" s="2">
        <v>3.7000000000000002E-3</v>
      </c>
      <c r="E96" s="26" t="s">
        <v>175</v>
      </c>
    </row>
    <row r="97" spans="2:5" ht="15" customHeight="1">
      <c r="B97" s="1" t="s">
        <v>423</v>
      </c>
      <c r="C97" s="1" t="s">
        <v>424</v>
      </c>
      <c r="D97" s="2">
        <v>25</v>
      </c>
      <c r="E97" s="26" t="s">
        <v>425</v>
      </c>
    </row>
    <row r="98" spans="2:5" ht="15">
      <c r="B98" s="1" t="s">
        <v>1217</v>
      </c>
      <c r="C98" s="1" t="s">
        <v>1098</v>
      </c>
      <c r="D98" s="2">
        <v>1.9</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1.2554175692379961</v>
      </c>
      <c r="E100" s="1" t="s">
        <v>161</v>
      </c>
    </row>
    <row r="101" spans="2:5" ht="15" customHeight="1">
      <c r="B101" s="1" t="s">
        <v>1099</v>
      </c>
      <c r="C101" s="1" t="s">
        <v>429</v>
      </c>
      <c r="D101" s="49">
        <f>(125-D97)/D100</f>
        <v>79.654771806879566</v>
      </c>
      <c r="E101" s="1" t="s">
        <v>430</v>
      </c>
    </row>
    <row r="102" spans="2:5" ht="14.25" customHeight="1">
      <c r="B102" s="1" t="s">
        <v>1100</v>
      </c>
      <c r="C102" s="1" t="s">
        <v>435</v>
      </c>
      <c r="D102" s="49">
        <f>D100*D103*2*'Design Spec'!$D$107</f>
        <v>5.0216702769519843</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82.651410389153028</v>
      </c>
      <c r="E1" s="85" t="s">
        <v>187</v>
      </c>
    </row>
    <row r="2" spans="2:5" ht="16.5" hidden="1" customHeight="1">
      <c r="B2" s="85" t="s">
        <v>440</v>
      </c>
      <c r="C2" s="85" t="s">
        <v>441</v>
      </c>
      <c r="D2" s="86">
        <f>RTC!$BD$212</f>
        <v>361.85020285263948</v>
      </c>
      <c r="E2" s="85" t="s">
        <v>187</v>
      </c>
    </row>
    <row r="3" spans="2:5" ht="16.5" hidden="1" customHeight="1">
      <c r="B3" s="85" t="s">
        <v>442</v>
      </c>
      <c r="C3" s="85" t="s">
        <v>443</v>
      </c>
      <c r="D3" s="86">
        <f>MAX(D2,MIN('Design Spec'!D104,D2*1.5))</f>
        <v>361.85020285263948</v>
      </c>
      <c r="E3" s="85" t="s">
        <v>187</v>
      </c>
    </row>
    <row r="4" spans="2:5" ht="16.5" hidden="1" customHeight="1">
      <c r="B4" s="85" t="s">
        <v>444</v>
      </c>
      <c r="C4" s="85" t="s">
        <v>334</v>
      </c>
      <c r="D4" s="86">
        <f>'Res. Tank Design'!D55</f>
        <v>148.28386321191189</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374.9901847614608</v>
      </c>
      <c r="E19" s="1" t="s">
        <v>194</v>
      </c>
      <c r="I19" s="14"/>
      <c r="P19" s="15"/>
    </row>
    <row r="20" spans="2:16" ht="16.5" customHeight="1">
      <c r="B20" s="1" t="s">
        <v>461</v>
      </c>
      <c r="C20" s="1" t="s">
        <v>462</v>
      </c>
      <c r="D20" s="49">
        <f>(1/(D14*(10^3)))*((1/(2*D1*10^3))-(D13*(10^-9)))*10^12</f>
        <v>193.31678477347106</v>
      </c>
      <c r="E20" s="1" t="s">
        <v>194</v>
      </c>
      <c r="I20" s="14"/>
      <c r="P20" s="15"/>
    </row>
    <row r="21" spans="2:16" ht="16.5" customHeight="1">
      <c r="B21" s="1" t="s">
        <v>463</v>
      </c>
      <c r="C21" s="1" t="s">
        <v>464</v>
      </c>
      <c r="D21" s="93">
        <v>390</v>
      </c>
      <c r="E21" s="1" t="s">
        <v>194</v>
      </c>
      <c r="F21">
        <v>390</v>
      </c>
      <c r="I21" s="14"/>
      <c r="P21" s="15"/>
    </row>
    <row r="22" spans="2:16" ht="16.5" customHeight="1">
      <c r="C22" s="1" t="s">
        <v>1017</v>
      </c>
      <c r="D22" s="49">
        <f>MIN(D19/D21,D21/D20)</f>
        <v>0.96151329426015586</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14.87052190565162</v>
      </c>
      <c r="E24" s="94" t="s">
        <v>452</v>
      </c>
      <c r="F24" s="93">
        <v>11</v>
      </c>
      <c r="I24" s="14"/>
      <c r="P24" s="15"/>
    </row>
    <row r="25" spans="2:16" ht="16.5" customHeight="1">
      <c r="B25" s="95"/>
      <c r="C25" s="1" t="s">
        <v>1019</v>
      </c>
      <c r="D25" s="49">
        <f>D24/IF(ISNUMBER(F24),F24,D24)</f>
        <v>1.3518656277865109</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372.94563843236409</v>
      </c>
      <c r="E27" s="1" t="s">
        <v>187</v>
      </c>
      <c r="I27" s="14"/>
      <c r="P27" s="15"/>
    </row>
    <row r="28" spans="2:16" ht="16.5" customHeight="1">
      <c r="B28" s="1" t="s">
        <v>468</v>
      </c>
      <c r="C28" s="1" t="s">
        <v>469</v>
      </c>
      <c r="D28" s="49">
        <f>1/(2*(D21*F24*(10^-9)+D13*(10^-9)))/1000</f>
        <v>110.13215859030836</v>
      </c>
      <c r="E28" s="1" t="s">
        <v>187</v>
      </c>
      <c r="I28" s="14"/>
      <c r="P28" s="15"/>
    </row>
    <row r="29" spans="2:16" ht="16.5" customHeight="1">
      <c r="B29" s="1" t="s">
        <v>470</v>
      </c>
      <c r="C29" s="1" t="s">
        <v>471</v>
      </c>
      <c r="D29" s="49">
        <f>1/(2*(((D21*(10^-12))/((((D15+D16)*(10^-3))/(D12))+(1/(F24*(10^3)))))+(D13*(10^-9))))/1000</f>
        <v>576.7997346013492</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19.588430701382315</v>
      </c>
      <c r="E32" s="85" t="s">
        <v>237</v>
      </c>
    </row>
    <row r="33" spans="2:11" ht="16.5" hidden="1" customHeight="1">
      <c r="B33" s="85" t="s">
        <v>473</v>
      </c>
      <c r="C33" s="85" t="s">
        <v>474</v>
      </c>
      <c r="D33" s="86">
        <f>MAX(CC!E29,'Preliminary Calculation'!D11)</f>
        <v>14.682923388846547</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28.07779798109032</v>
      </c>
      <c r="E39" s="1" t="s">
        <v>372</v>
      </c>
    </row>
    <row r="40" spans="2:11" ht="16.5" customHeight="1">
      <c r="B40" s="1" t="s">
        <v>479</v>
      </c>
      <c r="C40" s="1" t="s">
        <v>480</v>
      </c>
      <c r="D40" s="27">
        <f>(MIN(D38,D39)/1000)*(D33)^2</f>
        <v>5.2891667564896503</v>
      </c>
      <c r="E40" s="1" t="s">
        <v>161</v>
      </c>
    </row>
    <row r="41" spans="2:11" ht="16.5" customHeight="1">
      <c r="B41" s="1" t="s">
        <v>481</v>
      </c>
      <c r="C41" s="1" t="s">
        <v>482</v>
      </c>
      <c r="D41" s="2">
        <v>1</v>
      </c>
      <c r="E41" s="1" t="s">
        <v>161</v>
      </c>
    </row>
    <row r="42" spans="2:11" ht="16.5" customHeight="1">
      <c r="B42" s="1" t="s">
        <v>483</v>
      </c>
      <c r="C42" s="1" t="s">
        <v>484</v>
      </c>
      <c r="D42" s="96">
        <f>_xlfn.CEILING.MATH(D40/D41)</f>
        <v>6</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5.174117741825687</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1.1699082492120967</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6" ht="16.5" hidden="1" customHeight="1">
      <c r="B71" s="88" t="s">
        <v>517</v>
      </c>
      <c r="C71" s="88" t="s">
        <v>518</v>
      </c>
      <c r="D71" s="89">
        <v>1.35</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3</v>
      </c>
    </row>
    <row r="84" spans="2:6" ht="16.5" customHeight="1">
      <c r="B84" s="25"/>
      <c r="C84" s="1" t="s">
        <v>1020</v>
      </c>
      <c r="D84" s="49">
        <f>D83/IF(ISNUMBER(F83),F83,D83)</f>
        <v>0.2787878787878787</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82.500000000000014</v>
      </c>
      <c r="E86" s="1" t="s">
        <v>150</v>
      </c>
      <c r="F86" s="1"/>
    </row>
    <row r="87" spans="2:6" ht="16.5" customHeight="1">
      <c r="B87" s="1" t="s">
        <v>537</v>
      </c>
      <c r="C87" s="1" t="s">
        <v>538</v>
      </c>
      <c r="D87" s="49">
        <f>D86/D72*D73</f>
        <v>89.673913043478279</v>
      </c>
      <c r="E87" s="1" t="s">
        <v>150</v>
      </c>
      <c r="F87" s="1"/>
    </row>
    <row r="88" spans="2:6" ht="16.5" customHeight="1">
      <c r="B88" s="1" t="s">
        <v>539</v>
      </c>
      <c r="C88" s="1" t="s">
        <v>540</v>
      </c>
      <c r="D88" s="49">
        <f>D86/D72*D71</f>
        <v>48.423913043478272</v>
      </c>
      <c r="E88" s="1" t="s">
        <v>150</v>
      </c>
      <c r="F88" s="1"/>
    </row>
    <row r="89" spans="2:6" ht="16.5" customHeight="1">
      <c r="B89" s="1" t="s">
        <v>541</v>
      </c>
      <c r="C89" s="1" t="s">
        <v>542</v>
      </c>
      <c r="D89" s="49">
        <f>D88/F83</f>
        <v>16.14130434782609</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662.52173913043498</v>
      </c>
      <c r="E91" s="1" t="s">
        <v>452</v>
      </c>
      <c r="F91" s="2">
        <v>680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28.205263157894734</v>
      </c>
      <c r="E94" s="1" t="s">
        <v>150</v>
      </c>
      <c r="F94" s="22"/>
    </row>
    <row r="95" spans="2:6" ht="16.5" customHeight="1">
      <c r="B95" s="1" t="s">
        <v>548</v>
      </c>
      <c r="C95" s="1" t="s">
        <v>530</v>
      </c>
      <c r="D95" s="49">
        <f>(D73/F83)*((F91/F90)+1)</f>
        <v>30.657894736842106</v>
      </c>
      <c r="E95" s="1" t="s">
        <v>150</v>
      </c>
      <c r="F95" s="22"/>
    </row>
    <row r="96" spans="2:6" ht="16.5" customHeight="1">
      <c r="B96" s="1" t="s">
        <v>549</v>
      </c>
      <c r="C96" s="1" t="s">
        <v>536</v>
      </c>
      <c r="D96" s="49">
        <f>F83*D94</f>
        <v>84.615789473684202</v>
      </c>
      <c r="E96" s="1" t="s">
        <v>150</v>
      </c>
      <c r="F96" s="22"/>
    </row>
    <row r="97" spans="2:15" ht="16.5" customHeight="1">
      <c r="B97" s="1" t="s">
        <v>550</v>
      </c>
      <c r="C97" s="1" t="s">
        <v>538</v>
      </c>
      <c r="D97" s="49">
        <f>F83*D95</f>
        <v>91.973684210526315</v>
      </c>
      <c r="E97" s="1" t="s">
        <v>150</v>
      </c>
      <c r="F97" s="22"/>
    </row>
    <row r="98" spans="2:15" ht="16.5" customHeight="1">
      <c r="B98" s="1" t="s">
        <v>551</v>
      </c>
      <c r="C98" s="1" t="s">
        <v>540</v>
      </c>
      <c r="D98" s="49">
        <f>(D96/D72)*(D71)</f>
        <v>49.665789473684214</v>
      </c>
      <c r="E98" s="1" t="s">
        <v>150</v>
      </c>
      <c r="F98" s="22"/>
    </row>
    <row r="99" spans="2:15" ht="16.5" customHeight="1">
      <c r="B99" s="1" t="s">
        <v>552</v>
      </c>
      <c r="C99" s="1" t="s">
        <v>542</v>
      </c>
      <c r="D99" s="49">
        <f>D98/F83</f>
        <v>16.555263157894739</v>
      </c>
      <c r="E99" s="1" t="s">
        <v>150</v>
      </c>
      <c r="F99" s="22"/>
    </row>
    <row r="100" spans="2:15" ht="16.5" customHeight="1">
      <c r="B100" s="1" t="s">
        <v>553</v>
      </c>
      <c r="C100" s="1" t="s">
        <v>554</v>
      </c>
      <c r="D100" s="49">
        <f>'Design Spec'!D95*F83</f>
        <v>75</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14.2</v>
      </c>
      <c r="F9" s="1" t="s">
        <v>320</v>
      </c>
      <c r="G9" s="146" t="str">
        <f>IF(E9,"","Res. Tank Design")</f>
        <v/>
      </c>
      <c r="I9" s="80"/>
      <c r="W9" s="81"/>
    </row>
    <row r="10" spans="2:23" ht="14.25" customHeight="1">
      <c r="B10" s="143"/>
      <c r="C10" s="1" t="s">
        <v>318</v>
      </c>
      <c r="D10" s="1" t="s">
        <v>319</v>
      </c>
      <c r="E10" s="147">
        <f>'Res. Tank Design'!F44</f>
        <v>6.4</v>
      </c>
      <c r="F10" s="1" t="s">
        <v>320</v>
      </c>
      <c r="G10" s="146" t="str">
        <f>IF(E10,"","Res. Tank Design")</f>
        <v/>
      </c>
      <c r="I10" s="80"/>
      <c r="W10" s="81"/>
    </row>
    <row r="11" spans="2:23" ht="14.25" customHeight="1">
      <c r="B11" s="143"/>
      <c r="C11" s="1" t="s">
        <v>316</v>
      </c>
      <c r="D11" s="1" t="s">
        <v>317</v>
      </c>
      <c r="E11" s="147">
        <f>'Res. Tank Design'!F43</f>
        <v>180</v>
      </c>
      <c r="F11" s="1" t="s">
        <v>200</v>
      </c>
      <c r="G11" s="146" t="str">
        <f>IF(E11,"","Res. Tank Design")</f>
        <v/>
      </c>
      <c r="I11" s="80"/>
      <c r="W11" s="81"/>
    </row>
    <row r="12" spans="2:23" ht="14.25" customHeight="1">
      <c r="B12" s="143"/>
      <c r="C12" s="1" t="s">
        <v>721</v>
      </c>
      <c r="D12" s="1" t="s">
        <v>268</v>
      </c>
      <c r="E12" s="147">
        <f>'Res. Tank Design'!F9</f>
        <v>4.9819000000000004</v>
      </c>
      <c r="F12" s="1" t="str">
        <f>"-"</f>
        <v>-</v>
      </c>
      <c r="G12" s="146" t="str">
        <f>IF(E12,"","Res. Tank Design")</f>
        <v/>
      </c>
      <c r="I12" s="80"/>
      <c r="W12" s="81"/>
    </row>
    <row r="13" spans="2:23" ht="14.25" customHeight="1">
      <c r="B13" s="143"/>
      <c r="C13" s="54" t="s">
        <v>722</v>
      </c>
      <c r="D13" s="54" t="s">
        <v>723</v>
      </c>
      <c r="E13" s="147">
        <f>'Device Setting'!$F$83</f>
        <v>3</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4" ht="14.25" customHeight="1">
      <c r="B56" s="143"/>
      <c r="C56" s="1" t="s">
        <v>1028</v>
      </c>
      <c r="D56" s="1" t="s">
        <v>754</v>
      </c>
      <c r="E56" s="150">
        <f>IF('Device Setting'!F91,'Device Setting'!F91,'Device Setting'!D91)</f>
        <v>680</v>
      </c>
      <c r="F56" s="1" t="s">
        <v>452</v>
      </c>
      <c r="G56" s="146" t="str">
        <f t="shared" si="1"/>
        <v/>
      </c>
      <c r="I56" s="80"/>
      <c r="W56" s="81"/>
    </row>
    <row r="57" spans="2:24" ht="14.25" customHeight="1">
      <c r="B57" s="143"/>
      <c r="C57" s="1" t="s">
        <v>755</v>
      </c>
      <c r="D57" s="1" t="s">
        <v>756</v>
      </c>
      <c r="E57" s="150">
        <f>'Device Setting'!$D$21</f>
        <v>390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4.9819000000000004</v>
      </c>
      <c r="D10" s="10">
        <f>IF('Res. Tank Design'!$F$9,'Res. Tank Design'!$F$9,'Res. Tank Design'!$D$9)</f>
        <v>4.9819000000000004</v>
      </c>
      <c r="E10" s="10">
        <f>IF('Res. Tank Design'!$F$9,'Res. Tank Design'!$F$9,'Res. Tank Design'!$D$9)</f>
        <v>4.9819000000000004</v>
      </c>
      <c r="F10" s="10">
        <f>IF('Res. Tank Design'!$F$9,'Res. Tank Design'!$F$9,'Res. Tank Design'!$D$9)</f>
        <v>4.9819000000000004</v>
      </c>
      <c r="G10" s="10">
        <f>IF('Res. Tank Design'!$F$9,'Res. Tank Design'!$F$9,'Res. Tank Design'!$D$9)</f>
        <v>4.9819000000000004</v>
      </c>
      <c r="H10" s="10">
        <f>IF('Res. Tank Design'!$F$9,'Res. Tank Design'!$F$9,'Res. Tank Design'!$D$9)</f>
        <v>4.9819000000000004</v>
      </c>
      <c r="I10" s="10">
        <f>IF('Res. Tank Design'!$F$9,'Res. Tank Design'!$F$9,'Res. Tank Design'!$D$9)</f>
        <v>4.9819000000000004</v>
      </c>
      <c r="J10" s="10">
        <f>IF('Res. Tank Design'!$F$9,'Res. Tank Design'!$F$9,'Res. Tank Design'!$D$9)</f>
        <v>4.9819000000000004</v>
      </c>
      <c r="K10" s="10">
        <f>IF('Res. Tank Design'!$F$9,'Res. Tank Design'!$F$9,'Res. Tank Design'!$D$9)</f>
        <v>4.9819000000000004</v>
      </c>
      <c r="L10" s="10">
        <f>IF('Res. Tank Design'!$F$9,'Res. Tank Design'!$F$9,'Res. Tank Design'!$D$9)</f>
        <v>4.9819000000000004</v>
      </c>
      <c r="M10" s="10">
        <f>IF('Res. Tank Design'!$F$9,'Res. Tank Design'!$F$9,'Res. Tank Design'!$D$9)</f>
        <v>4.9819000000000004</v>
      </c>
      <c r="N10" s="10">
        <f>IF('Res. Tank Design'!$F$9,'Res. Tank Design'!$F$9,'Res. Tank Design'!$D$9)</f>
        <v>4.9819000000000004</v>
      </c>
      <c r="O10" s="10">
        <f>IF('Res. Tank Design'!$F$9,'Res. Tank Design'!$F$9,'Res. Tank Design'!$D$9)</f>
        <v>4.9819000000000004</v>
      </c>
      <c r="P10" s="10">
        <f>IF('Res. Tank Design'!$F$9,'Res. Tank Design'!$F$9,'Res. Tank Design'!$D$9)</f>
        <v>4.9819000000000004</v>
      </c>
      <c r="Q10" s="10">
        <f>IF('Res. Tank Design'!$F$9,'Res. Tank Design'!$F$9,'Res. Tank Design'!$D$9)</f>
        <v>4.9819000000000004</v>
      </c>
      <c r="R10" s="10">
        <f>IF('Res. Tank Design'!$F$9,'Res. Tank Design'!$F$9,'Res. Tank Design'!$D$9)</f>
        <v>4.9819000000000004</v>
      </c>
      <c r="S10" s="10">
        <f>IF('Res. Tank Design'!$F$9,'Res. Tank Design'!$F$9,'Res. Tank Design'!$D$9)</f>
        <v>4.9819000000000004</v>
      </c>
      <c r="T10" s="10">
        <f>IF('Res. Tank Design'!$F$9,'Res. Tank Design'!$F$9,'Res. Tank Design'!$D$9)</f>
        <v>4.9819000000000004</v>
      </c>
      <c r="U10" s="10">
        <f>IF('Res. Tank Design'!$F$9,'Res. Tank Design'!$F$9,'Res. Tank Design'!$D$9)</f>
        <v>4.9819000000000004</v>
      </c>
      <c r="V10" s="10">
        <f>IF('Res. Tank Design'!$F$9,'Res. Tank Design'!$F$9,'Res. Tank Design'!$D$9)</f>
        <v>4.9819000000000004</v>
      </c>
      <c r="W10" s="10">
        <f>IF('Res. Tank Design'!$F$9,'Res. Tank Design'!$F$9,'Res. Tank Design'!$D$9)</f>
        <v>4.9819000000000004</v>
      </c>
      <c r="X10" s="10">
        <f>IF('Res. Tank Design'!$F$9,'Res. Tank Design'!$F$9,'Res. Tank Design'!$D$9)</f>
        <v>4.9819000000000004</v>
      </c>
      <c r="Y10" s="10">
        <f>IF('Res. Tank Design'!$F$9,'Res. Tank Design'!$F$9,'Res. Tank Design'!$D$9)</f>
        <v>4.9819000000000004</v>
      </c>
      <c r="Z10" s="10">
        <f>IF('Res. Tank Design'!$F$9,'Res. Tank Design'!$F$9,'Res. Tank Design'!$D$9)</f>
        <v>4.9819000000000004</v>
      </c>
      <c r="AA10" s="10">
        <f>IF('Res. Tank Design'!$F$9,'Res. Tank Design'!$F$9,'Res. Tank Design'!$D$9)</f>
        <v>4.9819000000000004</v>
      </c>
      <c r="AB10" s="10">
        <f>IF('Res. Tank Design'!$F$9,'Res. Tank Design'!$F$9,'Res. Tank Design'!$D$9)</f>
        <v>4.9819000000000004</v>
      </c>
      <c r="AC10" s="10">
        <f>IF('Res. Tank Design'!$F$9,'Res. Tank Design'!$F$9,'Res. Tank Design'!$D$9)</f>
        <v>4.9819000000000004</v>
      </c>
      <c r="AD10" s="10">
        <f>IF('Res. Tank Design'!$F$9,'Res. Tank Design'!$F$9,'Res. Tank Design'!$D$9)</f>
        <v>4.9819000000000004</v>
      </c>
      <c r="AE10" s="10">
        <f>IF('Res. Tank Design'!$F$9,'Res. Tank Design'!$F$9,'Res. Tank Design'!$D$9)</f>
        <v>4.9819000000000004</v>
      </c>
      <c r="AF10" s="10">
        <f>IF('Res. Tank Design'!$F$9,'Res. Tank Design'!$F$9,'Res. Tank Design'!$D$9)</f>
        <v>4.9819000000000004</v>
      </c>
      <c r="AG10" s="10">
        <f>IF('Res. Tank Design'!$F$9,'Res. Tank Design'!$F$9,'Res. Tank Design'!$D$9)</f>
        <v>4.9819000000000004</v>
      </c>
      <c r="AH10" s="10">
        <f>IF('Res. Tank Design'!$F$9,'Res. Tank Design'!$F$9,'Res. Tank Design'!$D$9)</f>
        <v>4.9819000000000004</v>
      </c>
      <c r="AI10" s="10">
        <f>IF('Res. Tank Design'!$F$9,'Res. Tank Design'!$F$9,'Res. Tank Design'!$D$9)</f>
        <v>4.9819000000000004</v>
      </c>
      <c r="AJ10" s="10">
        <f>IF('Res. Tank Design'!$F$9,'Res. Tank Design'!$F$9,'Res. Tank Design'!$D$9)</f>
        <v>4.9819000000000004</v>
      </c>
      <c r="AK10" s="10">
        <f>IF('Res. Tank Design'!$F$9,'Res. Tank Design'!$F$9,'Res. Tank Design'!$D$9)</f>
        <v>4.9819000000000004</v>
      </c>
      <c r="AL10" s="10">
        <f>IF('Res. Tank Design'!$F$9,'Res. Tank Design'!$F$9,'Res. Tank Design'!$D$9)</f>
        <v>4.9819000000000004</v>
      </c>
      <c r="AM10" s="10">
        <f>IF('Res. Tank Design'!$F$9,'Res. Tank Design'!$F$9,'Res. Tank Design'!$D$9)</f>
        <v>4.9819000000000004</v>
      </c>
      <c r="AN10" s="10">
        <f>IF('Res. Tank Design'!$F$9,'Res. Tank Design'!$F$9,'Res. Tank Design'!$D$9)</f>
        <v>4.9819000000000004</v>
      </c>
      <c r="AO10" s="10">
        <f>IF('Res. Tank Design'!$F$9,'Res. Tank Design'!$F$9,'Res. Tank Design'!$D$9)</f>
        <v>4.9819000000000004</v>
      </c>
      <c r="AP10" s="10">
        <f>IF('Res. Tank Design'!$F$9,'Res. Tank Design'!$F$9,'Res. Tank Design'!$D$9)</f>
        <v>4.9819000000000004</v>
      </c>
      <c r="AQ10" s="10">
        <f>IF('Res. Tank Design'!$F$9,'Res. Tank Design'!$F$9,'Res. Tank Design'!$D$9)</f>
        <v>4.9819000000000004</v>
      </c>
      <c r="AR10" s="10">
        <f>IF('Res. Tank Design'!$F$9,'Res. Tank Design'!$F$9,'Res. Tank Design'!$D$9)</f>
        <v>4.9819000000000004</v>
      </c>
      <c r="AS10" s="10">
        <f>IF('Res. Tank Design'!$F$9,'Res. Tank Design'!$F$9,'Res. Tank Design'!$D$9)</f>
        <v>4.9819000000000004</v>
      </c>
      <c r="AT10" s="10">
        <f>IF('Res. Tank Design'!$F$9,'Res. Tank Design'!$F$9,'Res. Tank Design'!$D$9)</f>
        <v>4.9819000000000004</v>
      </c>
      <c r="AU10" s="10">
        <f>IF('Res. Tank Design'!$F$9,'Res. Tank Design'!$F$9,'Res. Tank Design'!$D$9)</f>
        <v>4.9819000000000004</v>
      </c>
      <c r="AV10" s="10">
        <f>IF('Res. Tank Design'!$F$9,'Res. Tank Design'!$F$9,'Res. Tank Design'!$D$9)</f>
        <v>4.9819000000000004</v>
      </c>
      <c r="AW10" s="10">
        <f>IF('Res. Tank Design'!$F$9,'Res. Tank Design'!$F$9,'Res. Tank Design'!$D$9)</f>
        <v>4.9819000000000004</v>
      </c>
      <c r="AX10" s="10">
        <f>IF('Res. Tank Design'!$F$9,'Res. Tank Design'!$F$9,'Res. Tank Design'!$D$9)</f>
        <v>4.9819000000000004</v>
      </c>
      <c r="AY10" s="10">
        <f>IF('Res. Tank Design'!$F$9,'Res. Tank Design'!$F$9,'Res. Tank Design'!$D$9)</f>
        <v>4.9819000000000004</v>
      </c>
      <c r="AZ10" s="10">
        <f>IF('Res. Tank Design'!$F$9,'Res. Tank Design'!$F$9,'Res. Tank Design'!$D$9)</f>
        <v>4.9819000000000004</v>
      </c>
      <c r="BA10" s="10">
        <f>IF('Res. Tank Design'!$F$9,'Res. Tank Design'!$F$9,'Res. Tank Design'!$D$9)</f>
        <v>4.9819000000000004</v>
      </c>
      <c r="BB10" s="10">
        <f>IF('Res. Tank Design'!$F$9,'Res. Tank Design'!$F$9,'Res. Tank Design'!$D$9)</f>
        <v>4.9819000000000004</v>
      </c>
      <c r="BC10" s="10">
        <f>IF('Res. Tank Design'!$F$9,'Res. Tank Design'!$F$9,'Res. Tank Design'!$D$9)</f>
        <v>4.9819000000000004</v>
      </c>
      <c r="BD10" s="10">
        <f>IF('Res. Tank Design'!$F$9,'Res. Tank Design'!$F$9,'Res. Tank Design'!$D$9)</f>
        <v>4.9819000000000004</v>
      </c>
      <c r="BE10" s="10">
        <f>IF('Res. Tank Design'!$F$9,'Res. Tank Design'!$F$9,'Res. Tank Design'!$D$9)</f>
        <v>4.9819000000000004</v>
      </c>
      <c r="BF10" s="10">
        <f>IF('Res. Tank Design'!$F$9,'Res. Tank Design'!$F$9,'Res. Tank Design'!$D$9)</f>
        <v>4.9819000000000004</v>
      </c>
      <c r="BG10" s="10">
        <f>IF('Res. Tank Design'!$F$9,'Res. Tank Design'!$F$9,'Res. Tank Design'!$D$9)</f>
        <v>4.9819000000000004</v>
      </c>
      <c r="BH10" s="10">
        <f>IF('Res. Tank Design'!$F$9,'Res. Tank Design'!$F$9,'Res. Tank Design'!$D$9)</f>
        <v>4.9819000000000004</v>
      </c>
      <c r="BI10" s="10">
        <f>IF('Res. Tank Design'!$F$9,'Res. Tank Design'!$F$9,'Res. Tank Design'!$D$9)</f>
        <v>4.9819000000000004</v>
      </c>
      <c r="BJ10" s="10">
        <f>IF('Res. Tank Design'!$F$9,'Res. Tank Design'!$F$9,'Res. Tank Design'!$D$9)</f>
        <v>4.9819000000000004</v>
      </c>
      <c r="BK10" s="10">
        <f>IF('Res. Tank Design'!$F$9,'Res. Tank Design'!$F$9,'Res. Tank Design'!$D$9)</f>
        <v>4.9819000000000004</v>
      </c>
      <c r="BL10" s="10">
        <f>IF('Res. Tank Design'!$F$9,'Res. Tank Design'!$F$9,'Res. Tank Design'!$D$9)</f>
        <v>4.9819000000000004</v>
      </c>
      <c r="BM10" s="10">
        <f>IF('Res. Tank Design'!$F$9,'Res. Tank Design'!$F$9,'Res. Tank Design'!$D$9)</f>
        <v>4.9819000000000004</v>
      </c>
      <c r="BN10" s="10">
        <f>IF('Res. Tank Design'!$F$9,'Res. Tank Design'!$F$9,'Res. Tank Design'!$D$9)</f>
        <v>4.9819000000000004</v>
      </c>
      <c r="BO10" s="10">
        <f>IF('Res. Tank Design'!$F$9,'Res. Tank Design'!$F$9,'Res. Tank Design'!$D$9)</f>
        <v>4.9819000000000004</v>
      </c>
      <c r="BP10" s="10">
        <f>IF('Res. Tank Design'!$F$9,'Res. Tank Design'!$F$9,'Res. Tank Design'!$D$9)</f>
        <v>4.9819000000000004</v>
      </c>
      <c r="BQ10" s="10">
        <f>IF('Res. Tank Design'!$F$9,'Res. Tank Design'!$F$9,'Res. Tank Design'!$D$9)</f>
        <v>4.9819000000000004</v>
      </c>
      <c r="BR10" s="10">
        <f>IF('Res. Tank Design'!$F$9,'Res. Tank Design'!$F$9,'Res. Tank Design'!$D$9)</f>
        <v>4.9819000000000004</v>
      </c>
      <c r="BS10" s="10">
        <f>IF('Res. Tank Design'!$F$9,'Res. Tank Design'!$F$9,'Res. Tank Design'!$D$9)</f>
        <v>4.9819000000000004</v>
      </c>
      <c r="BT10" s="10">
        <f>IF('Res. Tank Design'!$F$9,'Res. Tank Design'!$F$9,'Res. Tank Design'!$D$9)</f>
        <v>4.9819000000000004</v>
      </c>
      <c r="BU10" s="10">
        <f>IF('Res. Tank Design'!$F$9,'Res. Tank Design'!$F$9,'Res. Tank Design'!$D$9)</f>
        <v>4.9819000000000004</v>
      </c>
      <c r="BV10" s="10">
        <f>IF('Res. Tank Design'!$F$9,'Res. Tank Design'!$F$9,'Res. Tank Design'!$D$9)</f>
        <v>4.9819000000000004</v>
      </c>
      <c r="BW10" s="10">
        <f>IF('Res. Tank Design'!$F$9,'Res. Tank Design'!$F$9,'Res. Tank Design'!$D$9)</f>
        <v>4.9819000000000004</v>
      </c>
      <c r="BX10" s="10">
        <f>IF('Res. Tank Design'!$F$9,'Res. Tank Design'!$F$9,'Res. Tank Design'!$D$9)</f>
        <v>4.9819000000000004</v>
      </c>
      <c r="BY10" s="10">
        <f>IF('Res. Tank Design'!$F$9,'Res. Tank Design'!$F$9,'Res. Tank Design'!$D$9)</f>
        <v>4.9819000000000004</v>
      </c>
      <c r="BZ10" s="10">
        <f>IF('Res. Tank Design'!$F$9,'Res. Tank Design'!$F$9,'Res. Tank Design'!$D$9)</f>
        <v>4.9819000000000004</v>
      </c>
      <c r="CA10" s="10">
        <f>IF('Res. Tank Design'!$F$9,'Res. Tank Design'!$F$9,'Res. Tank Design'!$D$9)</f>
        <v>4.9819000000000004</v>
      </c>
      <c r="CB10" s="10">
        <f>IF('Res. Tank Design'!$F$9,'Res. Tank Design'!$F$9,'Res. Tank Design'!$D$9)</f>
        <v>4.9819000000000004</v>
      </c>
      <c r="CC10" s="10">
        <f>IF('Res. Tank Design'!$F$9,'Res. Tank Design'!$F$9,'Res. Tank Design'!$D$9)</f>
        <v>4.9819000000000004</v>
      </c>
      <c r="CD10" s="10">
        <f>IF('Res. Tank Design'!$F$9,'Res. Tank Design'!$F$9,'Res. Tank Design'!$D$9)</f>
        <v>4.9819000000000004</v>
      </c>
      <c r="CE10" s="10">
        <f>IF('Res. Tank Design'!$F$9,'Res. Tank Design'!$F$9,'Res. Tank Design'!$D$9)</f>
        <v>4.9819000000000004</v>
      </c>
      <c r="CF10" s="10">
        <f>IF('Res. Tank Design'!$F$9,'Res. Tank Design'!$F$9,'Res. Tank Design'!$D$9)</f>
        <v>4.9819000000000004</v>
      </c>
      <c r="CG10" s="10">
        <f>IF('Res. Tank Design'!$F$9,'Res. Tank Design'!$F$9,'Res. Tank Design'!$D$9)</f>
        <v>4.9819000000000004</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10.184107885549246</v>
      </c>
      <c r="D16" s="10">
        <f t="shared" si="9"/>
        <v>5.1176207301120114</v>
      </c>
      <c r="E16" s="10">
        <f t="shared" si="9"/>
        <v>3.4404222208717554</v>
      </c>
      <c r="F16" s="10">
        <f t="shared" si="9"/>
        <v>2.6108536123047963</v>
      </c>
      <c r="G16" s="10">
        <f t="shared" si="9"/>
        <v>2.1206927955368053</v>
      </c>
      <c r="H16" s="10">
        <f t="shared" si="9"/>
        <v>1.8006337348323633</v>
      </c>
      <c r="I16" s="10">
        <f t="shared" si="9"/>
        <v>1.5782154167076732</v>
      </c>
      <c r="J16" s="10">
        <f t="shared" si="9"/>
        <v>1.4173076643698466</v>
      </c>
      <c r="K16" s="10">
        <f t="shared" si="9"/>
        <v>1.2979437744552802</v>
      </c>
      <c r="L16" s="10">
        <f t="shared" si="9"/>
        <v>1.2082582811175557</v>
      </c>
      <c r="M16" s="10">
        <f t="shared" si="9"/>
        <v>1.1408279725654404</v>
      </c>
      <c r="N16" s="10">
        <f t="shared" si="9"/>
        <v>1.0908494085944771</v>
      </c>
      <c r="O16" s="10">
        <f t="shared" si="9"/>
        <v>1.0551664664382234</v>
      </c>
      <c r="P16" s="10">
        <f t="shared" si="9"/>
        <v>1.0317261802143798</v>
      </c>
      <c r="Q16" s="10">
        <f t="shared" si="9"/>
        <v>1.0192675646177061</v>
      </c>
      <c r="R16" s="10">
        <f t="shared" si="9"/>
        <v>1.0171479945254907</v>
      </c>
      <c r="S16" s="10">
        <f t="shared" si="9"/>
        <v>1.0252600223359625</v>
      </c>
      <c r="T16" s="10">
        <f t="shared" si="9"/>
        <v>1.044017825249967</v>
      </c>
      <c r="U16" s="10">
        <f t="shared" si="9"/>
        <v>1.0744100089845188</v>
      </c>
      <c r="V16" s="10">
        <f t="shared" si="9"/>
        <v>1.1181317088552554</v>
      </c>
      <c r="W16" s="10">
        <f t="shared" si="9"/>
        <v>1.1778304603683167</v>
      </c>
      <c r="X16" s="10">
        <f t="shared" si="9"/>
        <v>1.2575371775446489</v>
      </c>
      <c r="Y16" s="10">
        <f t="shared" si="9"/>
        <v>1.3634265512862485</v>
      </c>
      <c r="Z16" s="10">
        <f t="shared" si="9"/>
        <v>1.5052105207047521</v>
      </c>
      <c r="AA16" s="10">
        <f t="shared" si="9"/>
        <v>1.6988498056773038</v>
      </c>
      <c r="AB16" s="10">
        <f t="shared" si="9"/>
        <v>1.972282405615807</v>
      </c>
      <c r="AC16" s="10">
        <f t="shared" si="9"/>
        <v>2.3789474721131398</v>
      </c>
      <c r="AD16" s="10">
        <f t="shared" si="9"/>
        <v>3.0350753757740452</v>
      </c>
      <c r="AE16" s="10">
        <f t="shared" si="9"/>
        <v>4.2496014055903411</v>
      </c>
      <c r="AF16" s="10">
        <f t="shared" si="9"/>
        <v>7.2046076222087949</v>
      </c>
      <c r="AG16" s="10">
        <f t="shared" si="9"/>
        <v>19.715316110342975</v>
      </c>
      <c r="AH16" s="10">
        <f t="shared" si="9"/>
        <v>24.451613471657435</v>
      </c>
    </row>
    <row r="17" spans="2:85" ht="16.5" customHeight="1">
      <c r="B17" s="10" t="s">
        <v>781</v>
      </c>
      <c r="C17" s="10">
        <f t="shared" ref="C17:AH17" si="10">2*C$10*(C$5+C$11*C$6)/(SQRT(2)*C9*SIN(C$4))</f>
        <v>5.3087370892756702</v>
      </c>
      <c r="D17" s="10">
        <f t="shared" si="10"/>
        <v>2.6676959125051973</v>
      </c>
      <c r="E17" s="10">
        <f t="shared" si="10"/>
        <v>1.7934115832203832</v>
      </c>
      <c r="F17" s="10">
        <f t="shared" si="10"/>
        <v>1.3609768830099471</v>
      </c>
      <c r="G17" s="10">
        <f t="shared" si="10"/>
        <v>1.1054675210776965</v>
      </c>
      <c r="H17" s="10">
        <f t="shared" si="10"/>
        <v>0.93862822347644481</v>
      </c>
      <c r="I17" s="10">
        <f t="shared" si="10"/>
        <v>0.82268675977314876</v>
      </c>
      <c r="J17" s="10">
        <f t="shared" si="10"/>
        <v>0.7388093144055583</v>
      </c>
      <c r="K17" s="10">
        <f t="shared" si="10"/>
        <v>0.6765877122160503</v>
      </c>
      <c r="L17" s="10">
        <f t="shared" si="10"/>
        <v>0.62983676356127904</v>
      </c>
      <c r="M17" s="10">
        <f t="shared" si="10"/>
        <v>0.59468692186921901</v>
      </c>
      <c r="N17" s="10">
        <f t="shared" si="10"/>
        <v>0.56863426618222745</v>
      </c>
      <c r="O17" s="10">
        <f t="shared" si="10"/>
        <v>0.55003358356886112</v>
      </c>
      <c r="P17" s="10">
        <f t="shared" si="10"/>
        <v>0.53781471096281497</v>
      </c>
      <c r="Q17" s="10">
        <f t="shared" si="10"/>
        <v>0.5313203262368893</v>
      </c>
      <c r="R17" s="10">
        <f t="shared" si="10"/>
        <v>0.53021544395477715</v>
      </c>
      <c r="S17" s="10">
        <f t="shared" si="10"/>
        <v>0.53444405419640595</v>
      </c>
      <c r="T17" s="10">
        <f t="shared" si="10"/>
        <v>0.54422205784306799</v>
      </c>
      <c r="U17" s="10">
        <f t="shared" si="10"/>
        <v>0.56006479191746195</v>
      </c>
      <c r="V17" s="10">
        <f t="shared" si="10"/>
        <v>0.58285589078625011</v>
      </c>
      <c r="W17" s="10">
        <f t="shared" si="10"/>
        <v>0.61397545274518628</v>
      </c>
      <c r="X17" s="10">
        <f t="shared" si="10"/>
        <v>0.65552469893284881</v>
      </c>
      <c r="Y17" s="10">
        <f t="shared" si="10"/>
        <v>0.71072235120240623</v>
      </c>
      <c r="Z17" s="10">
        <f t="shared" si="10"/>
        <v>0.78463101611205155</v>
      </c>
      <c r="AA17" s="10">
        <f t="shared" si="10"/>
        <v>0.88557064338497749</v>
      </c>
      <c r="AB17" s="10">
        <f t="shared" si="10"/>
        <v>1.0281046582465379</v>
      </c>
      <c r="AC17" s="10">
        <f t="shared" si="10"/>
        <v>1.2400896397185519</v>
      </c>
      <c r="AD17" s="10">
        <f t="shared" si="10"/>
        <v>1.5821137597120023</v>
      </c>
      <c r="AE17" s="10">
        <f t="shared" si="10"/>
        <v>2.2152177539779436</v>
      </c>
      <c r="AF17" s="10">
        <f t="shared" si="10"/>
        <v>3.7555933349811803</v>
      </c>
      <c r="AG17" s="10">
        <f t="shared" si="10"/>
        <v>10.277132866029849</v>
      </c>
      <c r="AH17" s="10">
        <f t="shared" si="10"/>
        <v>12.746053830970363</v>
      </c>
    </row>
    <row r="18" spans="2:85" ht="16.5" customHeight="1">
      <c r="B18" s="10" t="s">
        <v>782</v>
      </c>
      <c r="C18" s="10">
        <f t="shared" ref="C18:AH18" si="11">2*C10*(C5+C11*C6)/(SQRT(2)*C9*SIN(PI()/2))</f>
        <v>0.52998936170212774</v>
      </c>
      <c r="D18" s="10">
        <f t="shared" si="11"/>
        <v>0.52998936170212774</v>
      </c>
      <c r="E18" s="10">
        <f t="shared" si="11"/>
        <v>0.52998936170212774</v>
      </c>
      <c r="F18" s="10">
        <f t="shared" si="11"/>
        <v>0.52998936170212774</v>
      </c>
      <c r="G18" s="10">
        <f t="shared" si="11"/>
        <v>0.52998936170212774</v>
      </c>
      <c r="H18" s="10">
        <f t="shared" si="11"/>
        <v>0.52998936170212774</v>
      </c>
      <c r="I18" s="10">
        <f t="shared" si="11"/>
        <v>0.52998936170212774</v>
      </c>
      <c r="J18" s="10">
        <f t="shared" si="11"/>
        <v>0.52998936170212774</v>
      </c>
      <c r="K18" s="10">
        <f t="shared" si="11"/>
        <v>0.52998936170212774</v>
      </c>
      <c r="L18" s="10">
        <f t="shared" si="11"/>
        <v>0.52998936170212774</v>
      </c>
      <c r="M18" s="10">
        <f t="shared" si="11"/>
        <v>0.52998936170212774</v>
      </c>
      <c r="N18" s="10">
        <f t="shared" si="11"/>
        <v>0.52998936170212774</v>
      </c>
      <c r="O18" s="10">
        <f t="shared" si="11"/>
        <v>0.52998936170212774</v>
      </c>
      <c r="P18" s="10">
        <f t="shared" si="11"/>
        <v>0.52998936170212774</v>
      </c>
      <c r="Q18" s="10">
        <f t="shared" si="11"/>
        <v>0.52998936170212774</v>
      </c>
      <c r="R18" s="10">
        <f t="shared" si="11"/>
        <v>0.52998936170212774</v>
      </c>
      <c r="S18" s="10">
        <f t="shared" si="11"/>
        <v>0.52998936170212774</v>
      </c>
      <c r="T18" s="10">
        <f t="shared" si="11"/>
        <v>0.52998936170212774</v>
      </c>
      <c r="U18" s="10">
        <f t="shared" si="11"/>
        <v>0.52998936170212774</v>
      </c>
      <c r="V18" s="10">
        <f t="shared" si="11"/>
        <v>0.52998936170212774</v>
      </c>
      <c r="W18" s="10">
        <f t="shared" si="11"/>
        <v>0.52998936170212774</v>
      </c>
      <c r="X18" s="10">
        <f t="shared" si="11"/>
        <v>0.52998936170212774</v>
      </c>
      <c r="Y18" s="10">
        <f t="shared" si="11"/>
        <v>0.52998936170212774</v>
      </c>
      <c r="Z18" s="10">
        <f t="shared" si="11"/>
        <v>0.52998936170212774</v>
      </c>
      <c r="AA18" s="10">
        <f t="shared" si="11"/>
        <v>0.52998936170212774</v>
      </c>
      <c r="AB18" s="10">
        <f t="shared" si="11"/>
        <v>0.52998936170212774</v>
      </c>
      <c r="AC18" s="10">
        <f t="shared" si="11"/>
        <v>0.52998936170212774</v>
      </c>
      <c r="AD18" s="10">
        <f t="shared" si="11"/>
        <v>0.52998936170212774</v>
      </c>
      <c r="AE18" s="10">
        <f t="shared" si="11"/>
        <v>0.52998936170212774</v>
      </c>
      <c r="AF18" s="10">
        <f t="shared" si="11"/>
        <v>0.52998936170212774</v>
      </c>
      <c r="AG18" s="10">
        <f t="shared" si="11"/>
        <v>0.52998936170212774</v>
      </c>
      <c r="AH18" s="10">
        <f t="shared" si="11"/>
        <v>0.52998936170212774</v>
      </c>
      <c r="AI18" s="10">
        <f t="shared" ref="AI18:BN18" si="12">2*AI10*(AI5+AI11*AI6)/(SQRT(2)*AI9*SIN(PI()/2))</f>
        <v>0.52998936170212774</v>
      </c>
      <c r="AJ18" s="10">
        <f t="shared" si="12"/>
        <v>0.52998936170212774</v>
      </c>
      <c r="AK18" s="10">
        <f t="shared" si="12"/>
        <v>0.52998936170212774</v>
      </c>
      <c r="AL18" s="10">
        <f t="shared" si="12"/>
        <v>0.52998936170212774</v>
      </c>
      <c r="AM18" s="10">
        <f t="shared" si="12"/>
        <v>0.52998936170212774</v>
      </c>
      <c r="AN18" s="10">
        <f t="shared" si="12"/>
        <v>0.52998936170212774</v>
      </c>
      <c r="AO18" s="10">
        <f t="shared" si="12"/>
        <v>0.52998936170212774</v>
      </c>
      <c r="AP18" s="10">
        <f t="shared" si="12"/>
        <v>0.52998936170212774</v>
      </c>
      <c r="AQ18" s="10">
        <f t="shared" si="12"/>
        <v>0.52998936170212774</v>
      </c>
      <c r="AR18" s="10">
        <f t="shared" si="12"/>
        <v>0.52998936170212774</v>
      </c>
      <c r="AS18" s="10">
        <f t="shared" si="12"/>
        <v>0.52998936170212774</v>
      </c>
      <c r="AT18" s="10">
        <f t="shared" si="12"/>
        <v>0.52998936170212774</v>
      </c>
      <c r="AU18" s="10">
        <f t="shared" si="12"/>
        <v>0.52998936170212774</v>
      </c>
      <c r="AV18" s="10">
        <f t="shared" si="12"/>
        <v>0.52998936170212774</v>
      </c>
      <c r="AW18" s="10">
        <f t="shared" si="12"/>
        <v>0.52998936170212774</v>
      </c>
      <c r="AX18" s="10">
        <f t="shared" si="12"/>
        <v>0.52998936170212774</v>
      </c>
      <c r="AY18" s="10">
        <f t="shared" si="12"/>
        <v>0.52998936170212774</v>
      </c>
      <c r="AZ18" s="10">
        <f t="shared" si="12"/>
        <v>0.52998936170212774</v>
      </c>
      <c r="BA18" s="10">
        <f t="shared" si="12"/>
        <v>0.52998936170212774</v>
      </c>
      <c r="BB18" s="10">
        <f t="shared" si="12"/>
        <v>0.52998936170212774</v>
      </c>
      <c r="BC18" s="10">
        <f t="shared" si="12"/>
        <v>0.52998936170212774</v>
      </c>
      <c r="BD18" s="10">
        <f t="shared" si="12"/>
        <v>0.52998936170212774</v>
      </c>
      <c r="BE18" s="10">
        <f t="shared" si="12"/>
        <v>0.52998936170212774</v>
      </c>
      <c r="BF18" s="10">
        <f t="shared" si="12"/>
        <v>0.52998936170212774</v>
      </c>
      <c r="BG18" s="10">
        <f t="shared" si="12"/>
        <v>0.52998936170212774</v>
      </c>
      <c r="BH18" s="10">
        <f t="shared" si="12"/>
        <v>0.52998936170212774</v>
      </c>
      <c r="BI18" s="10">
        <f t="shared" si="12"/>
        <v>0.52998936170212774</v>
      </c>
      <c r="BJ18" s="10">
        <f t="shared" si="12"/>
        <v>0.52998936170212774</v>
      </c>
      <c r="BK18" s="10">
        <f t="shared" si="12"/>
        <v>0.52998936170212774</v>
      </c>
      <c r="BL18" s="10">
        <f t="shared" si="12"/>
        <v>0.52998936170212774</v>
      </c>
      <c r="BM18" s="10">
        <f t="shared" si="12"/>
        <v>0.52998936170212774</v>
      </c>
      <c r="BN18" s="10">
        <f t="shared" si="12"/>
        <v>0.52998936170212774</v>
      </c>
      <c r="BO18" s="10">
        <f t="shared" ref="BO18:CG18" si="13">2*BO10*(BO5+BO11*BO6)/(SQRT(2)*BO9*SIN(PI()/2))</f>
        <v>0.52998936170212774</v>
      </c>
      <c r="BP18" s="10">
        <f t="shared" si="13"/>
        <v>0.52998936170212774</v>
      </c>
      <c r="BQ18" s="10">
        <f t="shared" si="13"/>
        <v>0.52998936170212774</v>
      </c>
      <c r="BR18" s="10">
        <f t="shared" si="13"/>
        <v>0.52998936170212774</v>
      </c>
      <c r="BS18" s="10">
        <f t="shared" si="13"/>
        <v>0.52998936170212774</v>
      </c>
      <c r="BT18" s="10">
        <f t="shared" si="13"/>
        <v>0.52998936170212774</v>
      </c>
      <c r="BU18" s="10">
        <f t="shared" si="13"/>
        <v>0.52998936170212774</v>
      </c>
      <c r="BV18" s="10">
        <f t="shared" si="13"/>
        <v>0.52998936170212774</v>
      </c>
      <c r="BW18" s="10">
        <f t="shared" si="13"/>
        <v>0.52998936170212774</v>
      </c>
      <c r="BX18" s="10">
        <f t="shared" si="13"/>
        <v>0.52998936170212774</v>
      </c>
      <c r="BY18" s="10">
        <f t="shared" si="13"/>
        <v>0.52998936170212774</v>
      </c>
      <c r="BZ18" s="10">
        <f t="shared" si="13"/>
        <v>0.52998936170212774</v>
      </c>
      <c r="CA18" s="10">
        <f t="shared" si="13"/>
        <v>0.52998936170212774</v>
      </c>
      <c r="CB18" s="10">
        <f t="shared" si="13"/>
        <v>0.52998936170212774</v>
      </c>
      <c r="CC18" s="10">
        <f t="shared" si="13"/>
        <v>0.52998936170212774</v>
      </c>
      <c r="CD18" s="10">
        <f t="shared" si="13"/>
        <v>0.52998936170212774</v>
      </c>
      <c r="CE18" s="10">
        <f t="shared" si="13"/>
        <v>0.52998936170212774</v>
      </c>
      <c r="CF18" s="10">
        <f t="shared" si="13"/>
        <v>0.52998936170212774</v>
      </c>
      <c r="CG18" s="10">
        <f t="shared" si="13"/>
        <v>0.52998936170212774</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0.45070422535211274</v>
      </c>
      <c r="D23" s="163">
        <f>'Res. Tank Design'!$D$50</f>
        <v>0.45070422535211274</v>
      </c>
      <c r="E23" s="163">
        <f>'Res. Tank Design'!$D$50</f>
        <v>0.45070422535211274</v>
      </c>
      <c r="F23" s="163">
        <f>'Res. Tank Design'!$D$50</f>
        <v>0.45070422535211274</v>
      </c>
      <c r="G23" s="163">
        <f>'Res. Tank Design'!$D$50</f>
        <v>0.45070422535211274</v>
      </c>
      <c r="H23" s="163">
        <f>'Res. Tank Design'!$D$50</f>
        <v>0.45070422535211274</v>
      </c>
      <c r="I23" s="163">
        <f>'Res. Tank Design'!$D$50</f>
        <v>0.45070422535211274</v>
      </c>
      <c r="J23" s="163">
        <f>'Res. Tank Design'!$D$50</f>
        <v>0.45070422535211274</v>
      </c>
      <c r="K23" s="163">
        <f>'Res. Tank Design'!$D$50</f>
        <v>0.45070422535211274</v>
      </c>
      <c r="L23" s="163">
        <f>'Res. Tank Design'!$D$50</f>
        <v>0.45070422535211274</v>
      </c>
      <c r="M23" s="163">
        <f>'Res. Tank Design'!$D$50</f>
        <v>0.45070422535211274</v>
      </c>
      <c r="N23" s="163">
        <f>'Res. Tank Design'!$D$50</f>
        <v>0.45070422535211274</v>
      </c>
      <c r="O23" s="163">
        <f>'Res. Tank Design'!$D$50</f>
        <v>0.45070422535211274</v>
      </c>
      <c r="P23" s="163">
        <f>'Res. Tank Design'!$D$50</f>
        <v>0.45070422535211274</v>
      </c>
      <c r="Q23" s="163">
        <f>'Res. Tank Design'!$D$50</f>
        <v>0.45070422535211274</v>
      </c>
      <c r="R23" s="163">
        <f>'Res. Tank Design'!$D$50</f>
        <v>0.45070422535211274</v>
      </c>
      <c r="S23" s="163">
        <f>'Res. Tank Design'!$D$50</f>
        <v>0.45070422535211274</v>
      </c>
      <c r="T23" s="163">
        <f>'Res. Tank Design'!$D$50</f>
        <v>0.45070422535211274</v>
      </c>
      <c r="U23" s="163">
        <f>'Res. Tank Design'!$D$50</f>
        <v>0.45070422535211274</v>
      </c>
      <c r="V23" s="163">
        <f>'Res. Tank Design'!$D$50</f>
        <v>0.45070422535211274</v>
      </c>
      <c r="W23" s="163">
        <f>'Res. Tank Design'!$D$50</f>
        <v>0.45070422535211274</v>
      </c>
      <c r="X23" s="163">
        <f>'Res. Tank Design'!$D$50</f>
        <v>0.45070422535211274</v>
      </c>
      <c r="Y23" s="163">
        <f>'Res. Tank Design'!$D$50</f>
        <v>0.45070422535211274</v>
      </c>
      <c r="Z23" s="163">
        <f>'Res. Tank Design'!$D$50</f>
        <v>0.45070422535211274</v>
      </c>
      <c r="AA23" s="163">
        <f>'Res. Tank Design'!$D$50</f>
        <v>0.45070422535211274</v>
      </c>
      <c r="AB23" s="163">
        <f>'Res. Tank Design'!$D$50</f>
        <v>0.45070422535211274</v>
      </c>
      <c r="AC23" s="163">
        <f>'Res. Tank Design'!$D$50</f>
        <v>0.45070422535211274</v>
      </c>
      <c r="AD23" s="163">
        <f>'Res. Tank Design'!$D$50</f>
        <v>0.45070422535211274</v>
      </c>
      <c r="AE23" s="163">
        <f>'Res. Tank Design'!$D$50</f>
        <v>0.45070422535211274</v>
      </c>
      <c r="AF23" s="163">
        <f>'Res. Tank Design'!$D$50</f>
        <v>0.45070422535211274</v>
      </c>
      <c r="AG23" s="163">
        <f>'Res. Tank Design'!$D$50</f>
        <v>0.45070422535211274</v>
      </c>
      <c r="AH23" s="163">
        <f>'Res. Tank Design'!$D$50</f>
        <v>0.45070422535211274</v>
      </c>
      <c r="AI23" s="163">
        <f>'Res. Tank Design'!$D$50</f>
        <v>0.45070422535211274</v>
      </c>
      <c r="AJ23" s="163">
        <f>'Res. Tank Design'!$D$50</f>
        <v>0.45070422535211274</v>
      </c>
      <c r="AK23" s="163">
        <f>'Res. Tank Design'!$D$50</f>
        <v>0.45070422535211274</v>
      </c>
      <c r="AL23" s="163">
        <f>'Res. Tank Design'!$D$50</f>
        <v>0.45070422535211274</v>
      </c>
      <c r="AM23" s="163">
        <f>'Res. Tank Design'!$D$50</f>
        <v>0.45070422535211274</v>
      </c>
      <c r="AN23" s="163">
        <f>'Res. Tank Design'!$D$50</f>
        <v>0.45070422535211274</v>
      </c>
      <c r="AO23" s="163">
        <f>'Res. Tank Design'!$D$50</f>
        <v>0.45070422535211274</v>
      </c>
      <c r="AP23" s="163">
        <f>'Res. Tank Design'!$D$50</f>
        <v>0.45070422535211274</v>
      </c>
      <c r="AQ23" s="163">
        <f>'Res. Tank Design'!$D$50</f>
        <v>0.45070422535211274</v>
      </c>
      <c r="AR23" s="163">
        <f>'Res. Tank Design'!$D$50</f>
        <v>0.45070422535211274</v>
      </c>
      <c r="AS23" s="163">
        <f>'Res. Tank Design'!$D$50</f>
        <v>0.45070422535211274</v>
      </c>
      <c r="AT23" s="163">
        <f>'Res. Tank Design'!$D$50</f>
        <v>0.45070422535211274</v>
      </c>
      <c r="AU23" s="163">
        <f>'Res. Tank Design'!$D$50</f>
        <v>0.45070422535211274</v>
      </c>
      <c r="AV23" s="163">
        <f>'Res. Tank Design'!$D$50</f>
        <v>0.45070422535211274</v>
      </c>
      <c r="AW23" s="163">
        <f>'Res. Tank Design'!$D$50</f>
        <v>0.45070422535211274</v>
      </c>
      <c r="AX23" s="163">
        <f>'Res. Tank Design'!$D$50</f>
        <v>0.45070422535211274</v>
      </c>
      <c r="AY23" s="163">
        <f>'Res. Tank Design'!$D$50</f>
        <v>0.45070422535211274</v>
      </c>
      <c r="AZ23" s="163">
        <f>'Res. Tank Design'!$D$50</f>
        <v>0.45070422535211274</v>
      </c>
      <c r="BA23" s="163">
        <f>'Res. Tank Design'!$D$50</f>
        <v>0.45070422535211274</v>
      </c>
      <c r="BB23" s="163">
        <f>'Res. Tank Design'!$D$50</f>
        <v>0.45070422535211274</v>
      </c>
      <c r="BC23" s="163">
        <f>'Res. Tank Design'!$D$50</f>
        <v>0.45070422535211274</v>
      </c>
      <c r="BD23" s="163">
        <f>'Res. Tank Design'!$D$50</f>
        <v>0.45070422535211274</v>
      </c>
      <c r="BE23" s="163">
        <f>'Res. Tank Design'!$D$50</f>
        <v>0.45070422535211274</v>
      </c>
      <c r="BF23" s="163">
        <f>'Res. Tank Design'!$D$50</f>
        <v>0.45070422535211274</v>
      </c>
      <c r="BG23" s="163">
        <f>'Res. Tank Design'!$D$50</f>
        <v>0.45070422535211274</v>
      </c>
      <c r="BH23" s="163">
        <f>'Res. Tank Design'!$D$50</f>
        <v>0.45070422535211274</v>
      </c>
      <c r="BI23" s="163">
        <f>'Res. Tank Design'!$D$50</f>
        <v>0.45070422535211274</v>
      </c>
      <c r="BJ23" s="163">
        <f>'Res. Tank Design'!$D$50</f>
        <v>0.45070422535211274</v>
      </c>
      <c r="BK23" s="163">
        <f>'Res. Tank Design'!$D$50</f>
        <v>0.45070422535211274</v>
      </c>
      <c r="BL23" s="163">
        <f>'Res. Tank Design'!$D$50</f>
        <v>0.45070422535211274</v>
      </c>
      <c r="BM23" s="163">
        <f>'Res. Tank Design'!$D$50</f>
        <v>0.45070422535211274</v>
      </c>
      <c r="BN23" s="163">
        <f>'Res. Tank Design'!$D$50</f>
        <v>0.45070422535211274</v>
      </c>
      <c r="BO23" s="163">
        <f>'Res. Tank Design'!$D$50</f>
        <v>0.45070422535211274</v>
      </c>
      <c r="BP23" s="163">
        <f>'Res. Tank Design'!$D$50</f>
        <v>0.45070422535211274</v>
      </c>
      <c r="BQ23" s="163">
        <f>'Res. Tank Design'!$D$50</f>
        <v>0.45070422535211274</v>
      </c>
      <c r="BR23" s="163">
        <f>'Res. Tank Design'!$D$50</f>
        <v>0.45070422535211274</v>
      </c>
      <c r="BS23" s="163">
        <f>'Res. Tank Design'!$D$50</f>
        <v>0.45070422535211274</v>
      </c>
      <c r="BT23" s="163">
        <f>'Res. Tank Design'!$D$50</f>
        <v>0.45070422535211274</v>
      </c>
      <c r="BU23" s="163">
        <f>'Res. Tank Design'!$D$50</f>
        <v>0.45070422535211274</v>
      </c>
      <c r="BV23" s="163">
        <f>'Res. Tank Design'!$D$50</f>
        <v>0.45070422535211274</v>
      </c>
      <c r="BW23" s="163">
        <f>'Res. Tank Design'!$D$50</f>
        <v>0.45070422535211274</v>
      </c>
      <c r="BX23" s="163">
        <f>'Res. Tank Design'!$D$50</f>
        <v>0.45070422535211274</v>
      </c>
      <c r="BY23" s="163">
        <f>'Res. Tank Design'!$D$50</f>
        <v>0.45070422535211274</v>
      </c>
      <c r="BZ23" s="163">
        <f>'Res. Tank Design'!$D$50</f>
        <v>0.45070422535211274</v>
      </c>
      <c r="CA23" s="163">
        <f>'Res. Tank Design'!$D$50</f>
        <v>0.45070422535211274</v>
      </c>
      <c r="CB23" s="163">
        <f>'Res. Tank Design'!$D$50</f>
        <v>0.45070422535211274</v>
      </c>
      <c r="CC23" s="163">
        <f>'Res. Tank Design'!$D$50</f>
        <v>0.45070422535211274</v>
      </c>
      <c r="CD23" s="163">
        <f>'Res. Tank Design'!$D$50</f>
        <v>0.45070422535211274</v>
      </c>
      <c r="CE23" s="163">
        <f>'Res. Tank Design'!$D$50</f>
        <v>0.45070422535211274</v>
      </c>
      <c r="CF23" s="163">
        <f>'Res. Tank Design'!$D$50</f>
        <v>0.45070422535211274</v>
      </c>
      <c r="CG23" s="163">
        <f>'Res. Tank Design'!$D$50</f>
        <v>0.45070422535211274</v>
      </c>
    </row>
    <row r="24" spans="2:85" ht="16.5" customHeight="1">
      <c r="B24" s="10" t="s">
        <v>787</v>
      </c>
      <c r="C24" s="10">
        <f>'Res. Tank Design'!$D$56/'Res. Tank Design'!$D$55</f>
        <v>0.55738641143329415</v>
      </c>
      <c r="D24" s="10">
        <f>'Res. Tank Design'!$D$56/'Res. Tank Design'!$D$55</f>
        <v>0.55738641143329415</v>
      </c>
      <c r="E24" s="10">
        <f>'Res. Tank Design'!$D$56/'Res. Tank Design'!$D$55</f>
        <v>0.55738641143329415</v>
      </c>
      <c r="F24" s="10">
        <f>'Res. Tank Design'!$D$56/'Res. Tank Design'!$D$55</f>
        <v>0.55738641143329415</v>
      </c>
      <c r="G24" s="10">
        <f>'Res. Tank Design'!$D$56/'Res. Tank Design'!$D$55</f>
        <v>0.55738641143329415</v>
      </c>
      <c r="H24" s="10">
        <f>'Res. Tank Design'!$D$56/'Res. Tank Design'!$D$55</f>
        <v>0.55738641143329415</v>
      </c>
      <c r="I24" s="10">
        <f>'Res. Tank Design'!$D$56/'Res. Tank Design'!$D$55</f>
        <v>0.55738641143329415</v>
      </c>
      <c r="J24" s="10">
        <f>'Res. Tank Design'!$D$56/'Res. Tank Design'!$D$55</f>
        <v>0.55738641143329415</v>
      </c>
      <c r="K24" s="10">
        <f>'Res. Tank Design'!$D$56/'Res. Tank Design'!$D$55</f>
        <v>0.55738641143329415</v>
      </c>
      <c r="L24" s="10">
        <f>'Res. Tank Design'!$D$56/'Res. Tank Design'!$D$55</f>
        <v>0.55738641143329415</v>
      </c>
      <c r="M24" s="10">
        <f>'Res. Tank Design'!$D$56/'Res. Tank Design'!$D$55</f>
        <v>0.55738641143329415</v>
      </c>
      <c r="N24" s="10">
        <f>'Res. Tank Design'!$D$56/'Res. Tank Design'!$D$55</f>
        <v>0.55738641143329415</v>
      </c>
      <c r="O24" s="10">
        <f>'Res. Tank Design'!$D$56/'Res. Tank Design'!$D$55</f>
        <v>0.55738641143329415</v>
      </c>
      <c r="P24" s="10">
        <f>'Res. Tank Design'!$D$56/'Res. Tank Design'!$D$55</f>
        <v>0.55738641143329415</v>
      </c>
      <c r="Q24" s="10">
        <f>'Res. Tank Design'!$D$56/'Res. Tank Design'!$D$55</f>
        <v>0.55738641143329415</v>
      </c>
      <c r="R24" s="10">
        <f>'Res. Tank Design'!$D$56/'Res. Tank Design'!$D$55</f>
        <v>0.55738641143329415</v>
      </c>
      <c r="S24" s="10">
        <f>'Res. Tank Design'!$D$56/'Res. Tank Design'!$D$55</f>
        <v>0.55738641143329415</v>
      </c>
      <c r="T24" s="10">
        <f>'Res. Tank Design'!$D$56/'Res. Tank Design'!$D$55</f>
        <v>0.55738641143329415</v>
      </c>
      <c r="U24" s="10">
        <f>'Res. Tank Design'!$D$56/'Res. Tank Design'!$D$55</f>
        <v>0.55738641143329415</v>
      </c>
      <c r="V24" s="10">
        <f>'Res. Tank Design'!$D$56/'Res. Tank Design'!$D$55</f>
        <v>0.55738641143329415</v>
      </c>
      <c r="W24" s="10">
        <f>'Res. Tank Design'!$D$56/'Res. Tank Design'!$D$55</f>
        <v>0.55738641143329415</v>
      </c>
      <c r="X24" s="10">
        <f>'Res. Tank Design'!$D$56/'Res. Tank Design'!$D$55</f>
        <v>0.55738641143329415</v>
      </c>
      <c r="Y24" s="10">
        <f>'Res. Tank Design'!$D$56/'Res. Tank Design'!$D$55</f>
        <v>0.55738641143329415</v>
      </c>
      <c r="Z24" s="10">
        <f>'Res. Tank Design'!$D$56/'Res. Tank Design'!$D$55</f>
        <v>0.55738641143329415</v>
      </c>
      <c r="AA24" s="10">
        <f>'Res. Tank Design'!$D$56/'Res. Tank Design'!$D$55</f>
        <v>0.55738641143329415</v>
      </c>
      <c r="AB24" s="10">
        <f>'Res. Tank Design'!$D$56/'Res. Tank Design'!$D$55</f>
        <v>0.55738641143329415</v>
      </c>
      <c r="AC24" s="10">
        <f>'Res. Tank Design'!$D$56/'Res. Tank Design'!$D$55</f>
        <v>0.55738641143329415</v>
      </c>
      <c r="AD24" s="10">
        <f>'Res. Tank Design'!$D$56/'Res. Tank Design'!$D$55</f>
        <v>0.55738641143329415</v>
      </c>
      <c r="AE24" s="10">
        <f>'Res. Tank Design'!$D$56/'Res. Tank Design'!$D$55</f>
        <v>0.55738641143329415</v>
      </c>
      <c r="AF24" s="10">
        <f>'Res. Tank Design'!$D$56/'Res. Tank Design'!$D$55</f>
        <v>0.55738641143329415</v>
      </c>
      <c r="AG24" s="10">
        <f>'Res. Tank Design'!$D$56/'Res. Tank Design'!$D$55</f>
        <v>0.55738641143329415</v>
      </c>
      <c r="AH24" s="10">
        <f>'Res. Tank Design'!$D$56/'Res. Tank Design'!$D$55</f>
        <v>0.55738641143329415</v>
      </c>
      <c r="AI24" s="10">
        <f>'Res. Tank Design'!$D$56/'Res. Tank Design'!$D$55</f>
        <v>0.55738641143329415</v>
      </c>
      <c r="AJ24" s="10">
        <f>'Res. Tank Design'!$D$56/'Res. Tank Design'!$D$55</f>
        <v>0.55738641143329415</v>
      </c>
      <c r="AK24" s="10">
        <f>'Res. Tank Design'!$D$56/'Res. Tank Design'!$D$55</f>
        <v>0.55738641143329415</v>
      </c>
      <c r="AL24" s="10">
        <f>'Res. Tank Design'!$D$56/'Res. Tank Design'!$D$55</f>
        <v>0.55738641143329415</v>
      </c>
      <c r="AM24" s="10">
        <f>'Res. Tank Design'!$D$56/'Res. Tank Design'!$D$55</f>
        <v>0.55738641143329415</v>
      </c>
      <c r="AN24" s="10">
        <f>'Res. Tank Design'!$D$56/'Res. Tank Design'!$D$55</f>
        <v>0.55738641143329415</v>
      </c>
      <c r="AO24" s="10">
        <f>'Res. Tank Design'!$D$56/'Res. Tank Design'!$D$55</f>
        <v>0.55738641143329415</v>
      </c>
      <c r="AP24" s="10">
        <f>'Res. Tank Design'!$D$56/'Res. Tank Design'!$D$55</f>
        <v>0.55738641143329415</v>
      </c>
      <c r="AQ24" s="10">
        <f>'Res. Tank Design'!$D$56/'Res. Tank Design'!$D$55</f>
        <v>0.55738641143329415</v>
      </c>
      <c r="AR24" s="10">
        <f>'Res. Tank Design'!$D$56/'Res. Tank Design'!$D$55</f>
        <v>0.55738641143329415</v>
      </c>
      <c r="AS24" s="10">
        <f>'Res. Tank Design'!$D$56/'Res. Tank Design'!$D$55</f>
        <v>0.55738641143329415</v>
      </c>
      <c r="AT24" s="10">
        <f>'Res. Tank Design'!$D$56/'Res. Tank Design'!$D$55</f>
        <v>0.55738641143329415</v>
      </c>
      <c r="AU24" s="10">
        <f>'Res. Tank Design'!$D$56/'Res. Tank Design'!$D$55</f>
        <v>0.55738641143329415</v>
      </c>
      <c r="AV24" s="10">
        <f>'Res. Tank Design'!$D$56/'Res. Tank Design'!$D$55</f>
        <v>0.55738641143329415</v>
      </c>
      <c r="AW24" s="10">
        <f>'Res. Tank Design'!$D$56/'Res. Tank Design'!$D$55</f>
        <v>0.55738641143329415</v>
      </c>
      <c r="AX24" s="10">
        <f>'Res. Tank Design'!$D$56/'Res. Tank Design'!$D$55</f>
        <v>0.55738641143329415</v>
      </c>
      <c r="AY24" s="10">
        <f>'Res. Tank Design'!$D$56/'Res. Tank Design'!$D$55</f>
        <v>0.55738641143329415</v>
      </c>
      <c r="AZ24" s="10">
        <f>'Res. Tank Design'!$D$56/'Res. Tank Design'!$D$55</f>
        <v>0.55738641143329415</v>
      </c>
      <c r="BA24" s="10">
        <f>'Res. Tank Design'!$D$56/'Res. Tank Design'!$D$55</f>
        <v>0.55738641143329415</v>
      </c>
      <c r="BB24" s="10">
        <f>'Res. Tank Design'!$D$56/'Res. Tank Design'!$D$55</f>
        <v>0.55738641143329415</v>
      </c>
      <c r="BC24" s="10">
        <f>'Res. Tank Design'!$D$56/'Res. Tank Design'!$D$55</f>
        <v>0.55738641143329415</v>
      </c>
      <c r="BD24" s="10">
        <f>'Res. Tank Design'!$D$56/'Res. Tank Design'!$D$55</f>
        <v>0.55738641143329415</v>
      </c>
      <c r="BE24" s="10">
        <f>'Res. Tank Design'!$D$56/'Res. Tank Design'!$D$55</f>
        <v>0.55738641143329415</v>
      </c>
      <c r="BF24" s="10">
        <f>'Res. Tank Design'!$D$56/'Res. Tank Design'!$D$55</f>
        <v>0.55738641143329415</v>
      </c>
      <c r="BG24" s="10">
        <f>'Res. Tank Design'!$D$56/'Res. Tank Design'!$D$55</f>
        <v>0.55738641143329415</v>
      </c>
      <c r="BH24" s="10">
        <f>'Res. Tank Design'!$D$56/'Res. Tank Design'!$D$55</f>
        <v>0.55738641143329415</v>
      </c>
      <c r="BI24" s="10">
        <f>'Res. Tank Design'!$D$56/'Res. Tank Design'!$D$55</f>
        <v>0.55738641143329415</v>
      </c>
      <c r="BJ24" s="10">
        <f>'Res. Tank Design'!$D$56/'Res. Tank Design'!$D$55</f>
        <v>0.55738641143329415</v>
      </c>
      <c r="BK24" s="10">
        <f>'Res. Tank Design'!$D$56/'Res. Tank Design'!$D$55</f>
        <v>0.55738641143329415</v>
      </c>
      <c r="BL24" s="10">
        <f>'Res. Tank Design'!$D$56/'Res. Tank Design'!$D$55</f>
        <v>0.55738641143329415</v>
      </c>
      <c r="BM24" s="10">
        <f>'Res. Tank Design'!$D$56/'Res. Tank Design'!$D$55</f>
        <v>0.55738641143329415</v>
      </c>
      <c r="BN24" s="10">
        <f>'Res. Tank Design'!$D$56/'Res. Tank Design'!$D$55</f>
        <v>0.55738641143329415</v>
      </c>
      <c r="BO24" s="10">
        <f>'Res. Tank Design'!$D$56/'Res. Tank Design'!$D$55</f>
        <v>0.55738641143329415</v>
      </c>
      <c r="BP24" s="10">
        <f>'Res. Tank Design'!$D$56/'Res. Tank Design'!$D$55</f>
        <v>0.55738641143329415</v>
      </c>
      <c r="BQ24" s="10">
        <f>'Res. Tank Design'!$D$56/'Res. Tank Design'!$D$55</f>
        <v>0.55738641143329415</v>
      </c>
      <c r="BR24" s="10">
        <f>'Res. Tank Design'!$D$56/'Res. Tank Design'!$D$55</f>
        <v>0.55738641143329415</v>
      </c>
      <c r="BS24" s="10">
        <f>'Res. Tank Design'!$D$56/'Res. Tank Design'!$D$55</f>
        <v>0.55738641143329415</v>
      </c>
      <c r="BT24" s="10">
        <f>'Res. Tank Design'!$D$56/'Res. Tank Design'!$D$55</f>
        <v>0.55738641143329415</v>
      </c>
      <c r="BU24" s="10">
        <f>'Res. Tank Design'!$D$56/'Res. Tank Design'!$D$55</f>
        <v>0.55738641143329415</v>
      </c>
      <c r="BV24" s="10">
        <f>'Res. Tank Design'!$D$56/'Res. Tank Design'!$D$55</f>
        <v>0.55738641143329415</v>
      </c>
      <c r="BW24" s="10">
        <f>'Res. Tank Design'!$D$56/'Res. Tank Design'!$D$55</f>
        <v>0.55738641143329415</v>
      </c>
      <c r="BX24" s="10">
        <f>'Res. Tank Design'!$D$56/'Res. Tank Design'!$D$55</f>
        <v>0.55738641143329415</v>
      </c>
      <c r="BY24" s="10">
        <f>'Res. Tank Design'!$D$56/'Res. Tank Design'!$D$55</f>
        <v>0.55738641143329415</v>
      </c>
      <c r="BZ24" s="10">
        <f>'Res. Tank Design'!$D$56/'Res. Tank Design'!$D$55</f>
        <v>0.55738641143329415</v>
      </c>
      <c r="CA24" s="10">
        <f>'Res. Tank Design'!$D$56/'Res. Tank Design'!$D$55</f>
        <v>0.55738641143329415</v>
      </c>
      <c r="CB24" s="10">
        <f>'Res. Tank Design'!$D$56/'Res. Tank Design'!$D$55</f>
        <v>0.55738641143329415</v>
      </c>
      <c r="CC24" s="10">
        <f>'Res. Tank Design'!$D$56/'Res. Tank Design'!$D$55</f>
        <v>0.55738641143329415</v>
      </c>
      <c r="CD24" s="10">
        <f>'Res. Tank Design'!$D$56/'Res. Tank Design'!$D$55</f>
        <v>0.55738641143329415</v>
      </c>
      <c r="CE24" s="10">
        <f>'Res. Tank Design'!$D$56/'Res. Tank Design'!$D$55</f>
        <v>0.55738641143329415</v>
      </c>
      <c r="CF24" s="10">
        <f>'Res. Tank Design'!$D$56/'Res. Tank Design'!$D$55</f>
        <v>0.55738641143329415</v>
      </c>
      <c r="CG24" s="10">
        <f>'Res. Tank Design'!$D$56/'Res. Tank Design'!$D$55</f>
        <v>0.55738641143329415</v>
      </c>
    </row>
    <row r="25" spans="2:85" ht="16.5" customHeight="1">
      <c r="B25" s="10" t="s">
        <v>788</v>
      </c>
      <c r="C25" s="10">
        <v>1E-4</v>
      </c>
      <c r="D25" s="10">
        <f t="shared" ref="D25:AI25" si="18">IF(OR(E25&lt;=D24,E25-1/69&gt;D24),E25-1/69,D24-0.0001)</f>
        <v>2.1054527375323075E-2</v>
      </c>
      <c r="E25" s="10">
        <f t="shared" si="18"/>
        <v>3.5547280998511482E-2</v>
      </c>
      <c r="F25" s="10">
        <f t="shared" si="18"/>
        <v>5.004003462169989E-2</v>
      </c>
      <c r="G25" s="10">
        <f t="shared" si="18"/>
        <v>6.4532788244888298E-2</v>
      </c>
      <c r="H25" s="10">
        <f t="shared" si="18"/>
        <v>7.9025541868076699E-2</v>
      </c>
      <c r="I25" s="10">
        <f t="shared" si="18"/>
        <v>9.3518295491265099E-2</v>
      </c>
      <c r="J25" s="10">
        <f t="shared" si="18"/>
        <v>0.1080110491144535</v>
      </c>
      <c r="K25" s="10">
        <f t="shared" si="18"/>
        <v>0.1225038027376419</v>
      </c>
      <c r="L25" s="10">
        <f t="shared" si="18"/>
        <v>0.1369965563608303</v>
      </c>
      <c r="M25" s="10">
        <f t="shared" si="18"/>
        <v>0.15148930998401872</v>
      </c>
      <c r="N25" s="10">
        <f t="shared" si="18"/>
        <v>0.16598206360720713</v>
      </c>
      <c r="O25" s="10">
        <f t="shared" si="18"/>
        <v>0.18047481723039555</v>
      </c>
      <c r="P25" s="10">
        <f t="shared" si="18"/>
        <v>0.19496757085358396</v>
      </c>
      <c r="Q25" s="10">
        <f t="shared" si="18"/>
        <v>0.20946032447677237</v>
      </c>
      <c r="R25" s="10">
        <f t="shared" si="18"/>
        <v>0.22395307809996079</v>
      </c>
      <c r="S25" s="10">
        <f t="shared" si="18"/>
        <v>0.2384458317231492</v>
      </c>
      <c r="T25" s="10">
        <f t="shared" si="18"/>
        <v>0.25293858534633762</v>
      </c>
      <c r="U25" s="10">
        <f t="shared" si="18"/>
        <v>0.26743133896952603</v>
      </c>
      <c r="V25" s="10">
        <f t="shared" si="18"/>
        <v>0.28192409259271445</v>
      </c>
      <c r="W25" s="10">
        <f t="shared" si="18"/>
        <v>0.29641684621590286</v>
      </c>
      <c r="X25" s="10">
        <f t="shared" si="18"/>
        <v>0.31090959983909128</v>
      </c>
      <c r="Y25" s="10">
        <f t="shared" si="18"/>
        <v>0.32540235346227969</v>
      </c>
      <c r="Z25" s="10">
        <f t="shared" si="18"/>
        <v>0.33989510708546811</v>
      </c>
      <c r="AA25" s="10">
        <f t="shared" si="18"/>
        <v>0.35438786070865652</v>
      </c>
      <c r="AB25" s="10">
        <f t="shared" si="18"/>
        <v>0.36888061433184494</v>
      </c>
      <c r="AC25" s="10">
        <f t="shared" si="18"/>
        <v>0.38337336795503335</v>
      </c>
      <c r="AD25" s="10">
        <f t="shared" si="18"/>
        <v>0.39786612157822177</v>
      </c>
      <c r="AE25" s="10">
        <f t="shared" si="18"/>
        <v>0.41235887520141018</v>
      </c>
      <c r="AF25" s="10">
        <f t="shared" si="18"/>
        <v>0.42685162882459859</v>
      </c>
      <c r="AG25" s="10">
        <f t="shared" si="18"/>
        <v>0.44134438244778701</v>
      </c>
      <c r="AH25" s="10">
        <f t="shared" si="18"/>
        <v>0.45583713607097542</v>
      </c>
      <c r="AI25" s="10">
        <f t="shared" si="18"/>
        <v>0.47032988969416384</v>
      </c>
      <c r="AJ25" s="10">
        <f t="shared" ref="AJ25:BO25" si="19">IF(OR(AK25&lt;=AJ24,AK25-1/69&gt;AJ24),AK25-1/69,AJ24-0.0001)</f>
        <v>0.48482264331735225</v>
      </c>
      <c r="AK25" s="10">
        <f t="shared" si="19"/>
        <v>0.49931539694054067</v>
      </c>
      <c r="AL25" s="10">
        <f t="shared" si="19"/>
        <v>0.51380815056372908</v>
      </c>
      <c r="AM25" s="10">
        <f t="shared" si="19"/>
        <v>0.52830090418691744</v>
      </c>
      <c r="AN25" s="10">
        <f t="shared" si="19"/>
        <v>0.5427936578101058</v>
      </c>
      <c r="AO25" s="10">
        <f t="shared" si="19"/>
        <v>0.55728641143329416</v>
      </c>
      <c r="AP25" s="10">
        <f t="shared" si="19"/>
        <v>0.56521739130434923</v>
      </c>
      <c r="AQ25" s="10">
        <f t="shared" si="19"/>
        <v>0.57971014492753759</v>
      </c>
      <c r="AR25" s="10">
        <f t="shared" si="19"/>
        <v>0.59420289855072594</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1.1848733995925445</v>
      </c>
      <c r="BV25" s="10">
        <f t="shared" si="21"/>
        <v>1.3697467991850889</v>
      </c>
      <c r="BW25" s="10">
        <f t="shared" si="21"/>
        <v>1.5546201987776334</v>
      </c>
      <c r="BX25" s="10">
        <f t="shared" si="21"/>
        <v>1.7394935983701778</v>
      </c>
      <c r="BY25" s="10">
        <f t="shared" si="21"/>
        <v>1.924366997962722</v>
      </c>
      <c r="BZ25" s="10">
        <f t="shared" si="21"/>
        <v>2.1092403975552667</v>
      </c>
      <c r="CA25" s="10">
        <f t="shared" si="21"/>
        <v>2.2941137971478112</v>
      </c>
      <c r="CB25" s="10">
        <f t="shared" si="21"/>
        <v>2.4789871967403556</v>
      </c>
      <c r="CC25" s="10">
        <f t="shared" si="21"/>
        <v>2.6638605963328996</v>
      </c>
      <c r="CD25" s="10">
        <f t="shared" si="21"/>
        <v>2.8487339959254441</v>
      </c>
      <c r="CE25" s="10">
        <f t="shared" si="21"/>
        <v>3.0336073955179885</v>
      </c>
      <c r="CF25" s="10">
        <f t="shared" si="21"/>
        <v>3.218480795110533</v>
      </c>
      <c r="CG25" s="10">
        <f>1.5*$CG$26</f>
        <v>3.4033541947030774</v>
      </c>
    </row>
    <row r="26" spans="2:85" ht="16.5" customHeight="1">
      <c r="B26" s="10" t="s">
        <v>1178</v>
      </c>
      <c r="C26" s="10">
        <f t="shared" ref="C26:AH26" si="22">IF(1+C23-1/C18&gt;0,SQRT(C23/(1+C23-1/C18)),$CG$26)</f>
        <v>2.2689027964687183</v>
      </c>
      <c r="D26" s="10">
        <f t="shared" si="22"/>
        <v>2.2689027964687183</v>
      </c>
      <c r="E26" s="10">
        <f t="shared" si="22"/>
        <v>2.2689027964687183</v>
      </c>
      <c r="F26" s="10">
        <f t="shared" si="22"/>
        <v>2.2689027964687183</v>
      </c>
      <c r="G26" s="10">
        <f t="shared" si="22"/>
        <v>2.2689027964687183</v>
      </c>
      <c r="H26" s="10">
        <f t="shared" si="22"/>
        <v>2.2689027964687183</v>
      </c>
      <c r="I26" s="10">
        <f t="shared" si="22"/>
        <v>2.2689027964687183</v>
      </c>
      <c r="J26" s="10">
        <f t="shared" si="22"/>
        <v>2.2689027964687183</v>
      </c>
      <c r="K26" s="10">
        <f t="shared" si="22"/>
        <v>2.2689027964687183</v>
      </c>
      <c r="L26" s="10">
        <f t="shared" si="22"/>
        <v>2.2689027964687183</v>
      </c>
      <c r="M26" s="10">
        <f t="shared" si="22"/>
        <v>2.2689027964687183</v>
      </c>
      <c r="N26" s="10">
        <f t="shared" si="22"/>
        <v>2.2689027964687183</v>
      </c>
      <c r="O26" s="10">
        <f t="shared" si="22"/>
        <v>2.2689027964687183</v>
      </c>
      <c r="P26" s="10">
        <f t="shared" si="22"/>
        <v>2.2689027964687183</v>
      </c>
      <c r="Q26" s="10">
        <f t="shared" si="22"/>
        <v>2.2689027964687183</v>
      </c>
      <c r="R26" s="10">
        <f t="shared" si="22"/>
        <v>2.2689027964687183</v>
      </c>
      <c r="S26" s="10">
        <f t="shared" si="22"/>
        <v>2.2689027964687183</v>
      </c>
      <c r="T26" s="10">
        <f t="shared" si="22"/>
        <v>2.2689027964687183</v>
      </c>
      <c r="U26" s="10">
        <f t="shared" si="22"/>
        <v>2.2689027964687183</v>
      </c>
      <c r="V26" s="10">
        <f t="shared" si="22"/>
        <v>2.2689027964687183</v>
      </c>
      <c r="W26" s="10">
        <f t="shared" si="22"/>
        <v>2.2689027964687183</v>
      </c>
      <c r="X26" s="10">
        <f t="shared" si="22"/>
        <v>2.2689027964687183</v>
      </c>
      <c r="Y26" s="10">
        <f t="shared" si="22"/>
        <v>2.2689027964687183</v>
      </c>
      <c r="Z26" s="10">
        <f t="shared" si="22"/>
        <v>2.2689027964687183</v>
      </c>
      <c r="AA26" s="10">
        <f t="shared" si="22"/>
        <v>2.2689027964687183</v>
      </c>
      <c r="AB26" s="10">
        <f t="shared" si="22"/>
        <v>2.2689027964687183</v>
      </c>
      <c r="AC26" s="10">
        <f t="shared" si="22"/>
        <v>2.2689027964687183</v>
      </c>
      <c r="AD26" s="10">
        <f t="shared" si="22"/>
        <v>2.2689027964687183</v>
      </c>
      <c r="AE26" s="10">
        <f t="shared" si="22"/>
        <v>2.2689027964687183</v>
      </c>
      <c r="AF26" s="10">
        <f t="shared" si="22"/>
        <v>2.2689027964687183</v>
      </c>
      <c r="AG26" s="10">
        <f t="shared" si="22"/>
        <v>2.2689027964687183</v>
      </c>
      <c r="AH26" s="10">
        <f t="shared" si="22"/>
        <v>2.2689027964687183</v>
      </c>
      <c r="AI26" s="10">
        <f t="shared" ref="AI26:BN26" si="23">IF(1+AI23-1/AI18&gt;0,SQRT(AI23/(1+AI23-1/AI18)),$CG$26)</f>
        <v>2.2689027964687183</v>
      </c>
      <c r="AJ26" s="10">
        <f t="shared" si="23"/>
        <v>2.2689027964687183</v>
      </c>
      <c r="AK26" s="10">
        <f t="shared" si="23"/>
        <v>2.2689027964687183</v>
      </c>
      <c r="AL26" s="10">
        <f t="shared" si="23"/>
        <v>2.2689027964687183</v>
      </c>
      <c r="AM26" s="10">
        <f t="shared" si="23"/>
        <v>2.2689027964687183</v>
      </c>
      <c r="AN26" s="10">
        <f t="shared" si="23"/>
        <v>2.2689027964687183</v>
      </c>
      <c r="AO26" s="10">
        <f t="shared" si="23"/>
        <v>2.2689027964687183</v>
      </c>
      <c r="AP26" s="10">
        <f t="shared" si="23"/>
        <v>2.2689027964687183</v>
      </c>
      <c r="AQ26" s="10">
        <f t="shared" si="23"/>
        <v>2.2689027964687183</v>
      </c>
      <c r="AR26" s="10">
        <f t="shared" si="23"/>
        <v>2.2689027964687183</v>
      </c>
      <c r="AS26" s="10">
        <f t="shared" si="23"/>
        <v>2.2689027964687183</v>
      </c>
      <c r="AT26" s="10">
        <f t="shared" si="23"/>
        <v>2.2689027964687183</v>
      </c>
      <c r="AU26" s="10">
        <f t="shared" si="23"/>
        <v>2.2689027964687183</v>
      </c>
      <c r="AV26" s="10">
        <f t="shared" si="23"/>
        <v>2.2689027964687183</v>
      </c>
      <c r="AW26" s="10">
        <f t="shared" si="23"/>
        <v>2.2689027964687183</v>
      </c>
      <c r="AX26" s="10">
        <f t="shared" si="23"/>
        <v>2.2689027964687183</v>
      </c>
      <c r="AY26" s="10">
        <f t="shared" si="23"/>
        <v>2.2689027964687183</v>
      </c>
      <c r="AZ26" s="10">
        <f t="shared" si="23"/>
        <v>2.2689027964687183</v>
      </c>
      <c r="BA26" s="10">
        <f t="shared" si="23"/>
        <v>2.2689027964687183</v>
      </c>
      <c r="BB26" s="10">
        <f t="shared" si="23"/>
        <v>2.2689027964687183</v>
      </c>
      <c r="BC26" s="10">
        <f t="shared" si="23"/>
        <v>2.2689027964687183</v>
      </c>
      <c r="BD26" s="10">
        <f t="shared" si="23"/>
        <v>2.2689027964687183</v>
      </c>
      <c r="BE26" s="10">
        <f t="shared" si="23"/>
        <v>2.2689027964687183</v>
      </c>
      <c r="BF26" s="10">
        <f t="shared" si="23"/>
        <v>2.2689027964687183</v>
      </c>
      <c r="BG26" s="10">
        <f t="shared" si="23"/>
        <v>2.2689027964687183</v>
      </c>
      <c r="BH26" s="10">
        <f t="shared" si="23"/>
        <v>2.2689027964687183</v>
      </c>
      <c r="BI26" s="10">
        <f t="shared" si="23"/>
        <v>2.2689027964687183</v>
      </c>
      <c r="BJ26" s="10">
        <f t="shared" si="23"/>
        <v>2.2689027964687183</v>
      </c>
      <c r="BK26" s="10">
        <f t="shared" si="23"/>
        <v>2.2689027964687183</v>
      </c>
      <c r="BL26" s="10">
        <f t="shared" si="23"/>
        <v>2.2689027964687183</v>
      </c>
      <c r="BM26" s="10">
        <f t="shared" si="23"/>
        <v>2.2689027964687183</v>
      </c>
      <c r="BN26" s="10">
        <f t="shared" si="23"/>
        <v>2.2689027964687183</v>
      </c>
      <c r="BO26" s="10">
        <f t="shared" ref="BO26:CF26" si="24">IF(1+BO23-1/BO18&gt;0,SQRT(BO23/(1+BO23-1/BO18)),$CG$26)</f>
        <v>2.2689027964687183</v>
      </c>
      <c r="BP26" s="10">
        <f t="shared" si="24"/>
        <v>2.2689027964687183</v>
      </c>
      <c r="BQ26" s="10">
        <f t="shared" si="24"/>
        <v>2.2689027964687183</v>
      </c>
      <c r="BR26" s="10">
        <f t="shared" si="24"/>
        <v>2.2689027964687183</v>
      </c>
      <c r="BS26" s="10">
        <f t="shared" si="24"/>
        <v>2.2689027964687183</v>
      </c>
      <c r="BT26" s="10">
        <f t="shared" si="24"/>
        <v>2.2689027964687183</v>
      </c>
      <c r="BU26" s="10">
        <f t="shared" si="24"/>
        <v>2.2689027964687183</v>
      </c>
      <c r="BV26" s="10">
        <f t="shared" si="24"/>
        <v>2.2689027964687183</v>
      </c>
      <c r="BW26" s="10">
        <f t="shared" si="24"/>
        <v>2.2689027964687183</v>
      </c>
      <c r="BX26" s="10">
        <f t="shared" si="24"/>
        <v>2.2689027964687183</v>
      </c>
      <c r="BY26" s="10">
        <f t="shared" si="24"/>
        <v>2.2689027964687183</v>
      </c>
      <c r="BZ26" s="10">
        <f t="shared" si="24"/>
        <v>2.2689027964687183</v>
      </c>
      <c r="CA26" s="10">
        <f t="shared" si="24"/>
        <v>2.2689027964687183</v>
      </c>
      <c r="CB26" s="10">
        <f t="shared" si="24"/>
        <v>2.2689027964687183</v>
      </c>
      <c r="CC26" s="10">
        <f t="shared" si="24"/>
        <v>2.2689027964687183</v>
      </c>
      <c r="CD26" s="10">
        <f t="shared" si="24"/>
        <v>2.2689027964687183</v>
      </c>
      <c r="CE26" s="10">
        <f t="shared" si="24"/>
        <v>2.2689027964687183</v>
      </c>
      <c r="CF26" s="10">
        <f t="shared" si="24"/>
        <v>2.2689027964687183</v>
      </c>
      <c r="CG26" s="10">
        <f>MAX(IF(1+$C$23-1/$C$18&gt;0,SQRT($C$23/(1+$C$23-1/$C$18)),0),(SQRT(MAX(0,1/$C$18^2-(1+$C$23)^2))/$C$41+SQRT(SQRT(MAX(0,1/$C$18^2-(1+$C$23)^2))/$C$41^2+4))/2,'Design Spec'!$D$43/'Res. Tank Design'!$D$55)</f>
        <v>2.2689027964687183</v>
      </c>
    </row>
    <row r="27" spans="2:85" ht="16.5" customHeight="1">
      <c r="B27" s="10" t="s">
        <v>789</v>
      </c>
      <c r="C27" s="10">
        <f>C26*'Res. Tank Design'!$D$55</f>
        <v>336.44167191269179</v>
      </c>
      <c r="D27" s="10">
        <f>D26*'Res. Tank Design'!$D$55</f>
        <v>336.44167191269179</v>
      </c>
      <c r="E27" s="10">
        <f>E26*'Res. Tank Design'!$D$55</f>
        <v>336.44167191269179</v>
      </c>
      <c r="F27" s="10">
        <f>F26*'Res. Tank Design'!$D$55</f>
        <v>336.44167191269179</v>
      </c>
      <c r="G27" s="10">
        <f>G26*'Res. Tank Design'!$D$55</f>
        <v>336.44167191269179</v>
      </c>
      <c r="H27" s="10">
        <f>H26*'Res. Tank Design'!$D$55</f>
        <v>336.44167191269179</v>
      </c>
      <c r="I27" s="10">
        <f>I26*'Res. Tank Design'!$D$55</f>
        <v>336.44167191269179</v>
      </c>
      <c r="J27" s="10">
        <f>J26*'Res. Tank Design'!$D$55</f>
        <v>336.44167191269179</v>
      </c>
      <c r="K27" s="10">
        <f>K26*'Res. Tank Design'!$D$55</f>
        <v>336.44167191269179</v>
      </c>
      <c r="L27" s="10">
        <f>L26*'Res. Tank Design'!$D$55</f>
        <v>336.44167191269179</v>
      </c>
      <c r="M27" s="10">
        <f>M26*'Res. Tank Design'!$D$55</f>
        <v>336.44167191269179</v>
      </c>
      <c r="N27" s="10">
        <f>N26*'Res. Tank Design'!$D$55</f>
        <v>336.44167191269179</v>
      </c>
      <c r="O27" s="10">
        <f>O26*'Res. Tank Design'!$D$55</f>
        <v>336.44167191269179</v>
      </c>
      <c r="P27" s="10">
        <f>P26*'Res. Tank Design'!$D$55</f>
        <v>336.44167191269179</v>
      </c>
      <c r="Q27" s="10">
        <f>Q26*'Res. Tank Design'!$D$55</f>
        <v>336.44167191269179</v>
      </c>
      <c r="R27" s="10">
        <f>R26*'Res. Tank Design'!$D$55</f>
        <v>336.44167191269179</v>
      </c>
      <c r="S27" s="10">
        <f>S26*'Res. Tank Design'!$D$55</f>
        <v>336.44167191269179</v>
      </c>
      <c r="T27" s="10">
        <f>T26*'Res. Tank Design'!$D$55</f>
        <v>336.44167191269179</v>
      </c>
      <c r="U27" s="10">
        <f>U26*'Res. Tank Design'!$D$55</f>
        <v>336.44167191269179</v>
      </c>
      <c r="V27" s="10">
        <f>V26*'Res. Tank Design'!$D$55</f>
        <v>336.44167191269179</v>
      </c>
      <c r="W27" s="10">
        <f>W26*'Res. Tank Design'!$D$55</f>
        <v>336.44167191269179</v>
      </c>
      <c r="X27" s="10">
        <f>X26*'Res. Tank Design'!$D$55</f>
        <v>336.44167191269179</v>
      </c>
      <c r="Y27" s="10">
        <f>Y26*'Res. Tank Design'!$D$55</f>
        <v>336.44167191269179</v>
      </c>
      <c r="Z27" s="10">
        <f>Z26*'Res. Tank Design'!$D$55</f>
        <v>336.44167191269179</v>
      </c>
      <c r="AA27" s="10">
        <f>AA26*'Res. Tank Design'!$D$55</f>
        <v>336.44167191269179</v>
      </c>
      <c r="AB27" s="10">
        <f>AB26*'Res. Tank Design'!$D$55</f>
        <v>336.44167191269179</v>
      </c>
      <c r="AC27" s="10">
        <f>AC26*'Res. Tank Design'!$D$55</f>
        <v>336.44167191269179</v>
      </c>
      <c r="AD27" s="10">
        <f>AD26*'Res. Tank Design'!$D$55</f>
        <v>336.44167191269179</v>
      </c>
      <c r="AE27" s="10">
        <f>AE26*'Res. Tank Design'!$D$55</f>
        <v>336.44167191269179</v>
      </c>
      <c r="AF27" s="10">
        <f>AF26*'Res. Tank Design'!$D$55</f>
        <v>336.44167191269179</v>
      </c>
      <c r="AG27" s="10">
        <f>AG26*'Res. Tank Design'!$D$55</f>
        <v>336.44167191269179</v>
      </c>
      <c r="AH27" s="10">
        <f>AH26*'Res. Tank Design'!$D$55</f>
        <v>336.44167191269179</v>
      </c>
      <c r="AI27" s="10">
        <f>AI26*'Res. Tank Design'!$D$55</f>
        <v>336.44167191269179</v>
      </c>
      <c r="AJ27" s="10">
        <f>AJ26*'Res. Tank Design'!$D$55</f>
        <v>336.44167191269179</v>
      </c>
      <c r="AK27" s="10">
        <f>AK26*'Res. Tank Design'!$D$55</f>
        <v>336.44167191269179</v>
      </c>
      <c r="AL27" s="10">
        <f>AL26*'Res. Tank Design'!$D$55</f>
        <v>336.44167191269179</v>
      </c>
      <c r="AM27" s="10">
        <f>AM26*'Res. Tank Design'!$D$55</f>
        <v>336.44167191269179</v>
      </c>
      <c r="AN27" s="10">
        <f>AN26*'Res. Tank Design'!$D$55</f>
        <v>336.44167191269179</v>
      </c>
      <c r="AO27" s="10">
        <f>AO26*'Res. Tank Design'!$D$55</f>
        <v>336.44167191269179</v>
      </c>
      <c r="AP27" s="10">
        <f>AP26*'Res. Tank Design'!$D$55</f>
        <v>336.44167191269179</v>
      </c>
      <c r="AQ27" s="10">
        <f>AQ26*'Res. Tank Design'!$D$55</f>
        <v>336.44167191269179</v>
      </c>
      <c r="AR27" s="10">
        <f>AR26*'Res. Tank Design'!$D$55</f>
        <v>336.44167191269179</v>
      </c>
      <c r="AS27" s="10">
        <f>AS26*'Res. Tank Design'!$D$55</f>
        <v>336.44167191269179</v>
      </c>
      <c r="AT27" s="10">
        <f>AT26*'Res. Tank Design'!$D$55</f>
        <v>336.44167191269179</v>
      </c>
      <c r="AU27" s="10">
        <f>AU26*'Res. Tank Design'!$D$55</f>
        <v>336.44167191269179</v>
      </c>
      <c r="AV27" s="10">
        <f>AV26*'Res. Tank Design'!$D$55</f>
        <v>336.44167191269179</v>
      </c>
      <c r="AW27" s="10">
        <f>AW26*'Res. Tank Design'!$D$55</f>
        <v>336.44167191269179</v>
      </c>
      <c r="AX27" s="10">
        <f>AX26*'Res. Tank Design'!$D$55</f>
        <v>336.44167191269179</v>
      </c>
      <c r="AY27" s="10">
        <f>AY26*'Res. Tank Design'!$D$55</f>
        <v>336.44167191269179</v>
      </c>
      <c r="AZ27" s="10">
        <f>AZ26*'Res. Tank Design'!$D$55</f>
        <v>336.44167191269179</v>
      </c>
      <c r="BA27" s="10">
        <f>BA26*'Res. Tank Design'!$D$55</f>
        <v>336.44167191269179</v>
      </c>
      <c r="BB27" s="10">
        <f>BB26*'Res. Tank Design'!$D$55</f>
        <v>336.44167191269179</v>
      </c>
      <c r="BC27" s="10">
        <f>BC26*'Res. Tank Design'!$D$55</f>
        <v>336.44167191269179</v>
      </c>
      <c r="BD27" s="10">
        <f>BD26*'Res. Tank Design'!$D$55</f>
        <v>336.44167191269179</v>
      </c>
      <c r="BE27" s="10">
        <f>BE26*'Res. Tank Design'!$D$55</f>
        <v>336.44167191269179</v>
      </c>
      <c r="BF27" s="10">
        <f>BF26*'Res. Tank Design'!$D$55</f>
        <v>336.44167191269179</v>
      </c>
      <c r="BG27" s="10">
        <f>BG26*'Res. Tank Design'!$D$55</f>
        <v>336.44167191269179</v>
      </c>
      <c r="BH27" s="10">
        <f>BH26*'Res. Tank Design'!$D$55</f>
        <v>336.44167191269179</v>
      </c>
      <c r="BI27" s="10">
        <f>BI26*'Res. Tank Design'!$D$55</f>
        <v>336.44167191269179</v>
      </c>
      <c r="BJ27" s="10">
        <f>BJ26*'Res. Tank Design'!$D$55</f>
        <v>336.44167191269179</v>
      </c>
      <c r="BK27" s="10">
        <f>BK26*'Res. Tank Design'!$D$55</f>
        <v>336.44167191269179</v>
      </c>
      <c r="BL27" s="10">
        <f>BL26*'Res. Tank Design'!$D$55</f>
        <v>336.44167191269179</v>
      </c>
      <c r="BM27" s="10">
        <f>BM26*'Res. Tank Design'!$D$55</f>
        <v>336.44167191269179</v>
      </c>
      <c r="BN27" s="10">
        <f>BN26*'Res. Tank Design'!$D$55</f>
        <v>336.44167191269179</v>
      </c>
      <c r="BO27" s="10">
        <f>BO26*'Res. Tank Design'!$D$55</f>
        <v>336.44167191269179</v>
      </c>
      <c r="BP27" s="10">
        <f>BP26*'Res. Tank Design'!$D$55</f>
        <v>336.44167191269179</v>
      </c>
      <c r="BQ27" s="10">
        <f>BQ26*'Res. Tank Design'!$D$55</f>
        <v>336.44167191269179</v>
      </c>
      <c r="BR27" s="10">
        <f>BR26*'Res. Tank Design'!$D$55</f>
        <v>336.44167191269179</v>
      </c>
      <c r="BS27" s="10">
        <f>BS26*'Res. Tank Design'!$D$55</f>
        <v>336.44167191269179</v>
      </c>
      <c r="BT27" s="10">
        <f>BT26*'Res. Tank Design'!$D$55</f>
        <v>336.44167191269179</v>
      </c>
      <c r="BU27" s="10">
        <f>BU26*'Res. Tank Design'!$D$55</f>
        <v>336.44167191269179</v>
      </c>
      <c r="BV27" s="10">
        <f>BV26*'Res. Tank Design'!$D$55</f>
        <v>336.44167191269179</v>
      </c>
      <c r="BW27" s="10">
        <f>BW26*'Res. Tank Design'!$D$55</f>
        <v>336.44167191269179</v>
      </c>
      <c r="BX27" s="10">
        <f>BX26*'Res. Tank Design'!$D$55</f>
        <v>336.44167191269179</v>
      </c>
      <c r="BY27" s="10">
        <f>BY26*'Res. Tank Design'!$D$55</f>
        <v>336.44167191269179</v>
      </c>
      <c r="BZ27" s="10">
        <f>BZ26*'Res. Tank Design'!$D$55</f>
        <v>336.44167191269179</v>
      </c>
      <c r="CA27" s="10">
        <f>CA26*'Res. Tank Design'!$D$55</f>
        <v>336.44167191269179</v>
      </c>
      <c r="CB27" s="10">
        <f>CB26*'Res. Tank Design'!$D$55</f>
        <v>336.44167191269179</v>
      </c>
      <c r="CC27" s="10">
        <f>CC26*'Res. Tank Design'!$D$55</f>
        <v>336.44167191269179</v>
      </c>
      <c r="CD27" s="10">
        <f>CD26*'Res. Tank Design'!$D$55</f>
        <v>336.44167191269179</v>
      </c>
      <c r="CE27" s="10">
        <f>CE26*'Res. Tank Design'!$D$55</f>
        <v>336.44167191269179</v>
      </c>
      <c r="CF27" s="10">
        <f>CF26*'Res. Tank Design'!$D$55</f>
        <v>336.44167191269179</v>
      </c>
      <c r="CG27" s="10">
        <f>CG26*'Res. Tank Design'!$D$55</f>
        <v>336.44167191269179</v>
      </c>
    </row>
    <row r="28" spans="2:85" ht="16.5" customHeight="1">
      <c r="B28" s="10" t="s">
        <v>790</v>
      </c>
      <c r="C28" s="10">
        <f t="shared" ref="C28:AH28" si="25">1/ABS(1+C23-(C23/(C25^2)))</f>
        <v>2.2187500714160175E-8</v>
      </c>
      <c r="D28" s="10">
        <f t="shared" si="25"/>
        <v>9.8496200943905374E-4</v>
      </c>
      <c r="E28" s="10">
        <f t="shared" si="25"/>
        <v>2.8150825042846986E-3</v>
      </c>
      <c r="F28" s="10">
        <f t="shared" si="25"/>
        <v>5.6009032087849632E-3</v>
      </c>
      <c r="G28" s="10">
        <f t="shared" si="25"/>
        <v>9.3654805408168069E-3</v>
      </c>
      <c r="H28" s="10">
        <f t="shared" si="25"/>
        <v>1.4140413649746187E-2</v>
      </c>
      <c r="I28" s="10">
        <f t="shared" si="25"/>
        <v>1.9966518956819876E-2</v>
      </c>
      <c r="J28" s="10">
        <f t="shared" si="25"/>
        <v>2.6894724251993258E-2</v>
      </c>
      <c r="K28" s="10">
        <f t="shared" si="25"/>
        <v>3.4987219838102913E-2</v>
      </c>
      <c r="L28" s="10">
        <f t="shared" si="25"/>
        <v>4.4318916924208786E-2</v>
      </c>
      <c r="M28" s="10">
        <f t="shared" si="25"/>
        <v>5.4979279813634201E-2</v>
      </c>
      <c r="N28" s="10">
        <f t="shared" si="25"/>
        <v>6.707461984773827E-2</v>
      </c>
      <c r="O28" s="10">
        <f t="shared" si="25"/>
        <v>8.0730967580368504E-2</v>
      </c>
      <c r="P28" s="10">
        <f t="shared" si="25"/>
        <v>9.609767817148214E-2</v>
      </c>
      <c r="Q28" s="10">
        <f t="shared" si="25"/>
        <v>0.11335197771859522</v>
      </c>
      <c r="R28" s="10">
        <f t="shared" si="25"/>
        <v>0.13270473141373373</v>
      </c>
      <c r="S28" s="10">
        <f t="shared" si="25"/>
        <v>0.15440781734478567</v>
      </c>
      <c r="T28" s="10">
        <f t="shared" si="25"/>
        <v>0.17876363665160802</v>
      </c>
      <c r="U28" s="10">
        <f t="shared" si="25"/>
        <v>0.20613750359704955</v>
      </c>
      <c r="V28" s="10">
        <f t="shared" si="25"/>
        <v>0.23697397264533643</v>
      </c>
      <c r="W28" s="10">
        <f t="shared" si="25"/>
        <v>0.27181862978704052</v>
      </c>
      <c r="X28" s="10">
        <f t="shared" si="25"/>
        <v>0.3113475942160801</v>
      </c>
      <c r="Y28" s="10">
        <f t="shared" si="25"/>
        <v>0.35640809944664154</v>
      </c>
      <c r="Z28" s="10">
        <f t="shared" si="25"/>
        <v>0.40807531935584601</v>
      </c>
      <c r="AA28" s="10">
        <f t="shared" si="25"/>
        <v>0.46773355523646126</v>
      </c>
      <c r="AB28" s="10">
        <f t="shared" si="25"/>
        <v>0.53719489212829674</v>
      </c>
      <c r="AC28" s="10">
        <f t="shared" si="25"/>
        <v>0.6188771668197468</v>
      </c>
      <c r="AD28" s="10">
        <f t="shared" si="25"/>
        <v>0.71607896560996842</v>
      </c>
      <c r="AE28" s="10">
        <f t="shared" si="25"/>
        <v>0.83341952385666751</v>
      </c>
      <c r="AF28" s="10">
        <f t="shared" si="25"/>
        <v>0.97757168406363304</v>
      </c>
      <c r="AG28" s="10">
        <f t="shared" si="25"/>
        <v>1.1585441158290815</v>
      </c>
      <c r="AH28" s="10">
        <f t="shared" si="25"/>
        <v>1.3920615166863011</v>
      </c>
      <c r="AI28" s="10">
        <f t="shared" ref="AI28:BN28" si="26">1/ABS(1+AI23-(AI23/(AI25^2)))</f>
        <v>1.7043222980969495</v>
      </c>
      <c r="AJ28" s="10">
        <f t="shared" si="26"/>
        <v>2.1424576466907603</v>
      </c>
      <c r="AK28" s="10">
        <f t="shared" si="26"/>
        <v>2.8006521836540021</v>
      </c>
      <c r="AL28" s="10">
        <f t="shared" si="26"/>
        <v>3.898386090735861</v>
      </c>
      <c r="AM28" s="10">
        <f t="shared" si="26"/>
        <v>6.0925966293747305</v>
      </c>
      <c r="AN28" s="10">
        <f t="shared" si="26"/>
        <v>12.649973915407815</v>
      </c>
      <c r="AO28" s="10">
        <f t="shared" si="26"/>
        <v>1920.5721131183618</v>
      </c>
      <c r="AP28" s="10">
        <f t="shared" si="26"/>
        <v>25.05010438412922</v>
      </c>
      <c r="AQ28" s="10">
        <f t="shared" si="26"/>
        <v>9.1259640102822566</v>
      </c>
      <c r="AR28" s="10">
        <f t="shared" si="26"/>
        <v>5.7405127218506253</v>
      </c>
      <c r="AS28" s="10">
        <f t="shared" si="26"/>
        <v>4.268711656441627</v>
      </c>
      <c r="AT28" s="10">
        <f t="shared" si="26"/>
        <v>3.4460952880954974</v>
      </c>
      <c r="AU28" s="10">
        <f t="shared" si="26"/>
        <v>2.9211152669159817</v>
      </c>
      <c r="AV28" s="10">
        <f t="shared" si="26"/>
        <v>2.5572274691851851</v>
      </c>
      <c r="AW28" s="10">
        <f t="shared" si="26"/>
        <v>2.2903225806451446</v>
      </c>
      <c r="AX28" s="10">
        <f t="shared" si="26"/>
        <v>2.0863185899567553</v>
      </c>
      <c r="AY28" s="10">
        <f t="shared" si="26"/>
        <v>1.9254237288135501</v>
      </c>
      <c r="AZ28" s="10">
        <f t="shared" si="26"/>
        <v>1.7953576055017775</v>
      </c>
      <c r="BA28" s="10">
        <f t="shared" si="26"/>
        <v>1.6880967778749891</v>
      </c>
      <c r="BB28" s="10">
        <f t="shared" si="26"/>
        <v>1.598177428148605</v>
      </c>
      <c r="BC28" s="10">
        <f t="shared" si="26"/>
        <v>1.5217501585288484</v>
      </c>
      <c r="BD28" s="10">
        <f t="shared" si="26"/>
        <v>1.456024822047816</v>
      </c>
      <c r="BE28" s="10">
        <f t="shared" si="26"/>
        <v>1.3989297008027219</v>
      </c>
      <c r="BF28" s="10">
        <f t="shared" si="26"/>
        <v>1.3488943180319406</v>
      </c>
      <c r="BG28" s="10">
        <f t="shared" si="26"/>
        <v>1.3047065441590082</v>
      </c>
      <c r="BH28" s="10">
        <f t="shared" si="26"/>
        <v>1.2654159466798307</v>
      </c>
      <c r="BI28" s="10">
        <f t="shared" si="26"/>
        <v>1.2302668177603782</v>
      </c>
      <c r="BJ28" s="10">
        <f t="shared" si="26"/>
        <v>1.1986507655523269</v>
      </c>
      <c r="BK28" s="10">
        <f t="shared" si="26"/>
        <v>1.1700725115359254</v>
      </c>
      <c r="BL28" s="10">
        <f t="shared" si="26"/>
        <v>1.1441247926690363</v>
      </c>
      <c r="BM28" s="10">
        <f t="shared" si="26"/>
        <v>1.1204696608916984</v>
      </c>
      <c r="BN28" s="10">
        <f t="shared" si="26"/>
        <v>1.0988243551500261</v>
      </c>
      <c r="BO28" s="10">
        <f t="shared" ref="BO28:CG28" si="27">1/ABS(1+BO23-(BO23/(BO25^2)))</f>
        <v>1.0789504926985631</v>
      </c>
      <c r="BP28" s="10">
        <f t="shared" si="27"/>
        <v>1.060645704203689</v>
      </c>
      <c r="BQ28" s="10">
        <f t="shared" si="27"/>
        <v>1.0437370914834163</v>
      </c>
      <c r="BR28" s="10">
        <f t="shared" si="27"/>
        <v>1.028076060835766</v>
      </c>
      <c r="BS28" s="10">
        <f t="shared" si="27"/>
        <v>1.0135342059767845</v>
      </c>
      <c r="BT28" s="10">
        <f t="shared" si="27"/>
        <v>1</v>
      </c>
      <c r="BU28" s="10">
        <f t="shared" si="27"/>
        <v>0.88521217816574216</v>
      </c>
      <c r="BV28" s="10">
        <f t="shared" si="27"/>
        <v>0.82611638996764203</v>
      </c>
      <c r="BW28" s="10">
        <f t="shared" si="27"/>
        <v>0.79100181243883438</v>
      </c>
      <c r="BX28" s="10">
        <f t="shared" si="27"/>
        <v>0.76819526841123309</v>
      </c>
      <c r="BY28" s="10">
        <f t="shared" si="27"/>
        <v>0.75244706171244213</v>
      </c>
      <c r="BZ28" s="10">
        <f t="shared" si="27"/>
        <v>0.74107163076391491</v>
      </c>
      <c r="CA28" s="10">
        <f t="shared" si="27"/>
        <v>0.73256468295899002</v>
      </c>
      <c r="CB28" s="10">
        <f t="shared" si="27"/>
        <v>0.72602456633101808</v>
      </c>
      <c r="CC28" s="10">
        <f t="shared" si="27"/>
        <v>0.7208816029568933</v>
      </c>
      <c r="CD28" s="10">
        <f t="shared" si="27"/>
        <v>0.71676031253329087</v>
      </c>
      <c r="CE28" s="10">
        <f t="shared" si="27"/>
        <v>0.71340445508261907</v>
      </c>
      <c r="CF28" s="10">
        <f t="shared" si="27"/>
        <v>0.71063399208418743</v>
      </c>
      <c r="CG28" s="10">
        <f t="shared" si="27"/>
        <v>0.70831924637108601</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f t="shared" si="29"/>
        <v>1920.5721131183618</v>
      </c>
      <c r="AP29" s="10">
        <f t="shared" si="29"/>
        <v>5.005007930476161</v>
      </c>
      <c r="AQ29" s="10">
        <f t="shared" si="29"/>
        <v>3.0209210533018345</v>
      </c>
      <c r="AR29" s="10">
        <f t="shared" si="29"/>
        <v>2.3959367107356195</v>
      </c>
      <c r="AS29" s="10">
        <f t="shared" si="29"/>
        <v>2.0660860718860734</v>
      </c>
      <c r="AT29" s="10">
        <f t="shared" si="29"/>
        <v>1.8563661514085781</v>
      </c>
      <c r="AU29" s="10">
        <f t="shared" si="29"/>
        <v>1.7091270482079386</v>
      </c>
      <c r="AV29" s="10">
        <f t="shared" si="29"/>
        <v>1.5991333494068547</v>
      </c>
      <c r="AW29" s="10">
        <f t="shared" si="29"/>
        <v>1.5133811749341755</v>
      </c>
      <c r="AX29" s="10">
        <f t="shared" si="29"/>
        <v>1.4444094260135369</v>
      </c>
      <c r="AY29" s="10">
        <f t="shared" si="29"/>
        <v>1.3875963854138385</v>
      </c>
      <c r="AZ29" s="10">
        <f t="shared" si="29"/>
        <v>1.3399095512391042</v>
      </c>
      <c r="BA29" s="10">
        <f t="shared" si="29"/>
        <v>1.2992677852833068</v>
      </c>
      <c r="BB29" s="10">
        <f t="shared" si="29"/>
        <v>1.2641904240060535</v>
      </c>
      <c r="BC29" s="10">
        <f t="shared" si="29"/>
        <v>1.2335923794061181</v>
      </c>
      <c r="BD29" s="10">
        <f t="shared" si="29"/>
        <v>1.2066585358119404</v>
      </c>
      <c r="BE29" s="10">
        <f t="shared" si="29"/>
        <v>1.1827635861839516</v>
      </c>
      <c r="BF29" s="10">
        <f t="shared" si="29"/>
        <v>1.1614190966364988</v>
      </c>
      <c r="BG29" s="10">
        <f t="shared" si="29"/>
        <v>1.1422375165257916</v>
      </c>
      <c r="BH29" s="10">
        <f t="shared" si="29"/>
        <v>1.1249070835761639</v>
      </c>
      <c r="BI29" s="10">
        <f t="shared" si="29"/>
        <v>1.1091739348543932</v>
      </c>
      <c r="BJ29" s="10">
        <f t="shared" si="29"/>
        <v>1.0948291033546409</v>
      </c>
      <c r="BK29" s="10">
        <f t="shared" si="29"/>
        <v>1.081698900589219</v>
      </c>
      <c r="BL29" s="10">
        <f t="shared" si="29"/>
        <v>1.0696376922439841</v>
      </c>
      <c r="BM29" s="10">
        <f t="shared" si="29"/>
        <v>1.0585223950827392</v>
      </c>
      <c r="BN29" s="10">
        <f t="shared" si="29"/>
        <v>1.0482482316465056</v>
      </c>
      <c r="BO29" s="10">
        <f t="shared" ref="BO29:CG29" si="30">IF(BP30&gt;BO30,NA(),(IF(BO30&lt;1,NA(),BO30)))</f>
        <v>1.0387254173738905</v>
      </c>
      <c r="BP29" s="10">
        <f t="shared" si="30"/>
        <v>1.0298765480404382</v>
      </c>
      <c r="BQ29" s="10">
        <f t="shared" si="30"/>
        <v>1.0216345195241869</v>
      </c>
      <c r="BR29" s="10">
        <f t="shared" si="30"/>
        <v>1.01394085667546</v>
      </c>
      <c r="BS29" s="10">
        <f t="shared" si="30"/>
        <v>1.0067443597938777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2.2187500714160175E-8</v>
      </c>
      <c r="D30" s="10">
        <f t="shared" si="31"/>
        <v>9.8496200943905374E-4</v>
      </c>
      <c r="E30" s="10">
        <f t="shared" si="31"/>
        <v>2.8150825042846986E-3</v>
      </c>
      <c r="F30" s="10">
        <f t="shared" si="31"/>
        <v>5.6009032087849632E-3</v>
      </c>
      <c r="G30" s="10">
        <f t="shared" si="31"/>
        <v>9.3654805408168069E-3</v>
      </c>
      <c r="H30" s="10">
        <f t="shared" si="31"/>
        <v>1.4140413649746187E-2</v>
      </c>
      <c r="I30" s="10">
        <f t="shared" si="31"/>
        <v>1.9966518956819876E-2</v>
      </c>
      <c r="J30" s="10">
        <f t="shared" si="31"/>
        <v>2.6894724251993258E-2</v>
      </c>
      <c r="K30" s="10">
        <f t="shared" si="31"/>
        <v>3.4987219838102913E-2</v>
      </c>
      <c r="L30" s="10">
        <f t="shared" si="31"/>
        <v>4.4318916924208786E-2</v>
      </c>
      <c r="M30" s="10">
        <f t="shared" si="31"/>
        <v>5.4979279813634201E-2</v>
      </c>
      <c r="N30" s="10">
        <f t="shared" si="31"/>
        <v>6.707461984773827E-2</v>
      </c>
      <c r="O30" s="10">
        <f t="shared" si="31"/>
        <v>8.0730967580368504E-2</v>
      </c>
      <c r="P30" s="10">
        <f t="shared" si="31"/>
        <v>9.609767817148214E-2</v>
      </c>
      <c r="Q30" s="10">
        <f t="shared" si="31"/>
        <v>0.11335197771859522</v>
      </c>
      <c r="R30" s="10">
        <f t="shared" si="31"/>
        <v>0.13270473141373373</v>
      </c>
      <c r="S30" s="10">
        <f t="shared" si="31"/>
        <v>0.15440781734478567</v>
      </c>
      <c r="T30" s="10">
        <f t="shared" si="31"/>
        <v>0.17876363665160802</v>
      </c>
      <c r="U30" s="10">
        <f t="shared" si="31"/>
        <v>0.20613750359704955</v>
      </c>
      <c r="V30" s="10">
        <f t="shared" si="31"/>
        <v>0.23697397264533643</v>
      </c>
      <c r="W30" s="10">
        <f t="shared" si="31"/>
        <v>0.27181862978704052</v>
      </c>
      <c r="X30" s="10">
        <f t="shared" si="31"/>
        <v>0.3113475942160801</v>
      </c>
      <c r="Y30" s="10">
        <f t="shared" si="31"/>
        <v>0.35640809944664154</v>
      </c>
      <c r="Z30" s="10">
        <f t="shared" si="31"/>
        <v>0.40807531935584601</v>
      </c>
      <c r="AA30" s="10">
        <f t="shared" si="31"/>
        <v>0.46773355523646126</v>
      </c>
      <c r="AB30" s="10">
        <f t="shared" si="31"/>
        <v>0.53719489212829674</v>
      </c>
      <c r="AC30" s="10">
        <f t="shared" si="31"/>
        <v>0.6188771668197468</v>
      </c>
      <c r="AD30" s="10">
        <f t="shared" si="31"/>
        <v>0.71607896560996842</v>
      </c>
      <c r="AE30" s="10">
        <f t="shared" si="31"/>
        <v>0.83341952385666751</v>
      </c>
      <c r="AF30" s="10">
        <f t="shared" si="31"/>
        <v>0.97757168406363304</v>
      </c>
      <c r="AG30" s="10">
        <f t="shared" si="31"/>
        <v>1.1585441158290815</v>
      </c>
      <c r="AH30" s="10">
        <f t="shared" si="31"/>
        <v>1.3920615166863011</v>
      </c>
      <c r="AI30" s="10">
        <f t="shared" ref="AI30:BN30" si="32">IFERROR(AI25/((((AI25^2)*(1+AI23))-AI23)^0.5),AI28)</f>
        <v>1.7043222980969495</v>
      </c>
      <c r="AJ30" s="10">
        <f t="shared" si="32"/>
        <v>2.1424576466907603</v>
      </c>
      <c r="AK30" s="10">
        <f t="shared" si="32"/>
        <v>2.8006521836540021</v>
      </c>
      <c r="AL30" s="10">
        <f t="shared" si="32"/>
        <v>3.898386090735861</v>
      </c>
      <c r="AM30" s="10">
        <f t="shared" si="32"/>
        <v>6.0925966293747305</v>
      </c>
      <c r="AN30" s="10">
        <f t="shared" si="32"/>
        <v>12.649973915407815</v>
      </c>
      <c r="AO30" s="10">
        <f t="shared" si="32"/>
        <v>1920.5721131183618</v>
      </c>
      <c r="AP30" s="10">
        <f t="shared" si="32"/>
        <v>5.005007930476161</v>
      </c>
      <c r="AQ30" s="10">
        <f t="shared" si="32"/>
        <v>3.0209210533018345</v>
      </c>
      <c r="AR30" s="10">
        <f t="shared" si="32"/>
        <v>2.3959367107356195</v>
      </c>
      <c r="AS30" s="10">
        <f t="shared" si="32"/>
        <v>2.0660860718860734</v>
      </c>
      <c r="AT30" s="10">
        <f t="shared" si="32"/>
        <v>1.8563661514085781</v>
      </c>
      <c r="AU30" s="10">
        <f t="shared" si="32"/>
        <v>1.7091270482079386</v>
      </c>
      <c r="AV30" s="10">
        <f t="shared" si="32"/>
        <v>1.5991333494068547</v>
      </c>
      <c r="AW30" s="10">
        <f t="shared" si="32"/>
        <v>1.5133811749341755</v>
      </c>
      <c r="AX30" s="10">
        <f t="shared" si="32"/>
        <v>1.4444094260135369</v>
      </c>
      <c r="AY30" s="10">
        <f t="shared" si="32"/>
        <v>1.3875963854138385</v>
      </c>
      <c r="AZ30" s="10">
        <f t="shared" si="32"/>
        <v>1.3399095512391042</v>
      </c>
      <c r="BA30" s="10">
        <f t="shared" si="32"/>
        <v>1.2992677852833068</v>
      </c>
      <c r="BB30" s="10">
        <f t="shared" si="32"/>
        <v>1.2641904240060535</v>
      </c>
      <c r="BC30" s="10">
        <f t="shared" si="32"/>
        <v>1.2335923794061181</v>
      </c>
      <c r="BD30" s="10">
        <f t="shared" si="32"/>
        <v>1.2066585358119404</v>
      </c>
      <c r="BE30" s="10">
        <f t="shared" si="32"/>
        <v>1.1827635861839516</v>
      </c>
      <c r="BF30" s="10">
        <f t="shared" si="32"/>
        <v>1.1614190966364988</v>
      </c>
      <c r="BG30" s="10">
        <f t="shared" si="32"/>
        <v>1.1422375165257916</v>
      </c>
      <c r="BH30" s="10">
        <f t="shared" si="32"/>
        <v>1.1249070835761639</v>
      </c>
      <c r="BI30" s="10">
        <f t="shared" si="32"/>
        <v>1.1091739348543932</v>
      </c>
      <c r="BJ30" s="10">
        <f t="shared" si="32"/>
        <v>1.0948291033546409</v>
      </c>
      <c r="BK30" s="10">
        <f t="shared" si="32"/>
        <v>1.081698900589219</v>
      </c>
      <c r="BL30" s="10">
        <f t="shared" si="32"/>
        <v>1.0696376922439841</v>
      </c>
      <c r="BM30" s="10">
        <f t="shared" si="32"/>
        <v>1.0585223950827392</v>
      </c>
      <c r="BN30" s="10">
        <f t="shared" si="32"/>
        <v>1.0482482316465056</v>
      </c>
      <c r="BO30" s="10">
        <f t="shared" ref="BO30:CG30" si="33">IFERROR(BO25/((((BO25^2)*(1+BO23))-BO23)^0.5),BO28)</f>
        <v>1.0387254173738905</v>
      </c>
      <c r="BP30" s="10">
        <f t="shared" si="33"/>
        <v>1.0298765480404382</v>
      </c>
      <c r="BQ30" s="10">
        <f t="shared" si="33"/>
        <v>1.0216345195241869</v>
      </c>
      <c r="BR30" s="10">
        <f t="shared" si="33"/>
        <v>1.01394085667546</v>
      </c>
      <c r="BS30" s="10">
        <f t="shared" si="33"/>
        <v>1.0067443597938777</v>
      </c>
      <c r="BT30" s="10">
        <f t="shared" si="33"/>
        <v>1</v>
      </c>
      <c r="BU30" s="10">
        <f t="shared" si="33"/>
        <v>0.94085715077568621</v>
      </c>
      <c r="BV30" s="10">
        <f t="shared" si="33"/>
        <v>0.90890945091776998</v>
      </c>
      <c r="BW30" s="10">
        <f t="shared" si="33"/>
        <v>0.8893828267055951</v>
      </c>
      <c r="BX30" s="10">
        <f t="shared" si="33"/>
        <v>0.87646749421255388</v>
      </c>
      <c r="BY30" s="10">
        <f t="shared" si="33"/>
        <v>0.86743706498652795</v>
      </c>
      <c r="BZ30" s="10">
        <f t="shared" si="33"/>
        <v>0.86085517409371182</v>
      </c>
      <c r="CA30" s="10">
        <f t="shared" si="33"/>
        <v>0.85589992578512941</v>
      </c>
      <c r="CB30" s="10">
        <f t="shared" si="33"/>
        <v>0.85207075195139637</v>
      </c>
      <c r="CC30" s="10">
        <f t="shared" si="33"/>
        <v>0.84904746802336872</v>
      </c>
      <c r="CD30" s="10">
        <f t="shared" si="33"/>
        <v>0.84661698100929372</v>
      </c>
      <c r="CE30" s="10">
        <f t="shared" si="33"/>
        <v>0.84463273384508308</v>
      </c>
      <c r="CF30" s="10">
        <f t="shared" si="33"/>
        <v>0.84299109846082432</v>
      </c>
      <c r="CG30" s="10">
        <f t="shared" si="33"/>
        <v>0.8416170425859294</v>
      </c>
    </row>
    <row r="31" spans="2:85" ht="16.5" customHeight="1">
      <c r="B31" s="10" t="s">
        <v>792</v>
      </c>
      <c r="C31" s="10">
        <f t="shared" ref="C31:AH31" si="34">1/(1+C23)</f>
        <v>0.68932038834951448</v>
      </c>
      <c r="D31" s="10">
        <f t="shared" si="34"/>
        <v>0.68932038834951448</v>
      </c>
      <c r="E31" s="10">
        <f t="shared" si="34"/>
        <v>0.68932038834951448</v>
      </c>
      <c r="F31" s="10">
        <f t="shared" si="34"/>
        <v>0.68932038834951448</v>
      </c>
      <c r="G31" s="10">
        <f t="shared" si="34"/>
        <v>0.68932038834951448</v>
      </c>
      <c r="H31" s="10">
        <f t="shared" si="34"/>
        <v>0.68932038834951448</v>
      </c>
      <c r="I31" s="10">
        <f t="shared" si="34"/>
        <v>0.68932038834951448</v>
      </c>
      <c r="J31" s="10">
        <f t="shared" si="34"/>
        <v>0.68932038834951448</v>
      </c>
      <c r="K31" s="10">
        <f t="shared" si="34"/>
        <v>0.68932038834951448</v>
      </c>
      <c r="L31" s="10">
        <f t="shared" si="34"/>
        <v>0.68932038834951448</v>
      </c>
      <c r="M31" s="10">
        <f t="shared" si="34"/>
        <v>0.68932038834951448</v>
      </c>
      <c r="N31" s="10">
        <f t="shared" si="34"/>
        <v>0.68932038834951448</v>
      </c>
      <c r="O31" s="10">
        <f t="shared" si="34"/>
        <v>0.68932038834951448</v>
      </c>
      <c r="P31" s="10">
        <f t="shared" si="34"/>
        <v>0.68932038834951448</v>
      </c>
      <c r="Q31" s="10">
        <f t="shared" si="34"/>
        <v>0.68932038834951448</v>
      </c>
      <c r="R31" s="10">
        <f t="shared" si="34"/>
        <v>0.68932038834951448</v>
      </c>
      <c r="S31" s="10">
        <f t="shared" si="34"/>
        <v>0.68932038834951448</v>
      </c>
      <c r="T31" s="10">
        <f t="shared" si="34"/>
        <v>0.68932038834951448</v>
      </c>
      <c r="U31" s="10">
        <f t="shared" si="34"/>
        <v>0.68932038834951448</v>
      </c>
      <c r="V31" s="10">
        <f t="shared" si="34"/>
        <v>0.68932038834951448</v>
      </c>
      <c r="W31" s="10">
        <f t="shared" si="34"/>
        <v>0.68932038834951448</v>
      </c>
      <c r="X31" s="10">
        <f t="shared" si="34"/>
        <v>0.68932038834951448</v>
      </c>
      <c r="Y31" s="10">
        <f t="shared" si="34"/>
        <v>0.68932038834951448</v>
      </c>
      <c r="Z31" s="10">
        <f t="shared" si="34"/>
        <v>0.68932038834951448</v>
      </c>
      <c r="AA31" s="10">
        <f t="shared" si="34"/>
        <v>0.68932038834951448</v>
      </c>
      <c r="AB31" s="10">
        <f t="shared" si="34"/>
        <v>0.68932038834951448</v>
      </c>
      <c r="AC31" s="10">
        <f t="shared" si="34"/>
        <v>0.68932038834951448</v>
      </c>
      <c r="AD31" s="10">
        <f t="shared" si="34"/>
        <v>0.68932038834951448</v>
      </c>
      <c r="AE31" s="10">
        <f t="shared" si="34"/>
        <v>0.68932038834951448</v>
      </c>
      <c r="AF31" s="10">
        <f t="shared" si="34"/>
        <v>0.68932038834951448</v>
      </c>
      <c r="AG31" s="10">
        <f t="shared" si="34"/>
        <v>0.68932038834951448</v>
      </c>
      <c r="AH31" s="10">
        <f t="shared" si="34"/>
        <v>0.68932038834951448</v>
      </c>
      <c r="AI31" s="10">
        <f t="shared" ref="AI31:BN31" si="35">1/(1+AI23)</f>
        <v>0.68932038834951448</v>
      </c>
      <c r="AJ31" s="10">
        <f t="shared" si="35"/>
        <v>0.68932038834951448</v>
      </c>
      <c r="AK31" s="10">
        <f t="shared" si="35"/>
        <v>0.68932038834951448</v>
      </c>
      <c r="AL31" s="10">
        <f t="shared" si="35"/>
        <v>0.68932038834951448</v>
      </c>
      <c r="AM31" s="10">
        <f t="shared" si="35"/>
        <v>0.68932038834951448</v>
      </c>
      <c r="AN31" s="10">
        <f t="shared" si="35"/>
        <v>0.68932038834951448</v>
      </c>
      <c r="AO31" s="10">
        <f t="shared" si="35"/>
        <v>0.68932038834951448</v>
      </c>
      <c r="AP31" s="10">
        <f t="shared" si="35"/>
        <v>0.68932038834951448</v>
      </c>
      <c r="AQ31" s="10">
        <f t="shared" si="35"/>
        <v>0.68932038834951448</v>
      </c>
      <c r="AR31" s="10">
        <f t="shared" si="35"/>
        <v>0.68932038834951448</v>
      </c>
      <c r="AS31" s="10">
        <f t="shared" si="35"/>
        <v>0.68932038834951448</v>
      </c>
      <c r="AT31" s="10">
        <f t="shared" si="35"/>
        <v>0.68932038834951448</v>
      </c>
      <c r="AU31" s="10">
        <f t="shared" si="35"/>
        <v>0.68932038834951448</v>
      </c>
      <c r="AV31" s="10">
        <f t="shared" si="35"/>
        <v>0.68932038834951448</v>
      </c>
      <c r="AW31" s="10">
        <f t="shared" si="35"/>
        <v>0.68932038834951448</v>
      </c>
      <c r="AX31" s="10">
        <f t="shared" si="35"/>
        <v>0.68932038834951448</v>
      </c>
      <c r="AY31" s="10">
        <f t="shared" si="35"/>
        <v>0.68932038834951448</v>
      </c>
      <c r="AZ31" s="10">
        <f t="shared" si="35"/>
        <v>0.68932038834951448</v>
      </c>
      <c r="BA31" s="10">
        <f t="shared" si="35"/>
        <v>0.68932038834951448</v>
      </c>
      <c r="BB31" s="10">
        <f t="shared" si="35"/>
        <v>0.68932038834951448</v>
      </c>
      <c r="BC31" s="10">
        <f t="shared" si="35"/>
        <v>0.68932038834951448</v>
      </c>
      <c r="BD31" s="10">
        <f t="shared" si="35"/>
        <v>0.68932038834951448</v>
      </c>
      <c r="BE31" s="10">
        <f t="shared" si="35"/>
        <v>0.68932038834951448</v>
      </c>
      <c r="BF31" s="10">
        <f t="shared" si="35"/>
        <v>0.68932038834951448</v>
      </c>
      <c r="BG31" s="10">
        <f t="shared" si="35"/>
        <v>0.68932038834951448</v>
      </c>
      <c r="BH31" s="10">
        <f t="shared" si="35"/>
        <v>0.68932038834951448</v>
      </c>
      <c r="BI31" s="10">
        <f t="shared" si="35"/>
        <v>0.68932038834951448</v>
      </c>
      <c r="BJ31" s="10">
        <f t="shared" si="35"/>
        <v>0.68932038834951448</v>
      </c>
      <c r="BK31" s="10">
        <f t="shared" si="35"/>
        <v>0.68932038834951448</v>
      </c>
      <c r="BL31" s="10">
        <f t="shared" si="35"/>
        <v>0.68932038834951448</v>
      </c>
      <c r="BM31" s="10">
        <f t="shared" si="35"/>
        <v>0.68932038834951448</v>
      </c>
      <c r="BN31" s="10">
        <f t="shared" si="35"/>
        <v>0.68932038834951448</v>
      </c>
      <c r="BO31" s="10">
        <f t="shared" ref="BO31:CG31" si="36">1/(1+BO23)</f>
        <v>0.68932038834951448</v>
      </c>
      <c r="BP31" s="10">
        <f t="shared" si="36"/>
        <v>0.68932038834951448</v>
      </c>
      <c r="BQ31" s="10">
        <f t="shared" si="36"/>
        <v>0.68932038834951448</v>
      </c>
      <c r="BR31" s="10">
        <f t="shared" si="36"/>
        <v>0.68932038834951448</v>
      </c>
      <c r="BS31" s="10">
        <f t="shared" si="36"/>
        <v>0.68932038834951448</v>
      </c>
      <c r="BT31" s="10">
        <f t="shared" si="36"/>
        <v>0.68932038834951448</v>
      </c>
      <c r="BU31" s="10">
        <f t="shared" si="36"/>
        <v>0.68932038834951448</v>
      </c>
      <c r="BV31" s="10">
        <f t="shared" si="36"/>
        <v>0.68932038834951448</v>
      </c>
      <c r="BW31" s="10">
        <f t="shared" si="36"/>
        <v>0.68932038834951448</v>
      </c>
      <c r="BX31" s="10">
        <f t="shared" si="36"/>
        <v>0.68932038834951448</v>
      </c>
      <c r="BY31" s="10">
        <f t="shared" si="36"/>
        <v>0.68932038834951448</v>
      </c>
      <c r="BZ31" s="10">
        <f t="shared" si="36"/>
        <v>0.68932038834951448</v>
      </c>
      <c r="CA31" s="10">
        <f t="shared" si="36"/>
        <v>0.68932038834951448</v>
      </c>
      <c r="CB31" s="10">
        <f t="shared" si="36"/>
        <v>0.68932038834951448</v>
      </c>
      <c r="CC31" s="10">
        <f t="shared" si="36"/>
        <v>0.68932038834951448</v>
      </c>
      <c r="CD31" s="10">
        <f t="shared" si="36"/>
        <v>0.68932038834951448</v>
      </c>
      <c r="CE31" s="10">
        <f t="shared" si="36"/>
        <v>0.68932038834951448</v>
      </c>
      <c r="CF31" s="10">
        <f t="shared" si="36"/>
        <v>0.68932038834951448</v>
      </c>
      <c r="CG31" s="10">
        <f t="shared" si="36"/>
        <v>0.68932038834951448</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5.9628479399994392</v>
      </c>
      <c r="D40" s="87">
        <f>'Res. Tank Design'!$D$52</f>
        <v>5.9628479399994392</v>
      </c>
      <c r="E40" s="87">
        <f>'Res. Tank Design'!$D$52</f>
        <v>5.9628479399994392</v>
      </c>
      <c r="F40" s="87">
        <f>'Res. Tank Design'!$D$52</f>
        <v>5.9628479399994392</v>
      </c>
      <c r="G40" s="87">
        <f>'Res. Tank Design'!$D$52</f>
        <v>5.9628479399994392</v>
      </c>
      <c r="H40" s="87">
        <f>'Res. Tank Design'!$D$52</f>
        <v>5.9628479399994392</v>
      </c>
      <c r="I40" s="87">
        <f>'Res. Tank Design'!$D$52</f>
        <v>5.9628479399994392</v>
      </c>
      <c r="J40" s="87">
        <f>'Res. Tank Design'!$D$52</f>
        <v>5.9628479399994392</v>
      </c>
      <c r="K40" s="87">
        <f>'Res. Tank Design'!$D$52</f>
        <v>5.9628479399994392</v>
      </c>
      <c r="L40" s="87">
        <f>'Res. Tank Design'!$D$52</f>
        <v>5.9628479399994392</v>
      </c>
      <c r="M40" s="87">
        <f>'Res. Tank Design'!$D$52</f>
        <v>5.9628479399994392</v>
      </c>
      <c r="N40" s="87">
        <f>'Res. Tank Design'!$D$52</f>
        <v>5.9628479399994392</v>
      </c>
      <c r="O40" s="87">
        <f>'Res. Tank Design'!$D$52</f>
        <v>5.9628479399994392</v>
      </c>
      <c r="P40" s="87">
        <f>'Res. Tank Design'!$D$52</f>
        <v>5.9628479399994392</v>
      </c>
      <c r="Q40" s="87">
        <f>'Res. Tank Design'!$D$52</f>
        <v>5.9628479399994392</v>
      </c>
      <c r="R40" s="87">
        <f>'Res. Tank Design'!$D$52</f>
        <v>5.9628479399994392</v>
      </c>
      <c r="S40" s="87">
        <f>'Res. Tank Design'!$D$52</f>
        <v>5.9628479399994392</v>
      </c>
      <c r="T40" s="87">
        <f>'Res. Tank Design'!$D$52</f>
        <v>5.9628479399994392</v>
      </c>
      <c r="U40" s="87">
        <f>'Res. Tank Design'!$D$52</f>
        <v>5.9628479399994392</v>
      </c>
      <c r="V40" s="87">
        <f>'Res. Tank Design'!$D$52</f>
        <v>5.9628479399994392</v>
      </c>
      <c r="W40" s="87">
        <f>'Res. Tank Design'!$D$52</f>
        <v>5.9628479399994392</v>
      </c>
      <c r="X40" s="87">
        <f>'Res. Tank Design'!$D$52</f>
        <v>5.9628479399994392</v>
      </c>
      <c r="Y40" s="87">
        <f>'Res. Tank Design'!$D$52</f>
        <v>5.9628479399994392</v>
      </c>
      <c r="Z40" s="87">
        <f>'Res. Tank Design'!$D$52</f>
        <v>5.9628479399994392</v>
      </c>
      <c r="AA40" s="87">
        <f>'Res. Tank Design'!$D$52</f>
        <v>5.9628479399994392</v>
      </c>
      <c r="AB40" s="87">
        <f>'Res. Tank Design'!$D$52</f>
        <v>5.9628479399994392</v>
      </c>
      <c r="AC40" s="87">
        <f>'Res. Tank Design'!$D$52</f>
        <v>5.9628479399994392</v>
      </c>
      <c r="AD40" s="87">
        <f>'Res. Tank Design'!$D$52</f>
        <v>5.9628479399994392</v>
      </c>
      <c r="AE40" s="87">
        <f>'Res. Tank Design'!$D$52</f>
        <v>5.9628479399994392</v>
      </c>
      <c r="AF40" s="87">
        <f>'Res. Tank Design'!$D$52</f>
        <v>5.9628479399994392</v>
      </c>
      <c r="AG40" s="87">
        <f>'Res. Tank Design'!$D$52</f>
        <v>5.9628479399994392</v>
      </c>
      <c r="AH40" s="87">
        <f>'Res. Tank Design'!$D$52</f>
        <v>5.9628479399994392</v>
      </c>
      <c r="AI40" s="87">
        <f>'Res. Tank Design'!$D$52</f>
        <v>5.9628479399994392</v>
      </c>
      <c r="AJ40" s="87">
        <f>'Res. Tank Design'!$D$52</f>
        <v>5.9628479399994392</v>
      </c>
      <c r="AK40" s="87">
        <f>'Res. Tank Design'!$D$52</f>
        <v>5.9628479399994392</v>
      </c>
      <c r="AL40" s="87">
        <f>'Res. Tank Design'!$D$52</f>
        <v>5.9628479399994392</v>
      </c>
      <c r="AM40" s="87">
        <f>'Res. Tank Design'!$D$52</f>
        <v>5.9628479399994392</v>
      </c>
      <c r="AN40" s="87">
        <f>'Res. Tank Design'!$D$52</f>
        <v>5.9628479399994392</v>
      </c>
      <c r="AO40" s="87">
        <f>'Res. Tank Design'!$D$52</f>
        <v>5.9628479399994392</v>
      </c>
      <c r="AP40" s="87">
        <f>'Res. Tank Design'!$D$52</f>
        <v>5.9628479399994392</v>
      </c>
      <c r="AQ40" s="87">
        <f>'Res. Tank Design'!$D$52</f>
        <v>5.9628479399994392</v>
      </c>
      <c r="AR40" s="87">
        <f>'Res. Tank Design'!$D$52</f>
        <v>5.9628479399994392</v>
      </c>
      <c r="AS40" s="87">
        <f>'Res. Tank Design'!$D$52</f>
        <v>5.9628479399994392</v>
      </c>
      <c r="AT40" s="87">
        <f>'Res. Tank Design'!$D$52</f>
        <v>5.9628479399994392</v>
      </c>
      <c r="AU40" s="87">
        <f>'Res. Tank Design'!$D$52</f>
        <v>5.9628479399994392</v>
      </c>
      <c r="AV40" s="87">
        <f>'Res. Tank Design'!$D$52</f>
        <v>5.9628479399994392</v>
      </c>
      <c r="AW40" s="87">
        <f>'Res. Tank Design'!$D$52</f>
        <v>5.9628479399994392</v>
      </c>
      <c r="AX40" s="87">
        <f>'Res. Tank Design'!$D$52</f>
        <v>5.9628479399994392</v>
      </c>
      <c r="AY40" s="87">
        <f>'Res. Tank Design'!$D$52</f>
        <v>5.9628479399994392</v>
      </c>
      <c r="AZ40" s="87">
        <f>'Res. Tank Design'!$D$52</f>
        <v>5.9628479399994392</v>
      </c>
      <c r="BA40" s="87">
        <f>'Res. Tank Design'!$D$52</f>
        <v>5.9628479399994392</v>
      </c>
      <c r="BB40" s="87">
        <f>'Res. Tank Design'!$D$52</f>
        <v>5.9628479399994392</v>
      </c>
      <c r="BC40" s="87">
        <f>'Res. Tank Design'!$D$52</f>
        <v>5.9628479399994392</v>
      </c>
      <c r="BD40" s="87">
        <f>'Res. Tank Design'!$D$52</f>
        <v>5.9628479399994392</v>
      </c>
      <c r="BE40" s="87">
        <f>'Res. Tank Design'!$D$52</f>
        <v>5.9628479399994392</v>
      </c>
      <c r="BF40" s="87">
        <f>'Res. Tank Design'!$D$52</f>
        <v>5.9628479399994392</v>
      </c>
      <c r="BG40" s="87">
        <f>'Res. Tank Design'!$D$52</f>
        <v>5.9628479399994392</v>
      </c>
      <c r="BH40" s="87">
        <f>'Res. Tank Design'!$D$52</f>
        <v>5.9628479399994392</v>
      </c>
      <c r="BI40" s="87">
        <f>'Res. Tank Design'!$D$52</f>
        <v>5.9628479399994392</v>
      </c>
      <c r="BJ40" s="87">
        <f>'Res. Tank Design'!$D$52</f>
        <v>5.9628479399994392</v>
      </c>
      <c r="BK40" s="87">
        <f>'Res. Tank Design'!$D$52</f>
        <v>5.9628479399994392</v>
      </c>
      <c r="BL40" s="87">
        <f>'Res. Tank Design'!$D$52</f>
        <v>5.9628479399994392</v>
      </c>
      <c r="BM40" s="87">
        <f>'Res. Tank Design'!$D$52</f>
        <v>5.9628479399994392</v>
      </c>
      <c r="BN40" s="87">
        <f>'Res. Tank Design'!$D$52</f>
        <v>5.9628479399994392</v>
      </c>
      <c r="BO40" s="87">
        <f>'Res. Tank Design'!$D$52</f>
        <v>5.9628479399994392</v>
      </c>
      <c r="BP40" s="87">
        <f>'Res. Tank Design'!$D$52</f>
        <v>5.9628479399994392</v>
      </c>
      <c r="BQ40" s="87">
        <f>'Res. Tank Design'!$D$52</f>
        <v>5.9628479399994392</v>
      </c>
      <c r="BR40" s="87">
        <f>'Res. Tank Design'!$D$52</f>
        <v>5.9628479399994392</v>
      </c>
      <c r="BS40" s="87">
        <f>'Res. Tank Design'!$D$52</f>
        <v>5.9628479399994392</v>
      </c>
      <c r="BT40" s="87">
        <f>'Res. Tank Design'!$D$52</f>
        <v>5.9628479399994392</v>
      </c>
      <c r="BU40" s="87">
        <f>'Res. Tank Design'!$D$52</f>
        <v>5.9628479399994392</v>
      </c>
      <c r="BV40" s="87">
        <f>'Res. Tank Design'!$D$52</f>
        <v>5.9628479399994392</v>
      </c>
      <c r="BW40" s="87">
        <f>'Res. Tank Design'!$D$52</f>
        <v>5.9628479399994392</v>
      </c>
      <c r="BX40" s="87">
        <f>'Res. Tank Design'!$D$52</f>
        <v>5.9628479399994392</v>
      </c>
      <c r="BY40" s="87">
        <f>'Res. Tank Design'!$D$52</f>
        <v>5.9628479399994392</v>
      </c>
      <c r="BZ40" s="87">
        <f>'Res. Tank Design'!$D$52</f>
        <v>5.9628479399994392</v>
      </c>
      <c r="CA40" s="87">
        <f>'Res. Tank Design'!$D$52</f>
        <v>5.9628479399994392</v>
      </c>
      <c r="CB40" s="87">
        <f>'Res. Tank Design'!$D$52</f>
        <v>5.9628479399994392</v>
      </c>
      <c r="CC40" s="87">
        <f>'Res. Tank Design'!$D$52</f>
        <v>5.9628479399994392</v>
      </c>
      <c r="CD40" s="87">
        <f>'Res. Tank Design'!$D$52</f>
        <v>5.9628479399994392</v>
      </c>
      <c r="CE40" s="87">
        <f>'Res. Tank Design'!$D$52</f>
        <v>5.9628479399994392</v>
      </c>
      <c r="CF40" s="87">
        <f>'Res. Tank Design'!$D$52</f>
        <v>5.9628479399994392</v>
      </c>
      <c r="CG40" s="87">
        <f>'Res. Tank Design'!$D$52</f>
        <v>5.9628479399994392</v>
      </c>
      <c r="CH40" s="87"/>
    </row>
    <row r="41" spans="2:89" ht="16.5" customHeight="1">
      <c r="B41" s="10" t="s">
        <v>799</v>
      </c>
      <c r="C41" s="10">
        <f t="shared" ref="C41:AH41" si="55">(C$40/(C$10^2))*((PI()^2)/4)*(C$12*100/C$39)*(((SIN(C33))^2)/(C$5+C$11*C$6)^2)</f>
        <v>0.6363457397960991</v>
      </c>
      <c r="D41" s="10">
        <f t="shared" si="55"/>
        <v>0.6363457397960991</v>
      </c>
      <c r="E41" s="10">
        <f t="shared" si="55"/>
        <v>0.6363457397960991</v>
      </c>
      <c r="F41" s="10">
        <f t="shared" si="55"/>
        <v>0.6363457397960991</v>
      </c>
      <c r="G41" s="10">
        <f t="shared" si="55"/>
        <v>0.6363457397960991</v>
      </c>
      <c r="H41" s="10">
        <f t="shared" si="55"/>
        <v>0.6363457397960991</v>
      </c>
      <c r="I41" s="10">
        <f t="shared" si="55"/>
        <v>0.6363457397960991</v>
      </c>
      <c r="J41" s="10">
        <f t="shared" si="55"/>
        <v>0.6363457397960991</v>
      </c>
      <c r="K41" s="10">
        <f t="shared" si="55"/>
        <v>0.6363457397960991</v>
      </c>
      <c r="L41" s="10">
        <f t="shared" si="55"/>
        <v>0.6363457397960991</v>
      </c>
      <c r="M41" s="10">
        <f t="shared" si="55"/>
        <v>0.6363457397960991</v>
      </c>
      <c r="N41" s="10">
        <f t="shared" si="55"/>
        <v>0.6363457397960991</v>
      </c>
      <c r="O41" s="10">
        <f t="shared" si="55"/>
        <v>0.6363457397960991</v>
      </c>
      <c r="P41" s="10">
        <f t="shared" si="55"/>
        <v>0.6363457397960991</v>
      </c>
      <c r="Q41" s="10">
        <f t="shared" si="55"/>
        <v>0.6363457397960991</v>
      </c>
      <c r="R41" s="10">
        <f t="shared" si="55"/>
        <v>0.6363457397960991</v>
      </c>
      <c r="S41" s="10">
        <f t="shared" si="55"/>
        <v>0.6363457397960991</v>
      </c>
      <c r="T41" s="10">
        <f t="shared" si="55"/>
        <v>0.6363457397960991</v>
      </c>
      <c r="U41" s="10">
        <f t="shared" si="55"/>
        <v>0.6363457397960991</v>
      </c>
      <c r="V41" s="10">
        <f t="shared" si="55"/>
        <v>0.6363457397960991</v>
      </c>
      <c r="W41" s="10">
        <f t="shared" si="55"/>
        <v>0.6363457397960991</v>
      </c>
      <c r="X41" s="10">
        <f t="shared" si="55"/>
        <v>0.6363457397960991</v>
      </c>
      <c r="Y41" s="10">
        <f t="shared" si="55"/>
        <v>0.6363457397960991</v>
      </c>
      <c r="Z41" s="10">
        <f t="shared" si="55"/>
        <v>0.6363457397960991</v>
      </c>
      <c r="AA41" s="10">
        <f t="shared" si="55"/>
        <v>0.6363457397960991</v>
      </c>
      <c r="AB41" s="10">
        <f t="shared" si="55"/>
        <v>0.6363457397960991</v>
      </c>
      <c r="AC41" s="10">
        <f t="shared" si="55"/>
        <v>0.6363457397960991</v>
      </c>
      <c r="AD41" s="10">
        <f t="shared" si="55"/>
        <v>0.6363457397960991</v>
      </c>
      <c r="AE41" s="10">
        <f t="shared" si="55"/>
        <v>0.6363457397960991</v>
      </c>
      <c r="AF41" s="10">
        <f t="shared" si="55"/>
        <v>0.6363457397960991</v>
      </c>
      <c r="AG41" s="10">
        <f t="shared" si="55"/>
        <v>0.6363457397960991</v>
      </c>
      <c r="AH41" s="10">
        <f t="shared" si="55"/>
        <v>0.6363457397960991</v>
      </c>
      <c r="AI41" s="10">
        <f t="shared" ref="AI41:BN41" si="56">(AI$40/(AI$10^2))*((PI()^2)/4)*(AI$12*100/AI$39)*(((SIN(AI33))^2)/(AI$5+AI$11*AI$6)^2)</f>
        <v>0.6363457397960991</v>
      </c>
      <c r="AJ41" s="10">
        <f t="shared" si="56"/>
        <v>0.6363457397960991</v>
      </c>
      <c r="AK41" s="10">
        <f t="shared" si="56"/>
        <v>0.6363457397960991</v>
      </c>
      <c r="AL41" s="10">
        <f t="shared" si="56"/>
        <v>0.6363457397960991</v>
      </c>
      <c r="AM41" s="10">
        <f t="shared" si="56"/>
        <v>0.6363457397960991</v>
      </c>
      <c r="AN41" s="10">
        <f t="shared" si="56"/>
        <v>0.6363457397960991</v>
      </c>
      <c r="AO41" s="10">
        <f t="shared" si="56"/>
        <v>0.6363457397960991</v>
      </c>
      <c r="AP41" s="10">
        <f t="shared" si="56"/>
        <v>0.6363457397960991</v>
      </c>
      <c r="AQ41" s="10">
        <f t="shared" si="56"/>
        <v>0.6363457397960991</v>
      </c>
      <c r="AR41" s="10">
        <f t="shared" si="56"/>
        <v>0.6363457397960991</v>
      </c>
      <c r="AS41" s="10">
        <f t="shared" si="56"/>
        <v>0.6363457397960991</v>
      </c>
      <c r="AT41" s="10">
        <f t="shared" si="56"/>
        <v>0.6363457397960991</v>
      </c>
      <c r="AU41" s="10">
        <f t="shared" si="56"/>
        <v>0.6363457397960991</v>
      </c>
      <c r="AV41" s="10">
        <f t="shared" si="56"/>
        <v>0.6363457397960991</v>
      </c>
      <c r="AW41" s="10">
        <f t="shared" si="56"/>
        <v>0.6363457397960991</v>
      </c>
      <c r="AX41" s="10">
        <f t="shared" si="56"/>
        <v>0.6363457397960991</v>
      </c>
      <c r="AY41" s="10">
        <f t="shared" si="56"/>
        <v>0.6363457397960991</v>
      </c>
      <c r="AZ41" s="10">
        <f t="shared" si="56"/>
        <v>0.6363457397960991</v>
      </c>
      <c r="BA41" s="10">
        <f t="shared" si="56"/>
        <v>0.6363457397960991</v>
      </c>
      <c r="BB41" s="10">
        <f t="shared" si="56"/>
        <v>0.6363457397960991</v>
      </c>
      <c r="BC41" s="10">
        <f t="shared" si="56"/>
        <v>0.6363457397960991</v>
      </c>
      <c r="BD41" s="10">
        <f t="shared" si="56"/>
        <v>0.6363457397960991</v>
      </c>
      <c r="BE41" s="10">
        <f t="shared" si="56"/>
        <v>0.6363457397960991</v>
      </c>
      <c r="BF41" s="10">
        <f t="shared" si="56"/>
        <v>0.6363457397960991</v>
      </c>
      <c r="BG41" s="10">
        <f t="shared" si="56"/>
        <v>0.6363457397960991</v>
      </c>
      <c r="BH41" s="10">
        <f t="shared" si="56"/>
        <v>0.6363457397960991</v>
      </c>
      <c r="BI41" s="10">
        <f t="shared" si="56"/>
        <v>0.6363457397960991</v>
      </c>
      <c r="BJ41" s="10">
        <f t="shared" si="56"/>
        <v>0.6363457397960991</v>
      </c>
      <c r="BK41" s="10">
        <f t="shared" si="56"/>
        <v>0.6363457397960991</v>
      </c>
      <c r="BL41" s="10">
        <f t="shared" si="56"/>
        <v>0.6363457397960991</v>
      </c>
      <c r="BM41" s="10">
        <f t="shared" si="56"/>
        <v>0.6363457397960991</v>
      </c>
      <c r="BN41" s="10">
        <f t="shared" si="56"/>
        <v>0.6363457397960991</v>
      </c>
      <c r="BO41" s="10">
        <f t="shared" ref="BO41:CG41" si="57">(BO$40/(BO$10^2))*((PI()^2)/4)*(BO$12*100/BO$39)*(((SIN(BO33))^2)/(BO$5+BO$11*BO$6)^2)</f>
        <v>0.6363457397960991</v>
      </c>
      <c r="BP41" s="10">
        <f t="shared" si="57"/>
        <v>0.6363457397960991</v>
      </c>
      <c r="BQ41" s="10">
        <f t="shared" si="57"/>
        <v>0.6363457397960991</v>
      </c>
      <c r="BR41" s="10">
        <f t="shared" si="57"/>
        <v>0.6363457397960991</v>
      </c>
      <c r="BS41" s="10">
        <f t="shared" si="57"/>
        <v>0.6363457397960991</v>
      </c>
      <c r="BT41" s="10">
        <f t="shared" si="57"/>
        <v>0.6363457397960991</v>
      </c>
      <c r="BU41" s="10">
        <f t="shared" si="57"/>
        <v>0.6363457397960991</v>
      </c>
      <c r="BV41" s="10">
        <f t="shared" si="57"/>
        <v>0.6363457397960991</v>
      </c>
      <c r="BW41" s="10">
        <f t="shared" si="57"/>
        <v>0.6363457397960991</v>
      </c>
      <c r="BX41" s="10">
        <f t="shared" si="57"/>
        <v>0.6363457397960991</v>
      </c>
      <c r="BY41" s="10">
        <f t="shared" si="57"/>
        <v>0.6363457397960991</v>
      </c>
      <c r="BZ41" s="10">
        <f t="shared" si="57"/>
        <v>0.6363457397960991</v>
      </c>
      <c r="CA41" s="10">
        <f t="shared" si="57"/>
        <v>0.6363457397960991</v>
      </c>
      <c r="CB41" s="10">
        <f t="shared" si="57"/>
        <v>0.6363457397960991</v>
      </c>
      <c r="CC41" s="10">
        <f t="shared" si="57"/>
        <v>0.6363457397960991</v>
      </c>
      <c r="CD41" s="10">
        <f t="shared" si="57"/>
        <v>0.6363457397960991</v>
      </c>
      <c r="CE41" s="10">
        <f t="shared" si="57"/>
        <v>0.6363457397960991</v>
      </c>
      <c r="CF41" s="10">
        <f t="shared" si="57"/>
        <v>0.6363457397960991</v>
      </c>
      <c r="CG41" s="10">
        <f t="shared" si="57"/>
        <v>0.6363457397960991</v>
      </c>
    </row>
    <row r="42" spans="2:89" ht="16.5" customHeight="1">
      <c r="B42" s="10" t="s">
        <v>800</v>
      </c>
      <c r="C42" s="10">
        <f t="shared" ref="C42:AH42" si="58">(C$40/(C$10^2))*((PI()^2)/4)*(C$12*100/C$39)*(((SIN(C34))^2)/(C$5+C$11*C$6)^2)</f>
        <v>0.59371865802476154</v>
      </c>
      <c r="D42" s="10">
        <f t="shared" si="58"/>
        <v>0.59371865802476154</v>
      </c>
      <c r="E42" s="10">
        <f t="shared" si="58"/>
        <v>0.59371865802476154</v>
      </c>
      <c r="F42" s="10">
        <f t="shared" si="58"/>
        <v>0.59371865802476154</v>
      </c>
      <c r="G42" s="10">
        <f t="shared" si="58"/>
        <v>0.59371865802476154</v>
      </c>
      <c r="H42" s="10">
        <f t="shared" si="58"/>
        <v>0.59371865802476154</v>
      </c>
      <c r="I42" s="10">
        <f t="shared" si="58"/>
        <v>0.59371865802476154</v>
      </c>
      <c r="J42" s="10">
        <f t="shared" si="58"/>
        <v>0.59371865802476154</v>
      </c>
      <c r="K42" s="10">
        <f t="shared" si="58"/>
        <v>0.59371865802476154</v>
      </c>
      <c r="L42" s="10">
        <f t="shared" si="58"/>
        <v>0.59371865802476154</v>
      </c>
      <c r="M42" s="10">
        <f t="shared" si="58"/>
        <v>0.59371865802476154</v>
      </c>
      <c r="N42" s="10">
        <f t="shared" si="58"/>
        <v>0.59371865802476154</v>
      </c>
      <c r="O42" s="10">
        <f t="shared" si="58"/>
        <v>0.59371865802476154</v>
      </c>
      <c r="P42" s="10">
        <f t="shared" si="58"/>
        <v>0.59371865802476154</v>
      </c>
      <c r="Q42" s="10">
        <f t="shared" si="58"/>
        <v>0.59371865802476154</v>
      </c>
      <c r="R42" s="10">
        <f t="shared" si="58"/>
        <v>0.59371865802476154</v>
      </c>
      <c r="S42" s="10">
        <f t="shared" si="58"/>
        <v>0.59371865802476154</v>
      </c>
      <c r="T42" s="10">
        <f t="shared" si="58"/>
        <v>0.59371865802476154</v>
      </c>
      <c r="U42" s="10">
        <f t="shared" si="58"/>
        <v>0.59371865802476154</v>
      </c>
      <c r="V42" s="10">
        <f t="shared" si="58"/>
        <v>0.59371865802476154</v>
      </c>
      <c r="W42" s="10">
        <f t="shared" si="58"/>
        <v>0.59371865802476154</v>
      </c>
      <c r="X42" s="10">
        <f t="shared" si="58"/>
        <v>0.59371865802476154</v>
      </c>
      <c r="Y42" s="10">
        <f t="shared" si="58"/>
        <v>0.59371865802476154</v>
      </c>
      <c r="Z42" s="10">
        <f t="shared" si="58"/>
        <v>0.59371865802476154</v>
      </c>
      <c r="AA42" s="10">
        <f t="shared" si="58"/>
        <v>0.59371865802476154</v>
      </c>
      <c r="AB42" s="10">
        <f t="shared" si="58"/>
        <v>0.59371865802476154</v>
      </c>
      <c r="AC42" s="10">
        <f t="shared" si="58"/>
        <v>0.59371865802476154</v>
      </c>
      <c r="AD42" s="10">
        <f t="shared" si="58"/>
        <v>0.59371865802476154</v>
      </c>
      <c r="AE42" s="10">
        <f t="shared" si="58"/>
        <v>0.59371865802476154</v>
      </c>
      <c r="AF42" s="10">
        <f t="shared" si="58"/>
        <v>0.59371865802476154</v>
      </c>
      <c r="AG42" s="10">
        <f t="shared" si="58"/>
        <v>0.59371865802476154</v>
      </c>
      <c r="AH42" s="10">
        <f t="shared" si="58"/>
        <v>0.59371865802476154</v>
      </c>
      <c r="AI42" s="10">
        <f t="shared" ref="AI42:BN42" si="59">(AI$40/(AI$10^2))*((PI()^2)/4)*(AI$12*100/AI$39)*(((SIN(AI34))^2)/(AI$5+AI$11*AI$6)^2)</f>
        <v>0.59371865802476154</v>
      </c>
      <c r="AJ42" s="10">
        <f t="shared" si="59"/>
        <v>0.59371865802476154</v>
      </c>
      <c r="AK42" s="10">
        <f t="shared" si="59"/>
        <v>0.59371865802476154</v>
      </c>
      <c r="AL42" s="10">
        <f t="shared" si="59"/>
        <v>0.59371865802476154</v>
      </c>
      <c r="AM42" s="10">
        <f t="shared" si="59"/>
        <v>0.59371865802476154</v>
      </c>
      <c r="AN42" s="10">
        <f t="shared" si="59"/>
        <v>0.59371865802476154</v>
      </c>
      <c r="AO42" s="10">
        <f t="shared" si="59"/>
        <v>0.59371865802476154</v>
      </c>
      <c r="AP42" s="10">
        <f t="shared" si="59"/>
        <v>0.59371865802476154</v>
      </c>
      <c r="AQ42" s="10">
        <f t="shared" si="59"/>
        <v>0.59371865802476154</v>
      </c>
      <c r="AR42" s="10">
        <f t="shared" si="59"/>
        <v>0.59371865802476154</v>
      </c>
      <c r="AS42" s="10">
        <f t="shared" si="59"/>
        <v>0.59371865802476154</v>
      </c>
      <c r="AT42" s="10">
        <f t="shared" si="59"/>
        <v>0.59371865802476154</v>
      </c>
      <c r="AU42" s="10">
        <f t="shared" si="59"/>
        <v>0.59371865802476154</v>
      </c>
      <c r="AV42" s="10">
        <f t="shared" si="59"/>
        <v>0.59371865802476154</v>
      </c>
      <c r="AW42" s="10">
        <f t="shared" si="59"/>
        <v>0.59371865802476154</v>
      </c>
      <c r="AX42" s="10">
        <f t="shared" si="59"/>
        <v>0.59371865802476154</v>
      </c>
      <c r="AY42" s="10">
        <f t="shared" si="59"/>
        <v>0.59371865802476154</v>
      </c>
      <c r="AZ42" s="10">
        <f t="shared" si="59"/>
        <v>0.59371865802476154</v>
      </c>
      <c r="BA42" s="10">
        <f t="shared" si="59"/>
        <v>0.59371865802476154</v>
      </c>
      <c r="BB42" s="10">
        <f t="shared" si="59"/>
        <v>0.59371865802476154</v>
      </c>
      <c r="BC42" s="10">
        <f t="shared" si="59"/>
        <v>0.59371865802476154</v>
      </c>
      <c r="BD42" s="10">
        <f t="shared" si="59"/>
        <v>0.59371865802476154</v>
      </c>
      <c r="BE42" s="10">
        <f t="shared" si="59"/>
        <v>0.59371865802476154</v>
      </c>
      <c r="BF42" s="10">
        <f t="shared" si="59"/>
        <v>0.59371865802476154</v>
      </c>
      <c r="BG42" s="10">
        <f t="shared" si="59"/>
        <v>0.59371865802476154</v>
      </c>
      <c r="BH42" s="10">
        <f t="shared" si="59"/>
        <v>0.59371865802476154</v>
      </c>
      <c r="BI42" s="10">
        <f t="shared" si="59"/>
        <v>0.59371865802476154</v>
      </c>
      <c r="BJ42" s="10">
        <f t="shared" si="59"/>
        <v>0.59371865802476154</v>
      </c>
      <c r="BK42" s="10">
        <f t="shared" si="59"/>
        <v>0.59371865802476154</v>
      </c>
      <c r="BL42" s="10">
        <f t="shared" si="59"/>
        <v>0.59371865802476154</v>
      </c>
      <c r="BM42" s="10">
        <f t="shared" si="59"/>
        <v>0.59371865802476154</v>
      </c>
      <c r="BN42" s="10">
        <f t="shared" si="59"/>
        <v>0.59371865802476154</v>
      </c>
      <c r="BO42" s="10">
        <f t="shared" ref="BO42:CG42" si="60">(BO$40/(BO$10^2))*((PI()^2)/4)*(BO$12*100/BO$39)*(((SIN(BO34))^2)/(BO$5+BO$11*BO$6)^2)</f>
        <v>0.59371865802476154</v>
      </c>
      <c r="BP42" s="10">
        <f t="shared" si="60"/>
        <v>0.59371865802476154</v>
      </c>
      <c r="BQ42" s="10">
        <f t="shared" si="60"/>
        <v>0.59371865802476154</v>
      </c>
      <c r="BR42" s="10">
        <f t="shared" si="60"/>
        <v>0.59371865802476154</v>
      </c>
      <c r="BS42" s="10">
        <f t="shared" si="60"/>
        <v>0.59371865802476154</v>
      </c>
      <c r="BT42" s="10">
        <f t="shared" si="60"/>
        <v>0.59371865802476154</v>
      </c>
      <c r="BU42" s="10">
        <f t="shared" si="60"/>
        <v>0.59371865802476154</v>
      </c>
      <c r="BV42" s="10">
        <f t="shared" si="60"/>
        <v>0.59371865802476154</v>
      </c>
      <c r="BW42" s="10">
        <f t="shared" si="60"/>
        <v>0.59371865802476154</v>
      </c>
      <c r="BX42" s="10">
        <f t="shared" si="60"/>
        <v>0.59371865802476154</v>
      </c>
      <c r="BY42" s="10">
        <f t="shared" si="60"/>
        <v>0.59371865802476154</v>
      </c>
      <c r="BZ42" s="10">
        <f t="shared" si="60"/>
        <v>0.59371865802476154</v>
      </c>
      <c r="CA42" s="10">
        <f t="shared" si="60"/>
        <v>0.59371865802476154</v>
      </c>
      <c r="CB42" s="10">
        <f t="shared" si="60"/>
        <v>0.59371865802476154</v>
      </c>
      <c r="CC42" s="10">
        <f t="shared" si="60"/>
        <v>0.59371865802476154</v>
      </c>
      <c r="CD42" s="10">
        <f t="shared" si="60"/>
        <v>0.59371865802476154</v>
      </c>
      <c r="CE42" s="10">
        <f t="shared" si="60"/>
        <v>0.59371865802476154</v>
      </c>
      <c r="CF42" s="10">
        <f t="shared" si="60"/>
        <v>0.59371865802476154</v>
      </c>
      <c r="CG42" s="10">
        <f t="shared" si="60"/>
        <v>0.59371865802476154</v>
      </c>
    </row>
    <row r="43" spans="2:89" ht="16.5" customHeight="1">
      <c r="B43" s="10" t="s">
        <v>801</v>
      </c>
      <c r="C43" s="10">
        <f t="shared" ref="C43:AH43" si="61">(C$40/(C$10^2))*((PI()^2)/4)*(C$12*100/C$39)*(((SIN(C35))^2)/(C$5+C$11*C$6)^2)</f>
        <v>0.47725930484707424</v>
      </c>
      <c r="D43" s="10">
        <f t="shared" si="61"/>
        <v>0.47725930484707424</v>
      </c>
      <c r="E43" s="10">
        <f t="shared" si="61"/>
        <v>0.47725930484707424</v>
      </c>
      <c r="F43" s="10">
        <f t="shared" si="61"/>
        <v>0.47725930484707424</v>
      </c>
      <c r="G43" s="10">
        <f t="shared" si="61"/>
        <v>0.47725930484707424</v>
      </c>
      <c r="H43" s="10">
        <f t="shared" si="61"/>
        <v>0.47725930484707424</v>
      </c>
      <c r="I43" s="10">
        <f t="shared" si="61"/>
        <v>0.47725930484707424</v>
      </c>
      <c r="J43" s="10">
        <f t="shared" si="61"/>
        <v>0.47725930484707424</v>
      </c>
      <c r="K43" s="10">
        <f t="shared" si="61"/>
        <v>0.47725930484707424</v>
      </c>
      <c r="L43" s="10">
        <f t="shared" si="61"/>
        <v>0.47725930484707424</v>
      </c>
      <c r="M43" s="10">
        <f t="shared" si="61"/>
        <v>0.47725930484707424</v>
      </c>
      <c r="N43" s="10">
        <f t="shared" si="61"/>
        <v>0.47725930484707424</v>
      </c>
      <c r="O43" s="10">
        <f t="shared" si="61"/>
        <v>0.47725930484707424</v>
      </c>
      <c r="P43" s="10">
        <f t="shared" si="61"/>
        <v>0.47725930484707424</v>
      </c>
      <c r="Q43" s="10">
        <f t="shared" si="61"/>
        <v>0.47725930484707424</v>
      </c>
      <c r="R43" s="10">
        <f t="shared" si="61"/>
        <v>0.47725930484707424</v>
      </c>
      <c r="S43" s="10">
        <f t="shared" si="61"/>
        <v>0.47725930484707424</v>
      </c>
      <c r="T43" s="10">
        <f t="shared" si="61"/>
        <v>0.47725930484707424</v>
      </c>
      <c r="U43" s="10">
        <f t="shared" si="61"/>
        <v>0.47725930484707424</v>
      </c>
      <c r="V43" s="10">
        <f t="shared" si="61"/>
        <v>0.47725930484707424</v>
      </c>
      <c r="W43" s="10">
        <f t="shared" si="61"/>
        <v>0.47725930484707424</v>
      </c>
      <c r="X43" s="10">
        <f t="shared" si="61"/>
        <v>0.47725930484707424</v>
      </c>
      <c r="Y43" s="10">
        <f t="shared" si="61"/>
        <v>0.47725930484707424</v>
      </c>
      <c r="Z43" s="10">
        <f t="shared" si="61"/>
        <v>0.47725930484707424</v>
      </c>
      <c r="AA43" s="10">
        <f t="shared" si="61"/>
        <v>0.47725930484707424</v>
      </c>
      <c r="AB43" s="10">
        <f t="shared" si="61"/>
        <v>0.47725930484707424</v>
      </c>
      <c r="AC43" s="10">
        <f t="shared" si="61"/>
        <v>0.47725930484707424</v>
      </c>
      <c r="AD43" s="10">
        <f t="shared" si="61"/>
        <v>0.47725930484707424</v>
      </c>
      <c r="AE43" s="10">
        <f t="shared" si="61"/>
        <v>0.47725930484707424</v>
      </c>
      <c r="AF43" s="10">
        <f t="shared" si="61"/>
        <v>0.47725930484707424</v>
      </c>
      <c r="AG43" s="10">
        <f t="shared" si="61"/>
        <v>0.47725930484707424</v>
      </c>
      <c r="AH43" s="10">
        <f t="shared" si="61"/>
        <v>0.47725930484707424</v>
      </c>
      <c r="AI43" s="10">
        <f t="shared" ref="AI43:BN43" si="62">(AI$40/(AI$10^2))*((PI()^2)/4)*(AI$12*100/AI$39)*(((SIN(AI35))^2)/(AI$5+AI$11*AI$6)^2)</f>
        <v>0.47725930484707424</v>
      </c>
      <c r="AJ43" s="10">
        <f t="shared" si="62"/>
        <v>0.47725930484707424</v>
      </c>
      <c r="AK43" s="10">
        <f t="shared" si="62"/>
        <v>0.47725930484707424</v>
      </c>
      <c r="AL43" s="10">
        <f t="shared" si="62"/>
        <v>0.47725930484707424</v>
      </c>
      <c r="AM43" s="10">
        <f t="shared" si="62"/>
        <v>0.47725930484707424</v>
      </c>
      <c r="AN43" s="10">
        <f t="shared" si="62"/>
        <v>0.47725930484707424</v>
      </c>
      <c r="AO43" s="10">
        <f t="shared" si="62"/>
        <v>0.47725930484707424</v>
      </c>
      <c r="AP43" s="10">
        <f t="shared" si="62"/>
        <v>0.47725930484707424</v>
      </c>
      <c r="AQ43" s="10">
        <f t="shared" si="62"/>
        <v>0.47725930484707424</v>
      </c>
      <c r="AR43" s="10">
        <f t="shared" si="62"/>
        <v>0.47725930484707424</v>
      </c>
      <c r="AS43" s="10">
        <f t="shared" si="62"/>
        <v>0.47725930484707424</v>
      </c>
      <c r="AT43" s="10">
        <f t="shared" si="62"/>
        <v>0.47725930484707424</v>
      </c>
      <c r="AU43" s="10">
        <f t="shared" si="62"/>
        <v>0.47725930484707424</v>
      </c>
      <c r="AV43" s="10">
        <f t="shared" si="62"/>
        <v>0.47725930484707424</v>
      </c>
      <c r="AW43" s="10">
        <f t="shared" si="62"/>
        <v>0.47725930484707424</v>
      </c>
      <c r="AX43" s="10">
        <f t="shared" si="62"/>
        <v>0.47725930484707424</v>
      </c>
      <c r="AY43" s="10">
        <f t="shared" si="62"/>
        <v>0.47725930484707424</v>
      </c>
      <c r="AZ43" s="10">
        <f t="shared" si="62"/>
        <v>0.47725930484707424</v>
      </c>
      <c r="BA43" s="10">
        <f t="shared" si="62"/>
        <v>0.47725930484707424</v>
      </c>
      <c r="BB43" s="10">
        <f t="shared" si="62"/>
        <v>0.47725930484707424</v>
      </c>
      <c r="BC43" s="10">
        <f t="shared" si="62"/>
        <v>0.47725930484707424</v>
      </c>
      <c r="BD43" s="10">
        <f t="shared" si="62"/>
        <v>0.47725930484707424</v>
      </c>
      <c r="BE43" s="10">
        <f t="shared" si="62"/>
        <v>0.47725930484707424</v>
      </c>
      <c r="BF43" s="10">
        <f t="shared" si="62"/>
        <v>0.47725930484707424</v>
      </c>
      <c r="BG43" s="10">
        <f t="shared" si="62"/>
        <v>0.47725930484707424</v>
      </c>
      <c r="BH43" s="10">
        <f t="shared" si="62"/>
        <v>0.47725930484707424</v>
      </c>
      <c r="BI43" s="10">
        <f t="shared" si="62"/>
        <v>0.47725930484707424</v>
      </c>
      <c r="BJ43" s="10">
        <f t="shared" si="62"/>
        <v>0.47725930484707424</v>
      </c>
      <c r="BK43" s="10">
        <f t="shared" si="62"/>
        <v>0.47725930484707424</v>
      </c>
      <c r="BL43" s="10">
        <f t="shared" si="62"/>
        <v>0.47725930484707424</v>
      </c>
      <c r="BM43" s="10">
        <f t="shared" si="62"/>
        <v>0.47725930484707424</v>
      </c>
      <c r="BN43" s="10">
        <f t="shared" si="62"/>
        <v>0.47725930484707424</v>
      </c>
      <c r="BO43" s="10">
        <f t="shared" ref="BO43:CG43" si="63">(BO$40/(BO$10^2))*((PI()^2)/4)*(BO$12*100/BO$39)*(((SIN(BO35))^2)/(BO$5+BO$11*BO$6)^2)</f>
        <v>0.47725930484707424</v>
      </c>
      <c r="BP43" s="10">
        <f t="shared" si="63"/>
        <v>0.47725930484707424</v>
      </c>
      <c r="BQ43" s="10">
        <f t="shared" si="63"/>
        <v>0.47725930484707424</v>
      </c>
      <c r="BR43" s="10">
        <f t="shared" si="63"/>
        <v>0.47725930484707424</v>
      </c>
      <c r="BS43" s="10">
        <f t="shared" si="63"/>
        <v>0.47725930484707424</v>
      </c>
      <c r="BT43" s="10">
        <f t="shared" si="63"/>
        <v>0.47725930484707424</v>
      </c>
      <c r="BU43" s="10">
        <f t="shared" si="63"/>
        <v>0.47725930484707424</v>
      </c>
      <c r="BV43" s="10">
        <f t="shared" si="63"/>
        <v>0.47725930484707424</v>
      </c>
      <c r="BW43" s="10">
        <f t="shared" si="63"/>
        <v>0.47725930484707424</v>
      </c>
      <c r="BX43" s="10">
        <f t="shared" si="63"/>
        <v>0.47725930484707424</v>
      </c>
      <c r="BY43" s="10">
        <f t="shared" si="63"/>
        <v>0.47725930484707424</v>
      </c>
      <c r="BZ43" s="10">
        <f t="shared" si="63"/>
        <v>0.47725930484707424</v>
      </c>
      <c r="CA43" s="10">
        <f t="shared" si="63"/>
        <v>0.47725930484707424</v>
      </c>
      <c r="CB43" s="10">
        <f t="shared" si="63"/>
        <v>0.47725930484707424</v>
      </c>
      <c r="CC43" s="10">
        <f t="shared" si="63"/>
        <v>0.47725930484707424</v>
      </c>
      <c r="CD43" s="10">
        <f t="shared" si="63"/>
        <v>0.47725930484707424</v>
      </c>
      <c r="CE43" s="10">
        <f t="shared" si="63"/>
        <v>0.47725930484707424</v>
      </c>
      <c r="CF43" s="10">
        <f t="shared" si="63"/>
        <v>0.47725930484707424</v>
      </c>
      <c r="CG43" s="10">
        <f t="shared" si="63"/>
        <v>0.47725930484707424</v>
      </c>
    </row>
    <row r="44" spans="2:89" ht="16.5" customHeight="1">
      <c r="B44" s="10" t="s">
        <v>802</v>
      </c>
      <c r="C44" s="10">
        <f t="shared" ref="C44:AH44" si="64">(C$40/(C$10^2))*((PI()^2)/4)*(C$12*100/C$39)*(((SIN(C36))^2)/(C$5+C$11*C$6)^2)</f>
        <v>0.31817286989804944</v>
      </c>
      <c r="D44" s="10">
        <f t="shared" si="64"/>
        <v>0.31817286989804944</v>
      </c>
      <c r="E44" s="10">
        <f t="shared" si="64"/>
        <v>0.31817286989804944</v>
      </c>
      <c r="F44" s="10">
        <f t="shared" si="64"/>
        <v>0.31817286989804944</v>
      </c>
      <c r="G44" s="10">
        <f t="shared" si="64"/>
        <v>0.31817286989804944</v>
      </c>
      <c r="H44" s="10">
        <f t="shared" si="64"/>
        <v>0.31817286989804944</v>
      </c>
      <c r="I44" s="10">
        <f t="shared" si="64"/>
        <v>0.31817286989804944</v>
      </c>
      <c r="J44" s="10">
        <f t="shared" si="64"/>
        <v>0.31817286989804944</v>
      </c>
      <c r="K44" s="10">
        <f t="shared" si="64"/>
        <v>0.31817286989804944</v>
      </c>
      <c r="L44" s="10">
        <f t="shared" si="64"/>
        <v>0.31817286989804944</v>
      </c>
      <c r="M44" s="10">
        <f t="shared" si="64"/>
        <v>0.31817286989804944</v>
      </c>
      <c r="N44" s="10">
        <f t="shared" si="64"/>
        <v>0.31817286989804944</v>
      </c>
      <c r="O44" s="10">
        <f t="shared" si="64"/>
        <v>0.31817286989804944</v>
      </c>
      <c r="P44" s="10">
        <f t="shared" si="64"/>
        <v>0.31817286989804944</v>
      </c>
      <c r="Q44" s="10">
        <f t="shared" si="64"/>
        <v>0.31817286989804944</v>
      </c>
      <c r="R44" s="10">
        <f t="shared" si="64"/>
        <v>0.31817286989804944</v>
      </c>
      <c r="S44" s="10">
        <f t="shared" si="64"/>
        <v>0.31817286989804944</v>
      </c>
      <c r="T44" s="10">
        <f t="shared" si="64"/>
        <v>0.31817286989804944</v>
      </c>
      <c r="U44" s="10">
        <f t="shared" si="64"/>
        <v>0.31817286989804944</v>
      </c>
      <c r="V44" s="10">
        <f t="shared" si="64"/>
        <v>0.31817286989804944</v>
      </c>
      <c r="W44" s="10">
        <f t="shared" si="64"/>
        <v>0.31817286989804944</v>
      </c>
      <c r="X44" s="10">
        <f t="shared" si="64"/>
        <v>0.31817286989804944</v>
      </c>
      <c r="Y44" s="10">
        <f t="shared" si="64"/>
        <v>0.31817286989804944</v>
      </c>
      <c r="Z44" s="10">
        <f t="shared" si="64"/>
        <v>0.31817286989804944</v>
      </c>
      <c r="AA44" s="10">
        <f t="shared" si="64"/>
        <v>0.31817286989804944</v>
      </c>
      <c r="AB44" s="10">
        <f t="shared" si="64"/>
        <v>0.31817286989804944</v>
      </c>
      <c r="AC44" s="10">
        <f t="shared" si="64"/>
        <v>0.31817286989804944</v>
      </c>
      <c r="AD44" s="10">
        <f t="shared" si="64"/>
        <v>0.31817286989804944</v>
      </c>
      <c r="AE44" s="10">
        <f t="shared" si="64"/>
        <v>0.31817286989804944</v>
      </c>
      <c r="AF44" s="10">
        <f t="shared" si="64"/>
        <v>0.31817286989804944</v>
      </c>
      <c r="AG44" s="10">
        <f t="shared" si="64"/>
        <v>0.31817286989804944</v>
      </c>
      <c r="AH44" s="10">
        <f t="shared" si="64"/>
        <v>0.31817286989804944</v>
      </c>
      <c r="AI44" s="10">
        <f t="shared" ref="AI44:BN44" si="65">(AI$40/(AI$10^2))*((PI()^2)/4)*(AI$12*100/AI$39)*(((SIN(AI36))^2)/(AI$5+AI$11*AI$6)^2)</f>
        <v>0.31817286989804944</v>
      </c>
      <c r="AJ44" s="10">
        <f t="shared" si="65"/>
        <v>0.31817286989804944</v>
      </c>
      <c r="AK44" s="10">
        <f t="shared" si="65"/>
        <v>0.31817286989804944</v>
      </c>
      <c r="AL44" s="10">
        <f t="shared" si="65"/>
        <v>0.31817286989804944</v>
      </c>
      <c r="AM44" s="10">
        <f t="shared" si="65"/>
        <v>0.31817286989804944</v>
      </c>
      <c r="AN44" s="10">
        <f t="shared" si="65"/>
        <v>0.31817286989804944</v>
      </c>
      <c r="AO44" s="10">
        <f t="shared" si="65"/>
        <v>0.31817286989804944</v>
      </c>
      <c r="AP44" s="10">
        <f t="shared" si="65"/>
        <v>0.31817286989804944</v>
      </c>
      <c r="AQ44" s="10">
        <f t="shared" si="65"/>
        <v>0.31817286989804944</v>
      </c>
      <c r="AR44" s="10">
        <f t="shared" si="65"/>
        <v>0.31817286989804944</v>
      </c>
      <c r="AS44" s="10">
        <f t="shared" si="65"/>
        <v>0.31817286989804944</v>
      </c>
      <c r="AT44" s="10">
        <f t="shared" si="65"/>
        <v>0.31817286989804944</v>
      </c>
      <c r="AU44" s="10">
        <f t="shared" si="65"/>
        <v>0.31817286989804944</v>
      </c>
      <c r="AV44" s="10">
        <f t="shared" si="65"/>
        <v>0.31817286989804944</v>
      </c>
      <c r="AW44" s="10">
        <f t="shared" si="65"/>
        <v>0.31817286989804944</v>
      </c>
      <c r="AX44" s="10">
        <f t="shared" si="65"/>
        <v>0.31817286989804944</v>
      </c>
      <c r="AY44" s="10">
        <f t="shared" si="65"/>
        <v>0.31817286989804944</v>
      </c>
      <c r="AZ44" s="10">
        <f t="shared" si="65"/>
        <v>0.31817286989804944</v>
      </c>
      <c r="BA44" s="10">
        <f t="shared" si="65"/>
        <v>0.31817286989804944</v>
      </c>
      <c r="BB44" s="10">
        <f t="shared" si="65"/>
        <v>0.31817286989804944</v>
      </c>
      <c r="BC44" s="10">
        <f t="shared" si="65"/>
        <v>0.31817286989804944</v>
      </c>
      <c r="BD44" s="10">
        <f t="shared" si="65"/>
        <v>0.31817286989804944</v>
      </c>
      <c r="BE44" s="10">
        <f t="shared" si="65"/>
        <v>0.31817286989804944</v>
      </c>
      <c r="BF44" s="10">
        <f t="shared" si="65"/>
        <v>0.31817286989804944</v>
      </c>
      <c r="BG44" s="10">
        <f t="shared" si="65"/>
        <v>0.31817286989804944</v>
      </c>
      <c r="BH44" s="10">
        <f t="shared" si="65"/>
        <v>0.31817286989804944</v>
      </c>
      <c r="BI44" s="10">
        <f t="shared" si="65"/>
        <v>0.31817286989804944</v>
      </c>
      <c r="BJ44" s="10">
        <f t="shared" si="65"/>
        <v>0.31817286989804944</v>
      </c>
      <c r="BK44" s="10">
        <f t="shared" si="65"/>
        <v>0.31817286989804944</v>
      </c>
      <c r="BL44" s="10">
        <f t="shared" si="65"/>
        <v>0.31817286989804944</v>
      </c>
      <c r="BM44" s="10">
        <f t="shared" si="65"/>
        <v>0.31817286989804944</v>
      </c>
      <c r="BN44" s="10">
        <f t="shared" si="65"/>
        <v>0.31817286989804944</v>
      </c>
      <c r="BO44" s="10">
        <f t="shared" ref="BO44:CG44" si="66">(BO$40/(BO$10^2))*((PI()^2)/4)*(BO$12*100/BO$39)*(((SIN(BO36))^2)/(BO$5+BO$11*BO$6)^2)</f>
        <v>0.31817286989804944</v>
      </c>
      <c r="BP44" s="10">
        <f t="shared" si="66"/>
        <v>0.31817286989804944</v>
      </c>
      <c r="BQ44" s="10">
        <f t="shared" si="66"/>
        <v>0.31817286989804944</v>
      </c>
      <c r="BR44" s="10">
        <f t="shared" si="66"/>
        <v>0.31817286989804944</v>
      </c>
      <c r="BS44" s="10">
        <f t="shared" si="66"/>
        <v>0.31817286989804944</v>
      </c>
      <c r="BT44" s="10">
        <f t="shared" si="66"/>
        <v>0.31817286989804944</v>
      </c>
      <c r="BU44" s="10">
        <f t="shared" si="66"/>
        <v>0.31817286989804944</v>
      </c>
      <c r="BV44" s="10">
        <f t="shared" si="66"/>
        <v>0.31817286989804944</v>
      </c>
      <c r="BW44" s="10">
        <f t="shared" si="66"/>
        <v>0.31817286989804944</v>
      </c>
      <c r="BX44" s="10">
        <f t="shared" si="66"/>
        <v>0.31817286989804944</v>
      </c>
      <c r="BY44" s="10">
        <f t="shared" si="66"/>
        <v>0.31817286989804944</v>
      </c>
      <c r="BZ44" s="10">
        <f t="shared" si="66"/>
        <v>0.31817286989804944</v>
      </c>
      <c r="CA44" s="10">
        <f t="shared" si="66"/>
        <v>0.31817286989804944</v>
      </c>
      <c r="CB44" s="10">
        <f t="shared" si="66"/>
        <v>0.31817286989804944</v>
      </c>
      <c r="CC44" s="10">
        <f t="shared" si="66"/>
        <v>0.31817286989804944</v>
      </c>
      <c r="CD44" s="10">
        <f t="shared" si="66"/>
        <v>0.31817286989804944</v>
      </c>
      <c r="CE44" s="10">
        <f t="shared" si="66"/>
        <v>0.31817286989804944</v>
      </c>
      <c r="CF44" s="10">
        <f t="shared" si="66"/>
        <v>0.31817286989804944</v>
      </c>
      <c r="CG44" s="10">
        <f t="shared" si="66"/>
        <v>0.31817286989804944</v>
      </c>
    </row>
    <row r="45" spans="2:89" ht="16.5" customHeight="1">
      <c r="B45" s="10" t="s">
        <v>803</v>
      </c>
      <c r="C45" s="10">
        <f t="shared" ref="C45:AH45" si="67">(C$40/(C$10^2))*((PI()^2)/4)*(C$12*100/C$39)*(((SIN(C37))^2)/(C$5+C$11*C$6)^2)</f>
        <v>0.15908643494902472</v>
      </c>
      <c r="D45" s="10">
        <f t="shared" si="67"/>
        <v>0.15908643494902472</v>
      </c>
      <c r="E45" s="10">
        <f t="shared" si="67"/>
        <v>0.15908643494902472</v>
      </c>
      <c r="F45" s="10">
        <f t="shared" si="67"/>
        <v>0.15908643494902472</v>
      </c>
      <c r="G45" s="10">
        <f t="shared" si="67"/>
        <v>0.15908643494902472</v>
      </c>
      <c r="H45" s="10">
        <f t="shared" si="67"/>
        <v>0.15908643494902472</v>
      </c>
      <c r="I45" s="10">
        <f t="shared" si="67"/>
        <v>0.15908643494902472</v>
      </c>
      <c r="J45" s="10">
        <f t="shared" si="67"/>
        <v>0.15908643494902472</v>
      </c>
      <c r="K45" s="10">
        <f t="shared" si="67"/>
        <v>0.15908643494902472</v>
      </c>
      <c r="L45" s="10">
        <f t="shared" si="67"/>
        <v>0.15908643494902472</v>
      </c>
      <c r="M45" s="10">
        <f t="shared" si="67"/>
        <v>0.15908643494902472</v>
      </c>
      <c r="N45" s="10">
        <f t="shared" si="67"/>
        <v>0.15908643494902472</v>
      </c>
      <c r="O45" s="10">
        <f t="shared" si="67"/>
        <v>0.15908643494902472</v>
      </c>
      <c r="P45" s="10">
        <f t="shared" si="67"/>
        <v>0.15908643494902472</v>
      </c>
      <c r="Q45" s="10">
        <f t="shared" si="67"/>
        <v>0.15908643494902472</v>
      </c>
      <c r="R45" s="10">
        <f t="shared" si="67"/>
        <v>0.15908643494902472</v>
      </c>
      <c r="S45" s="10">
        <f t="shared" si="67"/>
        <v>0.15908643494902472</v>
      </c>
      <c r="T45" s="10">
        <f t="shared" si="67"/>
        <v>0.15908643494902472</v>
      </c>
      <c r="U45" s="10">
        <f t="shared" si="67"/>
        <v>0.15908643494902472</v>
      </c>
      <c r="V45" s="10">
        <f t="shared" si="67"/>
        <v>0.15908643494902472</v>
      </c>
      <c r="W45" s="10">
        <f t="shared" si="67"/>
        <v>0.15908643494902472</v>
      </c>
      <c r="X45" s="10">
        <f t="shared" si="67"/>
        <v>0.15908643494902472</v>
      </c>
      <c r="Y45" s="10">
        <f t="shared" si="67"/>
        <v>0.15908643494902472</v>
      </c>
      <c r="Z45" s="10">
        <f t="shared" si="67"/>
        <v>0.15908643494902472</v>
      </c>
      <c r="AA45" s="10">
        <f t="shared" si="67"/>
        <v>0.15908643494902472</v>
      </c>
      <c r="AB45" s="10">
        <f t="shared" si="67"/>
        <v>0.15908643494902472</v>
      </c>
      <c r="AC45" s="10">
        <f t="shared" si="67"/>
        <v>0.15908643494902472</v>
      </c>
      <c r="AD45" s="10">
        <f t="shared" si="67"/>
        <v>0.15908643494902472</v>
      </c>
      <c r="AE45" s="10">
        <f t="shared" si="67"/>
        <v>0.15908643494902472</v>
      </c>
      <c r="AF45" s="10">
        <f t="shared" si="67"/>
        <v>0.15908643494902472</v>
      </c>
      <c r="AG45" s="10">
        <f t="shared" si="67"/>
        <v>0.15908643494902472</v>
      </c>
      <c r="AH45" s="10">
        <f t="shared" si="67"/>
        <v>0.15908643494902472</v>
      </c>
      <c r="AI45" s="10">
        <f t="shared" ref="AI45:BN45" si="68">(AI$40/(AI$10^2))*((PI()^2)/4)*(AI$12*100/AI$39)*(((SIN(AI37))^2)/(AI$5+AI$11*AI$6)^2)</f>
        <v>0.15908643494902472</v>
      </c>
      <c r="AJ45" s="10">
        <f t="shared" si="68"/>
        <v>0.15908643494902472</v>
      </c>
      <c r="AK45" s="10">
        <f t="shared" si="68"/>
        <v>0.15908643494902472</v>
      </c>
      <c r="AL45" s="10">
        <f t="shared" si="68"/>
        <v>0.15908643494902472</v>
      </c>
      <c r="AM45" s="10">
        <f t="shared" si="68"/>
        <v>0.15908643494902472</v>
      </c>
      <c r="AN45" s="10">
        <f t="shared" si="68"/>
        <v>0.15908643494902472</v>
      </c>
      <c r="AO45" s="10">
        <f t="shared" si="68"/>
        <v>0.15908643494902472</v>
      </c>
      <c r="AP45" s="10">
        <f t="shared" si="68"/>
        <v>0.15908643494902472</v>
      </c>
      <c r="AQ45" s="10">
        <f t="shared" si="68"/>
        <v>0.15908643494902472</v>
      </c>
      <c r="AR45" s="10">
        <f t="shared" si="68"/>
        <v>0.15908643494902472</v>
      </c>
      <c r="AS45" s="10">
        <f t="shared" si="68"/>
        <v>0.15908643494902472</v>
      </c>
      <c r="AT45" s="10">
        <f t="shared" si="68"/>
        <v>0.15908643494902472</v>
      </c>
      <c r="AU45" s="10">
        <f t="shared" si="68"/>
        <v>0.15908643494902472</v>
      </c>
      <c r="AV45" s="10">
        <f t="shared" si="68"/>
        <v>0.15908643494902472</v>
      </c>
      <c r="AW45" s="10">
        <f t="shared" si="68"/>
        <v>0.15908643494902472</v>
      </c>
      <c r="AX45" s="10">
        <f t="shared" si="68"/>
        <v>0.15908643494902472</v>
      </c>
      <c r="AY45" s="10">
        <f t="shared" si="68"/>
        <v>0.15908643494902472</v>
      </c>
      <c r="AZ45" s="10">
        <f t="shared" si="68"/>
        <v>0.15908643494902472</v>
      </c>
      <c r="BA45" s="10">
        <f t="shared" si="68"/>
        <v>0.15908643494902472</v>
      </c>
      <c r="BB45" s="10">
        <f t="shared" si="68"/>
        <v>0.15908643494902472</v>
      </c>
      <c r="BC45" s="10">
        <f t="shared" si="68"/>
        <v>0.15908643494902472</v>
      </c>
      <c r="BD45" s="10">
        <f t="shared" si="68"/>
        <v>0.15908643494902472</v>
      </c>
      <c r="BE45" s="10">
        <f t="shared" si="68"/>
        <v>0.15908643494902472</v>
      </c>
      <c r="BF45" s="10">
        <f t="shared" si="68"/>
        <v>0.15908643494902472</v>
      </c>
      <c r="BG45" s="10">
        <f t="shared" si="68"/>
        <v>0.15908643494902472</v>
      </c>
      <c r="BH45" s="10">
        <f t="shared" si="68"/>
        <v>0.15908643494902472</v>
      </c>
      <c r="BI45" s="10">
        <f t="shared" si="68"/>
        <v>0.15908643494902472</v>
      </c>
      <c r="BJ45" s="10">
        <f t="shared" si="68"/>
        <v>0.15908643494902472</v>
      </c>
      <c r="BK45" s="10">
        <f t="shared" si="68"/>
        <v>0.15908643494902472</v>
      </c>
      <c r="BL45" s="10">
        <f t="shared" si="68"/>
        <v>0.15908643494902472</v>
      </c>
      <c r="BM45" s="10">
        <f t="shared" si="68"/>
        <v>0.15908643494902472</v>
      </c>
      <c r="BN45" s="10">
        <f t="shared" si="68"/>
        <v>0.15908643494902472</v>
      </c>
      <c r="BO45" s="10">
        <f t="shared" ref="BO45:CG45" si="69">(BO$40/(BO$10^2))*((PI()^2)/4)*(BO$12*100/BO$39)*(((SIN(BO37))^2)/(BO$5+BO$11*BO$6)^2)</f>
        <v>0.15908643494902472</v>
      </c>
      <c r="BP45" s="10">
        <f t="shared" si="69"/>
        <v>0.15908643494902472</v>
      </c>
      <c r="BQ45" s="10">
        <f t="shared" si="69"/>
        <v>0.15908643494902472</v>
      </c>
      <c r="BR45" s="10">
        <f t="shared" si="69"/>
        <v>0.15908643494902472</v>
      </c>
      <c r="BS45" s="10">
        <f t="shared" si="69"/>
        <v>0.15908643494902472</v>
      </c>
      <c r="BT45" s="10">
        <f t="shared" si="69"/>
        <v>0.15908643494902472</v>
      </c>
      <c r="BU45" s="10">
        <f t="shared" si="69"/>
        <v>0.15908643494902472</v>
      </c>
      <c r="BV45" s="10">
        <f t="shared" si="69"/>
        <v>0.15908643494902472</v>
      </c>
      <c r="BW45" s="10">
        <f t="shared" si="69"/>
        <v>0.15908643494902472</v>
      </c>
      <c r="BX45" s="10">
        <f t="shared" si="69"/>
        <v>0.15908643494902472</v>
      </c>
      <c r="BY45" s="10">
        <f t="shared" si="69"/>
        <v>0.15908643494902472</v>
      </c>
      <c r="BZ45" s="10">
        <f t="shared" si="69"/>
        <v>0.15908643494902472</v>
      </c>
      <c r="CA45" s="10">
        <f t="shared" si="69"/>
        <v>0.15908643494902472</v>
      </c>
      <c r="CB45" s="10">
        <f t="shared" si="69"/>
        <v>0.15908643494902472</v>
      </c>
      <c r="CC45" s="10">
        <f t="shared" si="69"/>
        <v>0.15908643494902472</v>
      </c>
      <c r="CD45" s="10">
        <f t="shared" si="69"/>
        <v>0.15908643494902472</v>
      </c>
      <c r="CE45" s="10">
        <f t="shared" si="69"/>
        <v>0.15908643494902472</v>
      </c>
      <c r="CF45" s="10">
        <f t="shared" si="69"/>
        <v>0.15908643494902472</v>
      </c>
      <c r="CG45" s="10">
        <f t="shared" si="69"/>
        <v>0.15908643494902472</v>
      </c>
    </row>
    <row r="46" spans="2:89" ht="16.5" customHeight="1">
      <c r="B46" s="10" t="s">
        <v>804</v>
      </c>
      <c r="C46" s="10">
        <f t="shared" ref="C46:AH46" si="70">(C$40/(C$10^2))*((PI()^2)/4)*(C$12*100/C$39)*(((SIN(C38))^2)/(C$5+C$11*C$6)^2)</f>
        <v>4.2627081771337512E-2</v>
      </c>
      <c r="D46" s="10">
        <f t="shared" si="70"/>
        <v>4.2627081771337512E-2</v>
      </c>
      <c r="E46" s="10">
        <f t="shared" si="70"/>
        <v>4.2627081771337512E-2</v>
      </c>
      <c r="F46" s="10">
        <f t="shared" si="70"/>
        <v>4.2627081771337512E-2</v>
      </c>
      <c r="G46" s="10">
        <f t="shared" si="70"/>
        <v>4.2627081771337512E-2</v>
      </c>
      <c r="H46" s="10">
        <f t="shared" si="70"/>
        <v>4.2627081771337512E-2</v>
      </c>
      <c r="I46" s="10">
        <f t="shared" si="70"/>
        <v>4.2627081771337512E-2</v>
      </c>
      <c r="J46" s="10">
        <f t="shared" si="70"/>
        <v>4.2627081771337512E-2</v>
      </c>
      <c r="K46" s="10">
        <f t="shared" si="70"/>
        <v>4.2627081771337512E-2</v>
      </c>
      <c r="L46" s="10">
        <f t="shared" si="70"/>
        <v>4.2627081771337512E-2</v>
      </c>
      <c r="M46" s="10">
        <f t="shared" si="70"/>
        <v>4.2627081771337512E-2</v>
      </c>
      <c r="N46" s="10">
        <f t="shared" si="70"/>
        <v>4.2627081771337512E-2</v>
      </c>
      <c r="O46" s="10">
        <f t="shared" si="70"/>
        <v>4.2627081771337512E-2</v>
      </c>
      <c r="P46" s="10">
        <f t="shared" si="70"/>
        <v>4.2627081771337512E-2</v>
      </c>
      <c r="Q46" s="10">
        <f t="shared" si="70"/>
        <v>4.2627081771337512E-2</v>
      </c>
      <c r="R46" s="10">
        <f t="shared" si="70"/>
        <v>4.2627081771337512E-2</v>
      </c>
      <c r="S46" s="10">
        <f t="shared" si="70"/>
        <v>4.2627081771337512E-2</v>
      </c>
      <c r="T46" s="10">
        <f t="shared" si="70"/>
        <v>4.2627081771337512E-2</v>
      </c>
      <c r="U46" s="10">
        <f t="shared" si="70"/>
        <v>4.2627081771337512E-2</v>
      </c>
      <c r="V46" s="10">
        <f t="shared" si="70"/>
        <v>4.2627081771337512E-2</v>
      </c>
      <c r="W46" s="10">
        <f t="shared" si="70"/>
        <v>4.2627081771337512E-2</v>
      </c>
      <c r="X46" s="10">
        <f t="shared" si="70"/>
        <v>4.2627081771337512E-2</v>
      </c>
      <c r="Y46" s="10">
        <f t="shared" si="70"/>
        <v>4.2627081771337512E-2</v>
      </c>
      <c r="Z46" s="10">
        <f t="shared" si="70"/>
        <v>4.2627081771337512E-2</v>
      </c>
      <c r="AA46" s="10">
        <f t="shared" si="70"/>
        <v>4.2627081771337512E-2</v>
      </c>
      <c r="AB46" s="10">
        <f t="shared" si="70"/>
        <v>4.2627081771337512E-2</v>
      </c>
      <c r="AC46" s="10">
        <f t="shared" si="70"/>
        <v>4.2627081771337512E-2</v>
      </c>
      <c r="AD46" s="10">
        <f t="shared" si="70"/>
        <v>4.2627081771337512E-2</v>
      </c>
      <c r="AE46" s="10">
        <f t="shared" si="70"/>
        <v>4.2627081771337512E-2</v>
      </c>
      <c r="AF46" s="10">
        <f t="shared" si="70"/>
        <v>4.2627081771337512E-2</v>
      </c>
      <c r="AG46" s="10">
        <f t="shared" si="70"/>
        <v>4.2627081771337512E-2</v>
      </c>
      <c r="AH46" s="10">
        <f t="shared" si="70"/>
        <v>4.2627081771337512E-2</v>
      </c>
      <c r="AI46" s="10">
        <f t="shared" ref="AI46:BN46" si="71">(AI$40/(AI$10^2))*((PI()^2)/4)*(AI$12*100/AI$39)*(((SIN(AI38))^2)/(AI$5+AI$11*AI$6)^2)</f>
        <v>4.2627081771337512E-2</v>
      </c>
      <c r="AJ46" s="10">
        <f t="shared" si="71"/>
        <v>4.2627081771337512E-2</v>
      </c>
      <c r="AK46" s="10">
        <f t="shared" si="71"/>
        <v>4.2627081771337512E-2</v>
      </c>
      <c r="AL46" s="10">
        <f t="shared" si="71"/>
        <v>4.2627081771337512E-2</v>
      </c>
      <c r="AM46" s="10">
        <f t="shared" si="71"/>
        <v>4.2627081771337512E-2</v>
      </c>
      <c r="AN46" s="10">
        <f t="shared" si="71"/>
        <v>4.2627081771337512E-2</v>
      </c>
      <c r="AO46" s="10">
        <f t="shared" si="71"/>
        <v>4.2627081771337512E-2</v>
      </c>
      <c r="AP46" s="10">
        <f t="shared" si="71"/>
        <v>4.2627081771337512E-2</v>
      </c>
      <c r="AQ46" s="10">
        <f t="shared" si="71"/>
        <v>4.2627081771337512E-2</v>
      </c>
      <c r="AR46" s="10">
        <f t="shared" si="71"/>
        <v>4.2627081771337512E-2</v>
      </c>
      <c r="AS46" s="10">
        <f t="shared" si="71"/>
        <v>4.2627081771337512E-2</v>
      </c>
      <c r="AT46" s="10">
        <f t="shared" si="71"/>
        <v>4.2627081771337512E-2</v>
      </c>
      <c r="AU46" s="10">
        <f t="shared" si="71"/>
        <v>4.2627081771337512E-2</v>
      </c>
      <c r="AV46" s="10">
        <f t="shared" si="71"/>
        <v>4.2627081771337512E-2</v>
      </c>
      <c r="AW46" s="10">
        <f t="shared" si="71"/>
        <v>4.2627081771337512E-2</v>
      </c>
      <c r="AX46" s="10">
        <f t="shared" si="71"/>
        <v>4.2627081771337512E-2</v>
      </c>
      <c r="AY46" s="10">
        <f t="shared" si="71"/>
        <v>4.2627081771337512E-2</v>
      </c>
      <c r="AZ46" s="10">
        <f t="shared" si="71"/>
        <v>4.2627081771337512E-2</v>
      </c>
      <c r="BA46" s="10">
        <f t="shared" si="71"/>
        <v>4.2627081771337512E-2</v>
      </c>
      <c r="BB46" s="10">
        <f t="shared" si="71"/>
        <v>4.2627081771337512E-2</v>
      </c>
      <c r="BC46" s="10">
        <f t="shared" si="71"/>
        <v>4.2627081771337512E-2</v>
      </c>
      <c r="BD46" s="10">
        <f t="shared" si="71"/>
        <v>4.2627081771337512E-2</v>
      </c>
      <c r="BE46" s="10">
        <f t="shared" si="71"/>
        <v>4.2627081771337512E-2</v>
      </c>
      <c r="BF46" s="10">
        <f t="shared" si="71"/>
        <v>4.2627081771337512E-2</v>
      </c>
      <c r="BG46" s="10">
        <f t="shared" si="71"/>
        <v>4.2627081771337512E-2</v>
      </c>
      <c r="BH46" s="10">
        <f t="shared" si="71"/>
        <v>4.2627081771337512E-2</v>
      </c>
      <c r="BI46" s="10">
        <f t="shared" si="71"/>
        <v>4.2627081771337512E-2</v>
      </c>
      <c r="BJ46" s="10">
        <f t="shared" si="71"/>
        <v>4.2627081771337512E-2</v>
      </c>
      <c r="BK46" s="10">
        <f t="shared" si="71"/>
        <v>4.2627081771337512E-2</v>
      </c>
      <c r="BL46" s="10">
        <f t="shared" si="71"/>
        <v>4.2627081771337512E-2</v>
      </c>
      <c r="BM46" s="10">
        <f t="shared" si="71"/>
        <v>4.2627081771337512E-2</v>
      </c>
      <c r="BN46" s="10">
        <f t="shared" si="71"/>
        <v>4.2627081771337512E-2</v>
      </c>
      <c r="BO46" s="10">
        <f t="shared" ref="BO46:CG46" si="72">(BO$40/(BO$10^2))*((PI()^2)/4)*(BO$12*100/BO$39)*(((SIN(BO38))^2)/(BO$5+BO$11*BO$6)^2)</f>
        <v>4.2627081771337512E-2</v>
      </c>
      <c r="BP46" s="10">
        <f t="shared" si="72"/>
        <v>4.2627081771337512E-2</v>
      </c>
      <c r="BQ46" s="10">
        <f t="shared" si="72"/>
        <v>4.2627081771337512E-2</v>
      </c>
      <c r="BR46" s="10">
        <f t="shared" si="72"/>
        <v>4.2627081771337512E-2</v>
      </c>
      <c r="BS46" s="10">
        <f t="shared" si="72"/>
        <v>4.2627081771337512E-2</v>
      </c>
      <c r="BT46" s="10">
        <f t="shared" si="72"/>
        <v>4.2627081771337512E-2</v>
      </c>
      <c r="BU46" s="10">
        <f t="shared" si="72"/>
        <v>4.2627081771337512E-2</v>
      </c>
      <c r="BV46" s="10">
        <f t="shared" si="72"/>
        <v>4.2627081771337512E-2</v>
      </c>
      <c r="BW46" s="10">
        <f t="shared" si="72"/>
        <v>4.2627081771337512E-2</v>
      </c>
      <c r="BX46" s="10">
        <f t="shared" si="72"/>
        <v>4.2627081771337512E-2</v>
      </c>
      <c r="BY46" s="10">
        <f t="shared" si="72"/>
        <v>4.2627081771337512E-2</v>
      </c>
      <c r="BZ46" s="10">
        <f t="shared" si="72"/>
        <v>4.2627081771337512E-2</v>
      </c>
      <c r="CA46" s="10">
        <f t="shared" si="72"/>
        <v>4.2627081771337512E-2</v>
      </c>
      <c r="CB46" s="10">
        <f t="shared" si="72"/>
        <v>4.2627081771337512E-2</v>
      </c>
      <c r="CC46" s="10">
        <f t="shared" si="72"/>
        <v>4.2627081771337512E-2</v>
      </c>
      <c r="CD46" s="10">
        <f t="shared" si="72"/>
        <v>4.2627081771337512E-2</v>
      </c>
      <c r="CE46" s="10">
        <f t="shared" si="72"/>
        <v>4.2627081771337512E-2</v>
      </c>
      <c r="CF46" s="10">
        <f t="shared" si="72"/>
        <v>4.2627081771337512E-2</v>
      </c>
      <c r="CG46" s="10">
        <f t="shared" si="72"/>
        <v>4.2627081771337512E-2</v>
      </c>
      <c r="CH46" s="10" t="s">
        <v>805</v>
      </c>
      <c r="CI46" s="10" t="s">
        <v>806</v>
      </c>
    </row>
    <row r="47" spans="2:89" ht="16.5" customHeight="1">
      <c r="B47" s="10" t="s">
        <v>807</v>
      </c>
      <c r="C47" s="10">
        <f t="shared" ref="C47:AH47" si="73">1/((1+(C$23*(1-(1/(C$25^2)))))^2+(C41*(C$25-(1/C$25)))^2)^0.5</f>
        <v>2.2187500493012985E-8</v>
      </c>
      <c r="D47" s="10">
        <f t="shared" si="73"/>
        <v>9.8452624646709467E-4</v>
      </c>
      <c r="E47" s="10">
        <f t="shared" si="73"/>
        <v>2.8115237786503029E-3</v>
      </c>
      <c r="F47" s="10">
        <f t="shared" si="73"/>
        <v>5.5868207894404949E-3</v>
      </c>
      <c r="G47" s="10">
        <f t="shared" si="73"/>
        <v>9.3261240318765464E-3</v>
      </c>
      <c r="H47" s="10">
        <f t="shared" si="73"/>
        <v>1.4050749230097618E-2</v>
      </c>
      <c r="I47" s="10">
        <f t="shared" si="73"/>
        <v>1.9787877893706937E-2</v>
      </c>
      <c r="J47" s="10">
        <f t="shared" si="73"/>
        <v>2.6570885535603519E-2</v>
      </c>
      <c r="K47" s="10">
        <f t="shared" si="73"/>
        <v>3.4439745432998915E-2</v>
      </c>
      <c r="L47" s="10">
        <f t="shared" si="73"/>
        <v>4.3441512638418014E-2</v>
      </c>
      <c r="M47" s="10">
        <f t="shared" si="73"/>
        <v>5.3630893260543239E-2</v>
      </c>
      <c r="N47" s="10">
        <f t="shared" si="73"/>
        <v>6.5070903940646685E-2</v>
      </c>
      <c r="O47" s="10">
        <f t="shared" si="73"/>
        <v>7.7833625717839944E-2</v>
      </c>
      <c r="P47" s="10">
        <f t="shared" si="73"/>
        <v>9.2001054760621495E-2</v>
      </c>
      <c r="Q47" s="10">
        <f t="shared" si="73"/>
        <v>0.10766604923402472</v>
      </c>
      <c r="R47" s="10">
        <f t="shared" si="73"/>
        <v>0.12493336612555518</v>
      </c>
      <c r="S47" s="10">
        <f t="shared" si="73"/>
        <v>0.14392077308633108</v>
      </c>
      <c r="T47" s="10">
        <f t="shared" si="73"/>
        <v>0.16476020669723468</v>
      </c>
      <c r="U47" s="10">
        <f t="shared" si="73"/>
        <v>0.1875989278202099</v>
      </c>
      <c r="V47" s="10">
        <f t="shared" si="73"/>
        <v>0.21260059371103288</v>
      </c>
      <c r="W47" s="10">
        <f t="shared" si="73"/>
        <v>0.23994612101480037</v>
      </c>
      <c r="X47" s="10">
        <f t="shared" si="73"/>
        <v>0.26983414776957565</v>
      </c>
      <c r="Y47" s="10">
        <f t="shared" si="73"/>
        <v>0.3024808084330261</v>
      </c>
      <c r="Z47" s="10">
        <f t="shared" si="73"/>
        <v>0.33811840422001876</v>
      </c>
      <c r="AA47" s="10">
        <f t="shared" si="73"/>
        <v>0.37699237100628474</v>
      </c>
      <c r="AB47" s="10">
        <f t="shared" si="73"/>
        <v>0.4193557089365173</v>
      </c>
      <c r="AC47" s="10">
        <f t="shared" si="73"/>
        <v>0.46545973780143618</v>
      </c>
      <c r="AD47" s="10">
        <f t="shared" si="73"/>
        <v>0.515539692478585</v>
      </c>
      <c r="AE47" s="10">
        <f t="shared" si="73"/>
        <v>0.56979332047612463</v>
      </c>
      <c r="AF47" s="10">
        <f t="shared" si="73"/>
        <v>0.62835040207027704</v>
      </c>
      <c r="AG47" s="10">
        <f t="shared" si="73"/>
        <v>0.69123120606439348</v>
      </c>
      <c r="AH47" s="10">
        <f t="shared" si="73"/>
        <v>0.75829270227778001</v>
      </c>
      <c r="AI47" s="10">
        <f t="shared" ref="AI47:BN47" si="74">1/((1+(AI$23*(1-(1/(AI$25^2)))))^2+(AI41*(AI$25-(1/AI$25)))^2)^0.5</f>
        <v>0.82916343134051473</v>
      </c>
      <c r="AJ47" s="10">
        <f t="shared" si="74"/>
        <v>0.90317191597212443</v>
      </c>
      <c r="AK47" s="10">
        <f t="shared" si="74"/>
        <v>0.9792797475167534</v>
      </c>
      <c r="AL47" s="10">
        <f t="shared" si="74"/>
        <v>1.0560383632337544</v>
      </c>
      <c r="AM47" s="10">
        <f t="shared" si="74"/>
        <v>1.1315954204653231</v>
      </c>
      <c r="AN47" s="10">
        <f t="shared" si="74"/>
        <v>1.2037774268863417</v>
      </c>
      <c r="AO47" s="10">
        <f t="shared" si="74"/>
        <v>1.2702636523931707</v>
      </c>
      <c r="AP47" s="10">
        <f t="shared" si="74"/>
        <v>1.3034273869514379</v>
      </c>
      <c r="AQ47" s="10">
        <f t="shared" si="74"/>
        <v>1.3568669324433811</v>
      </c>
      <c r="AR47" s="10">
        <f t="shared" si="74"/>
        <v>1.3998350313061336</v>
      </c>
      <c r="AS47" s="10">
        <f t="shared" si="74"/>
        <v>1.4315634357036351</v>
      </c>
      <c r="AT47" s="10">
        <f t="shared" si="74"/>
        <v>1.4520706842343347</v>
      </c>
      <c r="AU47" s="10">
        <f t="shared" si="74"/>
        <v>1.4620765866972742</v>
      </c>
      <c r="AV47" s="10">
        <f t="shared" si="74"/>
        <v>1.4628137342720611</v>
      </c>
      <c r="AW47" s="10">
        <f t="shared" si="74"/>
        <v>1.4557995474992036</v>
      </c>
      <c r="AX47" s="10">
        <f t="shared" si="74"/>
        <v>1.4426267441388843</v>
      </c>
      <c r="AY47" s="10">
        <f t="shared" si="74"/>
        <v>1.4248065676914281</v>
      </c>
      <c r="AZ47" s="10">
        <f t="shared" si="74"/>
        <v>1.4036737082267887</v>
      </c>
      <c r="BA47" s="10">
        <f t="shared" si="74"/>
        <v>1.3803446137348525</v>
      </c>
      <c r="BB47" s="10">
        <f t="shared" si="74"/>
        <v>1.3557137252769509</v>
      </c>
      <c r="BC47" s="10">
        <f t="shared" si="74"/>
        <v>1.3304721968150905</v>
      </c>
      <c r="BD47" s="10">
        <f t="shared" si="74"/>
        <v>1.3051370887268592</v>
      </c>
      <c r="BE47" s="10">
        <f t="shared" si="74"/>
        <v>1.2800831293033021</v>
      </c>
      <c r="BF47" s="10">
        <f t="shared" si="74"/>
        <v>1.2555725802796642</v>
      </c>
      <c r="BG47" s="10">
        <f t="shared" si="74"/>
        <v>1.2317811467283026</v>
      </c>
      <c r="BH47" s="10">
        <f t="shared" si="74"/>
        <v>1.2088193415404738</v>
      </c>
      <c r="BI47" s="10">
        <f t="shared" si="74"/>
        <v>1.1867495038214986</v>
      </c>
      <c r="BJ47" s="10">
        <f t="shared" si="74"/>
        <v>1.1655990244633767</v>
      </c>
      <c r="BK47" s="10">
        <f t="shared" si="74"/>
        <v>1.1453704359709256</v>
      </c>
      <c r="BL47" s="10">
        <f t="shared" si="74"/>
        <v>1.1260489990354041</v>
      </c>
      <c r="BM47" s="10">
        <f t="shared" si="74"/>
        <v>1.1076083380892259</v>
      </c>
      <c r="BN47" s="10">
        <f t="shared" si="74"/>
        <v>1.0900145819418654</v>
      </c>
      <c r="BO47" s="10">
        <f t="shared" ref="BO47:CG47" si="75">1/((1+(BO$23*(1-(1/(BO$25^2)))))^2+(BO41*(BO$25-(1/BO$25)))^2)^0.5</f>
        <v>1.0732293732538578</v>
      </c>
      <c r="BP47" s="10">
        <f t="shared" si="75"/>
        <v>1.0572120302770045</v>
      </c>
      <c r="BQ47" s="10">
        <f t="shared" si="75"/>
        <v>1.0419210781727759</v>
      </c>
      <c r="BR47" s="10">
        <f t="shared" si="75"/>
        <v>1.0273153146368825</v>
      </c>
      <c r="BS47" s="10">
        <f t="shared" si="75"/>
        <v>1.0133545336674872</v>
      </c>
      <c r="BT47" s="10">
        <f t="shared" si="75"/>
        <v>1</v>
      </c>
      <c r="BU47" s="10">
        <f t="shared" si="75"/>
        <v>0.86932878949006742</v>
      </c>
      <c r="BV47" s="10">
        <f t="shared" si="75"/>
        <v>0.78302798081554392</v>
      </c>
      <c r="BW47" s="10">
        <f t="shared" si="75"/>
        <v>0.7189606421508844</v>
      </c>
      <c r="BX47" s="10">
        <f t="shared" si="75"/>
        <v>0.66758948949687114</v>
      </c>
      <c r="BY47" s="10">
        <f t="shared" si="75"/>
        <v>0.62435847968783431</v>
      </c>
      <c r="BZ47" s="10">
        <f t="shared" si="75"/>
        <v>0.58686236084385046</v>
      </c>
      <c r="CA47" s="10">
        <f t="shared" si="75"/>
        <v>0.55370968559883993</v>
      </c>
      <c r="CB47" s="10">
        <f t="shared" si="75"/>
        <v>0.5240246593310286</v>
      </c>
      <c r="CC47" s="10">
        <f t="shared" si="75"/>
        <v>0.49721244747550886</v>
      </c>
      <c r="CD47" s="10">
        <f t="shared" si="75"/>
        <v>0.47284171804791636</v>
      </c>
      <c r="CE47" s="10">
        <f t="shared" si="75"/>
        <v>0.45058264732500664</v>
      </c>
      <c r="CF47" s="10">
        <f t="shared" si="75"/>
        <v>0.430172514117447</v>
      </c>
      <c r="CG47" s="10">
        <f t="shared" si="75"/>
        <v>0.41139562149519593</v>
      </c>
      <c r="CH47" s="10">
        <f t="array" aca="1" ref="CH47" ca="1">INDIRECT(CI47)</f>
        <v>0.62318840579710266</v>
      </c>
      <c r="CI47" s="10" t="str">
        <f t="shared" ref="CI47:CI52" si="76">ADDRESS(25,CJ47)</f>
        <v>$AT$25</v>
      </c>
      <c r="CJ47" s="10">
        <f t="shared" ref="CJ47:CJ52" si="77">MATCH(CK47,C47:CG47,0)</f>
        <v>46</v>
      </c>
      <c r="CK47" s="10">
        <f t="shared" ref="CK47:CK52" si="78">MAX(C47:CG47)</f>
        <v>1.4628137342720611</v>
      </c>
    </row>
    <row r="48" spans="2:89" ht="16.5" customHeight="1">
      <c r="B48" s="10" t="s">
        <v>808</v>
      </c>
      <c r="C48" s="10">
        <f t="shared" ref="C48:AH48" si="79">1/((1+(C$23*(1-(1/(C$25^2)))))^2+(C42*(C$25-(1/C$25)))^2)^0.5</f>
        <v>2.2187500521648737E-8</v>
      </c>
      <c r="D48" s="10">
        <f t="shared" si="79"/>
        <v>9.8458263964186412E-4</v>
      </c>
      <c r="E48" s="10">
        <f t="shared" si="79"/>
        <v>2.8119838278690698E-3</v>
      </c>
      <c r="F48" s="10">
        <f t="shared" si="79"/>
        <v>5.5886382989107286E-3</v>
      </c>
      <c r="G48" s="10">
        <f t="shared" si="79"/>
        <v>9.3311922499209072E-3</v>
      </c>
      <c r="H48" s="10">
        <f t="shared" si="79"/>
        <v>1.4062263572783533E-2</v>
      </c>
      <c r="I48" s="10">
        <f t="shared" si="79"/>
        <v>1.9810739686319974E-2</v>
      </c>
      <c r="J48" s="10">
        <f t="shared" si="79"/>
        <v>2.6612160178405345E-2</v>
      </c>
      <c r="K48" s="10">
        <f t="shared" si="79"/>
        <v>3.4509190640844477E-2</v>
      </c>
      <c r="L48" s="10">
        <f t="shared" si="79"/>
        <v>4.3552195312680238E-2</v>
      </c>
      <c r="M48" s="10">
        <f t="shared" si="79"/>
        <v>5.3799917253623077E-2</v>
      </c>
      <c r="N48" s="10">
        <f t="shared" si="79"/>
        <v>6.5320275622775162E-2</v>
      </c>
      <c r="O48" s="10">
        <f t="shared" si="79"/>
        <v>7.8191290033892288E-2</v>
      </c>
      <c r="P48" s="10">
        <f t="shared" si="79"/>
        <v>9.25021415725132E-2</v>
      </c>
      <c r="Q48" s="10">
        <f t="shared" si="79"/>
        <v>0.10835437838784254</v>
      </c>
      <c r="R48" s="10">
        <f t="shared" si="79"/>
        <v>0.12586327003949258</v>
      </c>
      <c r="S48" s="10">
        <f t="shared" si="79"/>
        <v>0.14515930781172887</v>
      </c>
      <c r="T48" s="10">
        <f t="shared" si="79"/>
        <v>0.16638983623967979</v>
      </c>
      <c r="U48" s="10">
        <f t="shared" si="79"/>
        <v>0.18972078149069119</v>
      </c>
      <c r="V48" s="10">
        <f t="shared" si="79"/>
        <v>0.21533841112440738</v>
      </c>
      <c r="W48" s="10">
        <f t="shared" si="79"/>
        <v>0.24345101145169826</v>
      </c>
      <c r="X48" s="10">
        <f t="shared" si="79"/>
        <v>0.2742902950950728</v>
      </c>
      <c r="Y48" s="10">
        <f t="shared" si="79"/>
        <v>0.30811224101597323</v>
      </c>
      <c r="Z48" s="10">
        <f t="shared" si="79"/>
        <v>0.34519690674770004</v>
      </c>
      <c r="AA48" s="10">
        <f t="shared" si="79"/>
        <v>0.38584651797564307</v>
      </c>
      <c r="AB48" s="10">
        <f t="shared" si="79"/>
        <v>0.43038081071293455</v>
      </c>
      <c r="AC48" s="10">
        <f t="shared" si="79"/>
        <v>0.47912815407094933</v>
      </c>
      <c r="AD48" s="10">
        <f t="shared" si="79"/>
        <v>0.5324104079641403</v>
      </c>
      <c r="AE48" s="10">
        <f t="shared" si="79"/>
        <v>0.59051879979497779</v>
      </c>
      <c r="AF48" s="10">
        <f t="shared" si="79"/>
        <v>0.65367745552530565</v>
      </c>
      <c r="AG48" s="10">
        <f t="shared" si="79"/>
        <v>0.72199088432745162</v>
      </c>
      <c r="AH48" s="10">
        <f t="shared" si="79"/>
        <v>0.79537227352357487</v>
      </c>
      <c r="AI48" s="10">
        <f t="shared" ref="AI48:BN48" si="80">1/((1+(AI$23*(1-(1/(AI$25^2)))))^2+(AI42*(AI$25-(1/AI$25)))^2)^0.5</f>
        <v>0.87345188459907275</v>
      </c>
      <c r="AJ48" s="10">
        <f t="shared" si="80"/>
        <v>0.95547049973735965</v>
      </c>
      <c r="AK48" s="10">
        <f t="shared" si="80"/>
        <v>1.0401729754958224</v>
      </c>
      <c r="AL48" s="10">
        <f t="shared" si="80"/>
        <v>1.1257312484257571</v>
      </c>
      <c r="AM48" s="10">
        <f t="shared" si="80"/>
        <v>1.2097405015800005</v>
      </c>
      <c r="AN48" s="10">
        <f t="shared" si="80"/>
        <v>1.2893366863849671</v>
      </c>
      <c r="AO48" s="10">
        <f t="shared" si="80"/>
        <v>1.3614644350384182</v>
      </c>
      <c r="AP48" s="10">
        <f t="shared" si="80"/>
        <v>1.3967280438144021</v>
      </c>
      <c r="AQ48" s="10">
        <f t="shared" si="80"/>
        <v>1.4519004252072429</v>
      </c>
      <c r="AR48" s="10">
        <f t="shared" si="80"/>
        <v>1.4937470125652563</v>
      </c>
      <c r="AS48" s="10">
        <f t="shared" si="80"/>
        <v>1.5216695720510631</v>
      </c>
      <c r="AT48" s="10">
        <f t="shared" si="80"/>
        <v>1.536171504431102</v>
      </c>
      <c r="AU48" s="10">
        <f t="shared" si="80"/>
        <v>1.5386428248359116</v>
      </c>
      <c r="AV48" s="10">
        <f t="shared" si="80"/>
        <v>1.5310217264930324</v>
      </c>
      <c r="AW48" s="10">
        <f t="shared" si="80"/>
        <v>1.5154477343695478</v>
      </c>
      <c r="AX48" s="10">
        <f t="shared" si="80"/>
        <v>1.4939880574370779</v>
      </c>
      <c r="AY48" s="10">
        <f t="shared" si="80"/>
        <v>1.4684676076258762</v>
      </c>
      <c r="AZ48" s="10">
        <f t="shared" si="80"/>
        <v>1.440393648275774</v>
      </c>
      <c r="BA48" s="10">
        <f t="shared" si="80"/>
        <v>1.4109478981564221</v>
      </c>
      <c r="BB48" s="10">
        <f t="shared" si="80"/>
        <v>1.3810174586181623</v>
      </c>
      <c r="BC48" s="10">
        <f t="shared" si="80"/>
        <v>1.3512424979007214</v>
      </c>
      <c r="BD48" s="10">
        <f t="shared" si="80"/>
        <v>1.3220667558203927</v>
      </c>
      <c r="BE48" s="10">
        <f t="shared" si="80"/>
        <v>1.2937835544085396</v>
      </c>
      <c r="BF48" s="10">
        <f t="shared" si="80"/>
        <v>1.2665743864817034</v>
      </c>
      <c r="BG48" s="10">
        <f t="shared" si="80"/>
        <v>1.2405396424993345</v>
      </c>
      <c r="BH48" s="10">
        <f t="shared" si="80"/>
        <v>1.2157222326615302</v>
      </c>
      <c r="BI48" s="10">
        <f t="shared" si="80"/>
        <v>1.1921252955293042</v>
      </c>
      <c r="BJ48" s="10">
        <f t="shared" si="80"/>
        <v>1.169725222390644</v>
      </c>
      <c r="BK48" s="10">
        <f t="shared" si="80"/>
        <v>1.1484810887690675</v>
      </c>
      <c r="BL48" s="10">
        <f t="shared" si="80"/>
        <v>1.1283413904339108</v>
      </c>
      <c r="BM48" s="10">
        <f t="shared" si="80"/>
        <v>1.1092487889156217</v>
      </c>
      <c r="BN48" s="10">
        <f t="shared" si="80"/>
        <v>1.0911434045253525</v>
      </c>
      <c r="BO48" s="10">
        <f t="shared" ref="BO48:CG48" si="81">1/((1+(BO$23*(1-(1/(BO$25^2)))))^2+(BO42*(BO$25-(1/BO$25)))^2)^0.5</f>
        <v>1.0739650595133297</v>
      </c>
      <c r="BP48" s="10">
        <f t="shared" si="81"/>
        <v>1.0576547686580842</v>
      </c>
      <c r="BQ48" s="10">
        <f t="shared" si="81"/>
        <v>1.0421556946941077</v>
      </c>
      <c r="BR48" s="10">
        <f t="shared" si="81"/>
        <v>1.0274137264345278</v>
      </c>
      <c r="BS48" s="10">
        <f t="shared" si="81"/>
        <v>1.0133777935640818</v>
      </c>
      <c r="BT48" s="10">
        <f t="shared" si="81"/>
        <v>1</v>
      </c>
      <c r="BU48" s="10">
        <f t="shared" si="81"/>
        <v>0.87133740265454684</v>
      </c>
      <c r="BV48" s="10">
        <f t="shared" si="81"/>
        <v>0.78822983833089943</v>
      </c>
      <c r="BW48" s="10">
        <f t="shared" si="81"/>
        <v>0.72719261094415744</v>
      </c>
      <c r="BX48" s="10">
        <f t="shared" si="81"/>
        <v>0.678427575622643</v>
      </c>
      <c r="BY48" s="10">
        <f t="shared" si="81"/>
        <v>0.63734368487814608</v>
      </c>
      <c r="BZ48" s="10">
        <f t="shared" si="81"/>
        <v>0.60156468172493005</v>
      </c>
      <c r="CA48" s="10">
        <f t="shared" si="81"/>
        <v>0.56974877429492909</v>
      </c>
      <c r="CB48" s="10">
        <f t="shared" si="81"/>
        <v>0.54107477142002236</v>
      </c>
      <c r="CC48" s="10">
        <f t="shared" si="81"/>
        <v>0.51500055242962417</v>
      </c>
      <c r="CD48" s="10">
        <f t="shared" si="81"/>
        <v>0.49114255964982567</v>
      </c>
      <c r="CE48" s="10">
        <f t="shared" si="81"/>
        <v>0.46921266930352379</v>
      </c>
      <c r="CF48" s="10">
        <f t="shared" si="81"/>
        <v>0.44898366977705501</v>
      </c>
      <c r="CG48" s="10">
        <f t="shared" si="81"/>
        <v>0.43026958930707759</v>
      </c>
      <c r="CH48" s="10">
        <f t="array" aca="1" ref="CH48" ca="1">INDIRECT(CI48)</f>
        <v>0.6086956521739143</v>
      </c>
      <c r="CI48" s="10" t="str">
        <f t="shared" si="76"/>
        <v>$AS$25</v>
      </c>
      <c r="CJ48" s="10">
        <f t="shared" si="77"/>
        <v>45</v>
      </c>
      <c r="CK48" s="10">
        <f t="shared" si="78"/>
        <v>1.5386428248359116</v>
      </c>
    </row>
    <row r="49" spans="2:89" ht="16.5" customHeight="1">
      <c r="B49" s="10" t="s">
        <v>809</v>
      </c>
      <c r="C49" s="10">
        <f t="shared" ref="C49:AH49" si="82">1/((1+(C$23*(1-(1/(C$25^2)))))^2+(C43*(C$25-(1/C$25)))^2)^0.5</f>
        <v>2.218750058976488E-8</v>
      </c>
      <c r="D49" s="10">
        <f t="shared" si="82"/>
        <v>9.8471682158878904E-4</v>
      </c>
      <c r="E49" s="10">
        <f t="shared" si="82"/>
        <v>2.8130790595898834E-3</v>
      </c>
      <c r="F49" s="10">
        <f t="shared" si="82"/>
        <v>5.5929687645112965E-3</v>
      </c>
      <c r="G49" s="10">
        <f t="shared" si="82"/>
        <v>9.3432813516733087E-3</v>
      </c>
      <c r="H49" s="10">
        <f t="shared" si="82"/>
        <v>1.4089767007314614E-2</v>
      </c>
      <c r="I49" s="10">
        <f t="shared" si="82"/>
        <v>1.9865441268737807E-2</v>
      </c>
      <c r="J49" s="10">
        <f t="shared" si="82"/>
        <v>2.671111870883356E-2</v>
      </c>
      <c r="K49" s="10">
        <f t="shared" si="82"/>
        <v>3.4676083539654325E-2</v>
      </c>
      <c r="L49" s="10">
        <f t="shared" si="82"/>
        <v>4.3818914613833367E-2</v>
      </c>
      <c r="M49" s="10">
        <f t="shared" si="82"/>
        <v>5.4208486451283983E-2</v>
      </c>
      <c r="N49" s="10">
        <f t="shared" si="82"/>
        <v>6.5925172618457137E-2</v>
      </c>
      <c r="O49" s="10">
        <f t="shared" si="82"/>
        <v>7.9062283073140324E-2</v>
      </c>
      <c r="P49" s="10">
        <f t="shared" si="82"/>
        <v>9.3727772929082021E-2</v>
      </c>
      <c r="Q49" s="10">
        <f t="shared" si="82"/>
        <v>0.11004626633918932</v>
      </c>
      <c r="R49" s="10">
        <f t="shared" si="82"/>
        <v>0.12816144547120611</v>
      </c>
      <c r="S49" s="10">
        <f t="shared" si="82"/>
        <v>0.1482388600978507</v>
      </c>
      <c r="T49" s="10">
        <f t="shared" si="82"/>
        <v>0.17046921672443835</v>
      </c>
      <c r="U49" s="10">
        <f t="shared" si="82"/>
        <v>0.19507220488818441</v>
      </c>
      <c r="V49" s="10">
        <f t="shared" si="82"/>
        <v>0.22230090785668402</v>
      </c>
      <c r="W49" s="10">
        <f t="shared" si="82"/>
        <v>0.25244681786278594</v>
      </c>
      <c r="X49" s="10">
        <f t="shared" si="82"/>
        <v>0.285845419496081</v>
      </c>
      <c r="Y49" s="10">
        <f t="shared" si="82"/>
        <v>0.32288219772988536</v>
      </c>
      <c r="Z49" s="10">
        <f t="shared" si="82"/>
        <v>0.36399873449054476</v>
      </c>
      <c r="AA49" s="10">
        <f t="shared" si="82"/>
        <v>0.4096982234315199</v>
      </c>
      <c r="AB49" s="10">
        <f t="shared" si="82"/>
        <v>0.46054916781388577</v>
      </c>
      <c r="AC49" s="10">
        <f t="shared" si="82"/>
        <v>0.51718509560041925</v>
      </c>
      <c r="AD49" s="10">
        <f t="shared" si="82"/>
        <v>0.58029663416505017</v>
      </c>
      <c r="AE49" s="10">
        <f t="shared" si="82"/>
        <v>0.65060998375964496</v>
      </c>
      <c r="AF49" s="10">
        <f t="shared" si="82"/>
        <v>0.72884246792121943</v>
      </c>
      <c r="AG49" s="10">
        <f t="shared" si="82"/>
        <v>0.81562138950569552</v>
      </c>
      <c r="AH49" s="10">
        <f t="shared" si="82"/>
        <v>0.91134761413126231</v>
      </c>
      <c r="AI49" s="10">
        <f t="shared" ref="AI49:BN49" si="83">1/((1+(AI$23*(1-(1/(AI$25^2)))))^2+(AI43*(AI$25-(1/AI$25)))^2)^0.5</f>
        <v>1.0159827915618624</v>
      </c>
      <c r="AJ49" s="10">
        <f t="shared" si="83"/>
        <v>1.1287454024968693</v>
      </c>
      <c r="AK49" s="10">
        <f t="shared" si="83"/>
        <v>1.2477279787413214</v>
      </c>
      <c r="AL49" s="10">
        <f t="shared" si="83"/>
        <v>1.3695110786498488</v>
      </c>
      <c r="AM49" s="10">
        <f t="shared" si="83"/>
        <v>1.4889512611638971</v>
      </c>
      <c r="AN49" s="10">
        <f t="shared" si="83"/>
        <v>1.5994139734334325</v>
      </c>
      <c r="AO49" s="10">
        <f t="shared" si="83"/>
        <v>1.6936845817301764</v>
      </c>
      <c r="AP49" s="10">
        <f t="shared" si="83"/>
        <v>1.7360762585786664</v>
      </c>
      <c r="AQ49" s="10">
        <f t="shared" si="83"/>
        <v>1.7938004859261434</v>
      </c>
      <c r="AR49" s="10">
        <f t="shared" si="83"/>
        <v>1.8247271925331139</v>
      </c>
      <c r="AS49" s="10">
        <f t="shared" si="83"/>
        <v>1.8303735354631168</v>
      </c>
      <c r="AT49" s="10">
        <f t="shared" si="83"/>
        <v>1.8148357504198023</v>
      </c>
      <c r="AU49" s="10">
        <f t="shared" si="83"/>
        <v>1.7834146511434505</v>
      </c>
      <c r="AV49" s="10">
        <f t="shared" si="83"/>
        <v>1.7413726325908492</v>
      </c>
      <c r="AW49" s="10">
        <f t="shared" si="83"/>
        <v>1.6931775755833773</v>
      </c>
      <c r="AX49" s="10">
        <f t="shared" si="83"/>
        <v>1.6422328423988222</v>
      </c>
      <c r="AY49" s="10">
        <f t="shared" si="83"/>
        <v>1.5909226132943757</v>
      </c>
      <c r="AZ49" s="10">
        <f t="shared" si="83"/>
        <v>1.5407979866097228</v>
      </c>
      <c r="BA49" s="10">
        <f t="shared" si="83"/>
        <v>1.4927906244889653</v>
      </c>
      <c r="BB49" s="10">
        <f t="shared" si="83"/>
        <v>1.4474003227057912</v>
      </c>
      <c r="BC49" s="10">
        <f t="shared" si="83"/>
        <v>1.4048402852759538</v>
      </c>
      <c r="BD49" s="10">
        <f t="shared" si="83"/>
        <v>1.3651417800332339</v>
      </c>
      <c r="BE49" s="10">
        <f t="shared" si="83"/>
        <v>1.3282260746356342</v>
      </c>
      <c r="BF49" s="10">
        <f t="shared" si="83"/>
        <v>1.2939522395759915</v>
      </c>
      <c r="BG49" s="10">
        <f t="shared" si="83"/>
        <v>1.2621480438537473</v>
      </c>
      <c r="BH49" s="10">
        <f t="shared" si="83"/>
        <v>1.23262938876772</v>
      </c>
      <c r="BI49" s="10">
        <f t="shared" si="83"/>
        <v>1.2052121475209481</v>
      </c>
      <c r="BJ49" s="10">
        <f t="shared" si="83"/>
        <v>1.1797190624652119</v>
      </c>
      <c r="BK49" s="10">
        <f t="shared" si="83"/>
        <v>1.1559834778130489</v>
      </c>
      <c r="BL49" s="10">
        <f t="shared" si="83"/>
        <v>1.1338510816349738</v>
      </c>
      <c r="BM49" s="10">
        <f t="shared" si="83"/>
        <v>1.1131804233394118</v>
      </c>
      <c r="BN49" s="10">
        <f t="shared" si="83"/>
        <v>1.0938427018367789</v>
      </c>
      <c r="BO49" s="10">
        <f t="shared" ref="BO49:CG49" si="84">1/((1+(BO$23*(1-(1/(BO$25^2)))))^2+(BO43*(BO$25-(1/BO$25)))^2)^0.5</f>
        <v>1.0757211411967591</v>
      </c>
      <c r="BP49" s="10">
        <f t="shared" si="84"/>
        <v>1.0587101540013382</v>
      </c>
      <c r="BQ49" s="10">
        <f t="shared" si="84"/>
        <v>1.0427144168162863</v>
      </c>
      <c r="BR49" s="10">
        <f t="shared" si="84"/>
        <v>1.0276479332377229</v>
      </c>
      <c r="BS49" s="10">
        <f t="shared" si="84"/>
        <v>1.0134331285444595</v>
      </c>
      <c r="BT49" s="10">
        <f t="shared" si="84"/>
        <v>1</v>
      </c>
      <c r="BU49" s="10">
        <f t="shared" si="84"/>
        <v>0.87617182087508161</v>
      </c>
      <c r="BV49" s="10">
        <f t="shared" si="84"/>
        <v>0.80103241579817241</v>
      </c>
      <c r="BW49" s="10">
        <f t="shared" si="84"/>
        <v>0.74796933861991388</v>
      </c>
      <c r="BX49" s="10">
        <f t="shared" si="84"/>
        <v>0.7064892145411138</v>
      </c>
      <c r="BY49" s="10">
        <f t="shared" si="84"/>
        <v>0.67180884314654099</v>
      </c>
      <c r="BZ49" s="10">
        <f t="shared" si="84"/>
        <v>0.6415172082956111</v>
      </c>
      <c r="CA49" s="10">
        <f t="shared" si="84"/>
        <v>0.61430525325958796</v>
      </c>
      <c r="CB49" s="10">
        <f t="shared" si="84"/>
        <v>0.58941784137969455</v>
      </c>
      <c r="CC49" s="10">
        <f t="shared" si="84"/>
        <v>0.56639460466301605</v>
      </c>
      <c r="CD49" s="10">
        <f t="shared" si="84"/>
        <v>0.54493888314924754</v>
      </c>
      <c r="CE49" s="10">
        <f t="shared" si="84"/>
        <v>0.52484809447278757</v>
      </c>
      <c r="CF49" s="10">
        <f t="shared" si="84"/>
        <v>0.50597537790029756</v>
      </c>
      <c r="CG49" s="10">
        <f t="shared" si="84"/>
        <v>0.48820789580838586</v>
      </c>
      <c r="CH49" s="10">
        <f t="array" aca="1" ref="CH49" ca="1">INDIRECT(CI49)</f>
        <v>0.57971014492753759</v>
      </c>
      <c r="CI49" s="10" t="str">
        <f t="shared" si="76"/>
        <v>$AQ$25</v>
      </c>
      <c r="CJ49" s="10">
        <f t="shared" si="77"/>
        <v>43</v>
      </c>
      <c r="CK49" s="10">
        <f t="shared" si="78"/>
        <v>1.8303735354631168</v>
      </c>
    </row>
    <row r="50" spans="2:89" ht="16.5" customHeight="1">
      <c r="B50" s="10" t="s">
        <v>810</v>
      </c>
      <c r="C50" s="10">
        <f t="shared" ref="C50:AH50" si="85">1/((1+(C$23*(1-(1/(C$25^2)))))^2+(C44*(C$25-(1/C$25)))^2)^0.5</f>
        <v>2.2187500658873382E-8</v>
      </c>
      <c r="D50" s="10">
        <f t="shared" si="85"/>
        <v>9.8485301445229586E-4</v>
      </c>
      <c r="E50" s="10">
        <f t="shared" si="85"/>
        <v>2.8141915561174426E-3</v>
      </c>
      <c r="F50" s="10">
        <f t="shared" si="85"/>
        <v>5.5973726225653541E-3</v>
      </c>
      <c r="G50" s="10">
        <f t="shared" si="85"/>
        <v>9.3555947185451141E-3</v>
      </c>
      <c r="H50" s="10">
        <f t="shared" si="85"/>
        <v>1.4117836702627711E-2</v>
      </c>
      <c r="I50" s="10">
        <f t="shared" si="85"/>
        <v>1.9921405454977066E-2</v>
      </c>
      <c r="J50" s="10">
        <f t="shared" si="85"/>
        <v>2.6812655667801551E-2</v>
      </c>
      <c r="K50" s="10">
        <f t="shared" si="85"/>
        <v>3.4847906847597733E-2</v>
      </c>
      <c r="L50" s="10">
        <f t="shared" si="85"/>
        <v>4.4094590399283935E-2</v>
      </c>
      <c r="M50" s="10">
        <f t="shared" si="85"/>
        <v>5.4632669241166637E-2</v>
      </c>
      <c r="N50" s="10">
        <f t="shared" si="85"/>
        <v>6.6556384368771038E-2</v>
      </c>
      <c r="O50" s="10">
        <f t="shared" si="85"/>
        <v>7.9976397913532143E-2</v>
      </c>
      <c r="P50" s="10">
        <f t="shared" si="85"/>
        <v>9.502242153292545E-2</v>
      </c>
      <c r="Q50" s="10">
        <f t="shared" si="85"/>
        <v>0.11184644373566215</v>
      </c>
      <c r="R50" s="10">
        <f t="shared" si="85"/>
        <v>0.13062670170568472</v>
      </c>
      <c r="S50" s="10">
        <f t="shared" si="85"/>
        <v>0.15157258456896436</v>
      </c>
      <c r="T50" s="10">
        <f t="shared" si="85"/>
        <v>0.17493070869487753</v>
      </c>
      <c r="U50" s="10">
        <f t="shared" si="85"/>
        <v>0.20099247508140472</v>
      </c>
      <c r="V50" s="10">
        <f t="shared" si="85"/>
        <v>0.23010350832604315</v>
      </c>
      <c r="W50" s="10">
        <f t="shared" si="85"/>
        <v>0.26267549057636225</v>
      </c>
      <c r="X50" s="10">
        <f t="shared" si="85"/>
        <v>0.29920104571574935</v>
      </c>
      <c r="Y50" s="10">
        <f t="shared" si="85"/>
        <v>0.34027249854372132</v>
      </c>
      <c r="Z50" s="10">
        <f t="shared" si="85"/>
        <v>0.38660551985480945</v>
      </c>
      <c r="AA50" s="10">
        <f t="shared" si="85"/>
        <v>0.4390688342660008</v>
      </c>
      <c r="AB50" s="10">
        <f t="shared" si="85"/>
        <v>0.49872121771323824</v>
      </c>
      <c r="AC50" s="10">
        <f t="shared" si="85"/>
        <v>0.56685672039518764</v>
      </c>
      <c r="AD50" s="10">
        <f t="shared" si="85"/>
        <v>0.64505791341853791</v>
      </c>
      <c r="AE50" s="10">
        <f t="shared" si="85"/>
        <v>0.73525387534525588</v>
      </c>
      <c r="AF50" s="10">
        <f t="shared" si="85"/>
        <v>0.83977228382931812</v>
      </c>
      <c r="AG50" s="10">
        <f t="shared" si="85"/>
        <v>0.9613586051226588</v>
      </c>
      <c r="AH50" s="10">
        <f t="shared" si="85"/>
        <v>1.103100839258299</v>
      </c>
      <c r="AI50" s="10">
        <f t="shared" ref="AI50:BN50" si="86">1/((1+(AI$23*(1-(1/(AI$25^2)))))^2+(AI44*(AI$25-(1/AI$25)))^2)^0.5</f>
        <v>1.2681301598192409</v>
      </c>
      <c r="AJ50" s="10">
        <f t="shared" si="86"/>
        <v>1.4588483497673264</v>
      </c>
      <c r="AK50" s="10">
        <f t="shared" si="86"/>
        <v>1.6752746302618819</v>
      </c>
      <c r="AL50" s="10">
        <f t="shared" si="86"/>
        <v>1.912069954854452</v>
      </c>
      <c r="AM50" s="10">
        <f t="shared" si="86"/>
        <v>2.1544526722035804</v>
      </c>
      <c r="AN50" s="10">
        <f t="shared" si="86"/>
        <v>2.3755039573408956</v>
      </c>
      <c r="AO50" s="10">
        <f t="shared" si="86"/>
        <v>2.5405256377648313</v>
      </c>
      <c r="AP50" s="10">
        <f t="shared" si="86"/>
        <v>2.596332080527775</v>
      </c>
      <c r="AQ50" s="10">
        <f t="shared" si="86"/>
        <v>2.627989774957499</v>
      </c>
      <c r="AR50" s="10">
        <f t="shared" si="86"/>
        <v>2.5790638536078525</v>
      </c>
      <c r="AS50" s="10">
        <f t="shared" si="86"/>
        <v>2.475765250294546</v>
      </c>
      <c r="AT50" s="10">
        <f t="shared" si="86"/>
        <v>2.3458282430391506</v>
      </c>
      <c r="AU50" s="10">
        <f t="shared" si="86"/>
        <v>2.2094669601996779</v>
      </c>
      <c r="AV50" s="10">
        <f t="shared" si="86"/>
        <v>2.0782824873700725</v>
      </c>
      <c r="AW50" s="10">
        <f t="shared" si="86"/>
        <v>1.9576326985266959</v>
      </c>
      <c r="AX50" s="10">
        <f t="shared" si="86"/>
        <v>1.8492204535674617</v>
      </c>
      <c r="AY50" s="10">
        <f t="shared" si="86"/>
        <v>1.7528916799717629</v>
      </c>
      <c r="AZ50" s="10">
        <f t="shared" si="86"/>
        <v>1.6676759465087614</v>
      </c>
      <c r="BA50" s="10">
        <f t="shared" si="86"/>
        <v>1.5923290222580235</v>
      </c>
      <c r="BB50" s="10">
        <f t="shared" si="86"/>
        <v>1.5255929921684372</v>
      </c>
      <c r="BC50" s="10">
        <f t="shared" si="86"/>
        <v>1.4663082478021907</v>
      </c>
      <c r="BD50" s="10">
        <f t="shared" si="86"/>
        <v>1.4134519509595289</v>
      </c>
      <c r="BE50" s="10">
        <f t="shared" si="86"/>
        <v>1.3661420409624823</v>
      </c>
      <c r="BF50" s="10">
        <f t="shared" si="86"/>
        <v>1.3236264948093288</v>
      </c>
      <c r="BG50" s="10">
        <f t="shared" si="86"/>
        <v>1.285267447447296</v>
      </c>
      <c r="BH50" s="10">
        <f t="shared" si="86"/>
        <v>1.2505246432316117</v>
      </c>
      <c r="BI50" s="10">
        <f t="shared" si="86"/>
        <v>1.2189401327203107</v>
      </c>
      <c r="BJ50" s="10">
        <f t="shared" si="86"/>
        <v>1.1901248884128413</v>
      </c>
      <c r="BK50" s="10">
        <f t="shared" si="86"/>
        <v>1.1637474358349409</v>
      </c>
      <c r="BL50" s="10">
        <f t="shared" si="86"/>
        <v>1.1395243486555815</v>
      </c>
      <c r="BM50" s="10">
        <f t="shared" si="86"/>
        <v>1.1172123688304811</v>
      </c>
      <c r="BN50" s="10">
        <f t="shared" si="86"/>
        <v>1.0966018997142886</v>
      </c>
      <c r="BO50" s="10">
        <f t="shared" ref="BO50:CG50" si="87">1/((1+(BO$23*(1-(1/(BO$25^2)))))^2+(BO44*(BO$25-(1/BO$25)))^2)^0.5</f>
        <v>1.0775116391540571</v>
      </c>
      <c r="BP50" s="10">
        <f t="shared" si="87"/>
        <v>1.0597841500518028</v>
      </c>
      <c r="BQ50" s="10">
        <f t="shared" si="87"/>
        <v>1.0432821980686571</v>
      </c>
      <c r="BR50" s="10">
        <f t="shared" si="87"/>
        <v>1.0278857158545507</v>
      </c>
      <c r="BS50" s="10">
        <f t="shared" si="87"/>
        <v>1.0134892789398935</v>
      </c>
      <c r="BT50" s="10">
        <f t="shared" si="87"/>
        <v>1</v>
      </c>
      <c r="BU50" s="10">
        <f t="shared" si="87"/>
        <v>0.88115983911680629</v>
      </c>
      <c r="BV50" s="10">
        <f t="shared" si="87"/>
        <v>0.81468073811458297</v>
      </c>
      <c r="BW50" s="10">
        <f t="shared" si="87"/>
        <v>0.77098072997612643</v>
      </c>
      <c r="BX50" s="10">
        <f t="shared" si="87"/>
        <v>0.73884480635708139</v>
      </c>
      <c r="BY50" s="10">
        <f t="shared" si="87"/>
        <v>0.7131965693655673</v>
      </c>
      <c r="BZ50" s="10">
        <f t="shared" si="87"/>
        <v>0.69145991082666902</v>
      </c>
      <c r="CA50" s="10">
        <f t="shared" si="87"/>
        <v>0.67222188892408774</v>
      </c>
      <c r="CB50" s="10">
        <f t="shared" si="87"/>
        <v>0.65466431727377372</v>
      </c>
      <c r="CC50" s="10">
        <f t="shared" si="87"/>
        <v>0.63829494665583164</v>
      </c>
      <c r="CD50" s="10">
        <f t="shared" si="87"/>
        <v>0.62280956930896869</v>
      </c>
      <c r="CE50" s="10">
        <f t="shared" si="87"/>
        <v>0.60801665070027744</v>
      </c>
      <c r="CF50" s="10">
        <f t="shared" si="87"/>
        <v>0.59379402431577666</v>
      </c>
      <c r="CG50" s="10">
        <f t="shared" si="87"/>
        <v>0.58006301128496207</v>
      </c>
      <c r="CH50" s="10">
        <f t="array" aca="1" ref="CH50" ca="1">INDIRECT(CI50)</f>
        <v>0.55728641143329416</v>
      </c>
      <c r="CI50" s="10" t="str">
        <f t="shared" si="76"/>
        <v>$AO$25</v>
      </c>
      <c r="CJ50" s="10">
        <f t="shared" si="77"/>
        <v>41</v>
      </c>
      <c r="CK50" s="10">
        <f t="shared" si="78"/>
        <v>2.627989774957499</v>
      </c>
    </row>
    <row r="51" spans="2:89" ht="16.5" customHeight="1">
      <c r="B51" s="10" t="s">
        <v>811</v>
      </c>
      <c r="C51" s="10">
        <f t="shared" ref="C51:AH51" si="88">1/((1+(C$23*(1-(1/(C$25^2)))))^2+(C45*(C$25-(1/C$25)))^2)^0.5</f>
        <v>2.2187500700338477E-8</v>
      </c>
      <c r="D51" s="10">
        <f t="shared" si="88"/>
        <v>9.8493475729978367E-4</v>
      </c>
      <c r="E51" s="10">
        <f t="shared" si="88"/>
        <v>2.8148596879138282E-3</v>
      </c>
      <c r="F51" s="10">
        <f t="shared" si="88"/>
        <v>5.6000199359348309E-3</v>
      </c>
      <c r="G51" s="10">
        <f t="shared" si="88"/>
        <v>9.3630061475422719E-3</v>
      </c>
      <c r="H51" s="10">
        <f t="shared" si="88"/>
        <v>1.4134759259910513E-2</v>
      </c>
      <c r="I51" s="10">
        <f t="shared" si="88"/>
        <v>1.9955211853492229E-2</v>
      </c>
      <c r="J51" s="10">
        <f t="shared" si="88"/>
        <v>2.6874136474959991E-2</v>
      </c>
      <c r="K51" s="10">
        <f t="shared" si="88"/>
        <v>3.4952235004287555E-2</v>
      </c>
      <c r="L51" s="10">
        <f t="shared" si="88"/>
        <v>4.4262514457151417E-2</v>
      </c>
      <c r="M51" s="10">
        <f t="shared" si="88"/>
        <v>5.4892009023494538E-2</v>
      </c>
      <c r="N51" s="10">
        <f t="shared" si="88"/>
        <v>6.6943926824627367E-2</v>
      </c>
      <c r="O51" s="10">
        <f t="shared" si="88"/>
        <v>8.0540324459977525E-2</v>
      </c>
      <c r="P51" s="10">
        <f t="shared" si="88"/>
        <v>9.5825445211215929E-2</v>
      </c>
      <c r="Q51" s="10">
        <f t="shared" si="88"/>
        <v>0.11296990105663211</v>
      </c>
      <c r="R51" s="10">
        <f t="shared" si="88"/>
        <v>0.13217593916099565</v>
      </c>
      <c r="S51" s="10">
        <f t="shared" si="88"/>
        <v>0.15368411717889352</v>
      </c>
      <c r="T51" s="10">
        <f t="shared" si="88"/>
        <v>0.17778182882038857</v>
      </c>
      <c r="U51" s="10">
        <f t="shared" si="88"/>
        <v>0.20481428712074595</v>
      </c>
      <c r="V51" s="10">
        <f t="shared" si="88"/>
        <v>0.23519881126878214</v>
      </c>
      <c r="W51" s="10">
        <f t="shared" si="88"/>
        <v>0.26944361008891216</v>
      </c>
      <c r="X51" s="10">
        <f t="shared" si="88"/>
        <v>0.30817276852794812</v>
      </c>
      <c r="Y51" s="10">
        <f t="shared" si="88"/>
        <v>0.35215991403562907</v>
      </c>
      <c r="Z51" s="10">
        <f t="shared" si="88"/>
        <v>0.40237421557419933</v>
      </c>
      <c r="AA51" s="10">
        <f t="shared" si="88"/>
        <v>0.4600441931045689</v>
      </c>
      <c r="AB51" s="10">
        <f t="shared" si="88"/>
        <v>0.52674769790634179</v>
      </c>
      <c r="AC51" s="10">
        <f t="shared" si="88"/>
        <v>0.60454105530451652</v>
      </c>
      <c r="AD51" s="10">
        <f t="shared" si="88"/>
        <v>0.69614792006346315</v>
      </c>
      <c r="AE51" s="10">
        <f t="shared" si="88"/>
        <v>0.80524087889014173</v>
      </c>
      <c r="AF51" s="10">
        <f t="shared" si="88"/>
        <v>0.93686951275947361</v>
      </c>
      <c r="AG51" s="10">
        <f t="shared" si="88"/>
        <v>1.0981222501604018</v>
      </c>
      <c r="AH51" s="10">
        <f t="shared" si="88"/>
        <v>1.2991599680400314</v>
      </c>
      <c r="AI51" s="10">
        <f t="shared" ref="AI51:BN51" si="89">1/((1+(AI$23*(1-(1/(AI$25^2)))))^2+(AI45*(AI$25-(1/AI$25)))^2)^0.5</f>
        <v>1.5548157534228186</v>
      </c>
      <c r="AJ51" s="10">
        <f t="shared" si="89"/>
        <v>1.8869191189514538</v>
      </c>
      <c r="AK51" s="10">
        <f t="shared" si="89"/>
        <v>2.3268640443961885</v>
      </c>
      <c r="AL51" s="10">
        <f t="shared" si="89"/>
        <v>2.9144360407834338</v>
      </c>
      <c r="AM51" s="10">
        <f t="shared" si="89"/>
        <v>3.6744632912065973</v>
      </c>
      <c r="AN51" s="10">
        <f t="shared" si="89"/>
        <v>4.5180288456886482</v>
      </c>
      <c r="AO51" s="10">
        <f t="shared" si="89"/>
        <v>5.0810379394232061</v>
      </c>
      <c r="AP51" s="10">
        <f t="shared" si="89"/>
        <v>5.1109612062029326</v>
      </c>
      <c r="AQ51" s="10">
        <f t="shared" si="89"/>
        <v>4.7033915520154848</v>
      </c>
      <c r="AR51" s="10">
        <f t="shared" si="89"/>
        <v>4.0708143010254263</v>
      </c>
      <c r="AS51" s="10">
        <f t="shared" si="89"/>
        <v>3.4932975892721809</v>
      </c>
      <c r="AT51" s="10">
        <f t="shared" si="89"/>
        <v>3.0346902541570548</v>
      </c>
      <c r="AU51" s="10">
        <f t="shared" si="89"/>
        <v>2.6811853884839283</v>
      </c>
      <c r="AV51" s="10">
        <f t="shared" si="89"/>
        <v>2.4072320682235153</v>
      </c>
      <c r="AW51" s="10">
        <f t="shared" si="89"/>
        <v>2.1915278575730013</v>
      </c>
      <c r="AX51" s="10">
        <f t="shared" si="89"/>
        <v>2.018602511136764</v>
      </c>
      <c r="AY51" s="10">
        <f t="shared" si="89"/>
        <v>1.8775594430343145</v>
      </c>
      <c r="AZ51" s="10">
        <f t="shared" si="89"/>
        <v>1.7607073404668594</v>
      </c>
      <c r="BA51" s="10">
        <f t="shared" si="89"/>
        <v>1.662543757192509</v>
      </c>
      <c r="BB51" s="10">
        <f t="shared" si="89"/>
        <v>1.5790641766529949</v>
      </c>
      <c r="BC51" s="10">
        <f t="shared" si="89"/>
        <v>1.5073020647343729</v>
      </c>
      <c r="BD51" s="10">
        <f t="shared" si="89"/>
        <v>1.4450219084763885</v>
      </c>
      <c r="BE51" s="10">
        <f t="shared" si="89"/>
        <v>1.3905119264582848</v>
      </c>
      <c r="BF51" s="10">
        <f t="shared" si="89"/>
        <v>1.3424419209967631</v>
      </c>
      <c r="BG51" s="10">
        <f t="shared" si="89"/>
        <v>1.2997641869874288</v>
      </c>
      <c r="BH51" s="10">
        <f t="shared" si="89"/>
        <v>1.2616432981990255</v>
      </c>
      <c r="BI51" s="10">
        <f t="shared" si="89"/>
        <v>1.227405568111432</v>
      </c>
      <c r="BJ51" s="10">
        <f t="shared" si="89"/>
        <v>1.1965021284180162</v>
      </c>
      <c r="BK51" s="10">
        <f t="shared" si="89"/>
        <v>1.1684815783900475</v>
      </c>
      <c r="BL51" s="10">
        <f t="shared" si="89"/>
        <v>1.142969459852047</v>
      </c>
      <c r="BM51" s="10">
        <f t="shared" si="89"/>
        <v>1.1196526675509908</v>
      </c>
      <c r="BN51" s="10">
        <f t="shared" si="89"/>
        <v>1.0982674747010361</v>
      </c>
      <c r="BO51" s="10">
        <f t="shared" ref="BO51:CG51" si="90">1/((1+(BO$23*(1-(1/(BO$25^2)))))^2+(BO45*(BO$25-(1/BO$25)))^2)^0.5</f>
        <v>1.0785902389871262</v>
      </c>
      <c r="BP51" s="10">
        <f t="shared" si="90"/>
        <v>1.0604301186908529</v>
      </c>
      <c r="BQ51" s="10">
        <f t="shared" si="90"/>
        <v>1.0436233123477057</v>
      </c>
      <c r="BR51" s="10">
        <f t="shared" si="90"/>
        <v>1.0280284646770341</v>
      </c>
      <c r="BS51" s="10">
        <f t="shared" si="90"/>
        <v>1.0135229736574336</v>
      </c>
      <c r="BT51" s="10">
        <f t="shared" si="90"/>
        <v>1</v>
      </c>
      <c r="BU51" s="10">
        <f t="shared" si="90"/>
        <v>0.8841938540015104</v>
      </c>
      <c r="BV51" s="10">
        <f t="shared" si="90"/>
        <v>0.823212384167885</v>
      </c>
      <c r="BW51" s="10">
        <f t="shared" si="90"/>
        <v>0.78585064507277191</v>
      </c>
      <c r="BX51" s="10">
        <f t="shared" si="90"/>
        <v>0.76053088333740138</v>
      </c>
      <c r="BY51" s="10">
        <f t="shared" si="90"/>
        <v>0.74202991897912784</v>
      </c>
      <c r="BZ51" s="10">
        <f t="shared" si="90"/>
        <v>0.72767419220991192</v>
      </c>
      <c r="CA51" s="10">
        <f t="shared" si="90"/>
        <v>0.71596843944997612</v>
      </c>
      <c r="CB51" s="10">
        <f t="shared" si="90"/>
        <v>0.70601985922899657</v>
      </c>
      <c r="CC51" s="10">
        <f t="shared" si="90"/>
        <v>0.69726809741755791</v>
      </c>
      <c r="CD51" s="10">
        <f t="shared" si="90"/>
        <v>0.68934754512369922</v>
      </c>
      <c r="CE51" s="10">
        <f t="shared" si="90"/>
        <v>0.68201229940551977</v>
      </c>
      <c r="CF51" s="10">
        <f t="shared" si="90"/>
        <v>0.67509300785337512</v>
      </c>
      <c r="CG51" s="10">
        <f t="shared" si="90"/>
        <v>0.66847091301282946</v>
      </c>
      <c r="CH51" s="10">
        <f t="array" aca="1" ref="CH51" ca="1">INDIRECT(CI51)</f>
        <v>0.5427936578101058</v>
      </c>
      <c r="CI51" s="10" t="str">
        <f t="shared" si="76"/>
        <v>$AN$25</v>
      </c>
      <c r="CJ51" s="10">
        <f t="shared" si="77"/>
        <v>40</v>
      </c>
      <c r="CK51" s="10">
        <f t="shared" si="78"/>
        <v>5.1109612062029326</v>
      </c>
    </row>
    <row r="52" spans="2:89" ht="16.5" customHeight="1">
      <c r="B52" s="10" t="s">
        <v>812</v>
      </c>
      <c r="C52" s="10">
        <f t="shared" ref="C52:AH52" si="91">1/((1+(C$23*(1-(1/(C$25^2)))))^2+(C46*(C$25-(1/C$25)))^2)^0.5</f>
        <v>2.2187500713167823E-8</v>
      </c>
      <c r="D52" s="10">
        <f t="shared" si="91"/>
        <v>9.8496005274810948E-4</v>
      </c>
      <c r="E52" s="10">
        <f t="shared" si="91"/>
        <v>2.8150665050258998E-3</v>
      </c>
      <c r="F52" s="10">
        <f t="shared" si="91"/>
        <v>5.6008397787206511E-3</v>
      </c>
      <c r="G52" s="10">
        <f t="shared" si="91"/>
        <v>9.3653028220015509E-3</v>
      </c>
      <c r="H52" s="10">
        <f t="shared" si="91"/>
        <v>1.414000745669057E-2</v>
      </c>
      <c r="I52" s="10">
        <f t="shared" si="91"/>
        <v>1.9965706502797911E-2</v>
      </c>
      <c r="J52" s="10">
        <f t="shared" si="91"/>
        <v>2.6893244539240788E-2</v>
      </c>
      <c r="K52" s="10">
        <f t="shared" si="91"/>
        <v>3.4984704538846924E-2</v>
      </c>
      <c r="L52" s="10">
        <f t="shared" si="91"/>
        <v>4.4314860222767781E-2</v>
      </c>
      <c r="M52" s="10">
        <f t="shared" si="91"/>
        <v>5.4973000178374268E-2</v>
      </c>
      <c r="N52" s="10">
        <f t="shared" si="91"/>
        <v>6.7065210994778579E-2</v>
      </c>
      <c r="O52" s="10">
        <f t="shared" si="91"/>
        <v>8.0717234887844783E-2</v>
      </c>
      <c r="P52" s="10">
        <f t="shared" si="91"/>
        <v>9.6078055366703941E-2</v>
      </c>
      <c r="Q52" s="10">
        <f t="shared" si="91"/>
        <v>0.11332441658052457</v>
      </c>
      <c r="R52" s="10">
        <f t="shared" si="91"/>
        <v>0.13266655418359935</v>
      </c>
      <c r="S52" s="10">
        <f t="shared" si="91"/>
        <v>0.15435551700335484</v>
      </c>
      <c r="T52" s="10">
        <f t="shared" si="91"/>
        <v>0.17869260337554815</v>
      </c>
      <c r="U52" s="10">
        <f t="shared" si="91"/>
        <v>0.20604164519488544</v>
      </c>
      <c r="V52" s="10">
        <f t="shared" si="91"/>
        <v>0.23684518033263127</v>
      </c>
      <c r="W52" s="10">
        <f t="shared" si="91"/>
        <v>0.27164601442115377</v>
      </c>
      <c r="X52" s="10">
        <f t="shared" si="91"/>
        <v>0.31111637529039182</v>
      </c>
      <c r="Y52" s="10">
        <f t="shared" si="91"/>
        <v>0.35609795752190199</v>
      </c>
      <c r="Z52" s="10">
        <f t="shared" si="91"/>
        <v>0.40765789948480075</v>
      </c>
      <c r="AA52" s="10">
        <f t="shared" si="91"/>
        <v>0.46716859070870748</v>
      </c>
      <c r="AB52" s="10">
        <f t="shared" si="91"/>
        <v>0.53642401749989987</v>
      </c>
      <c r="AC52" s="10">
        <f t="shared" si="91"/>
        <v>0.61781372542070168</v>
      </c>
      <c r="AD52" s="10">
        <f t="shared" si="91"/>
        <v>0.71459059304844141</v>
      </c>
      <c r="AE52" s="10">
        <f t="shared" si="91"/>
        <v>0.83129708813528691</v>
      </c>
      <c r="AF52" s="10">
        <f t="shared" si="91"/>
        <v>0.97447101909848732</v>
      </c>
      <c r="AG52" s="10">
        <f t="shared" si="91"/>
        <v>1.1538698535344221</v>
      </c>
      <c r="AH52" s="10">
        <f t="shared" si="91"/>
        <v>1.3847175095975472</v>
      </c>
      <c r="AI52" s="10">
        <f t="shared" ref="AI52:BN52" si="92">1/((1+(AI$23*(1-(1/(AI$25^2)))))^2+(AI46*(AI$25-(1/AI$25)))^2)^0.5</f>
        <v>1.6921226000876444</v>
      </c>
      <c r="AJ52" s="10">
        <f t="shared" si="92"/>
        <v>2.1205560694601382</v>
      </c>
      <c r="AK52" s="10">
        <f t="shared" si="92"/>
        <v>2.7566025681081192</v>
      </c>
      <c r="AL52" s="10">
        <f t="shared" si="92"/>
        <v>3.7924223338670222</v>
      </c>
      <c r="AM52" s="10">
        <f t="shared" si="92"/>
        <v>5.7426450248516687</v>
      </c>
      <c r="AN52" s="10">
        <f t="shared" si="92"/>
        <v>10.359630930872948</v>
      </c>
      <c r="AO52" s="10">
        <f t="shared" si="92"/>
        <v>18.961833873441677</v>
      </c>
      <c r="AP52" s="10">
        <f t="shared" si="92"/>
        <v>15.379673943935572</v>
      </c>
      <c r="AQ52" s="10">
        <f t="shared" si="92"/>
        <v>8.3360404504110797</v>
      </c>
      <c r="AR52" s="10">
        <f t="shared" si="92"/>
        <v>5.5470352719087606</v>
      </c>
      <c r="AS52" s="10">
        <f t="shared" si="92"/>
        <v>4.1950812343365325</v>
      </c>
      <c r="AT52" s="10">
        <f t="shared" si="92"/>
        <v>3.4108286637388887</v>
      </c>
      <c r="AU52" s="10">
        <f t="shared" si="92"/>
        <v>2.9017030712214553</v>
      </c>
      <c r="AV52" s="10">
        <f t="shared" si="92"/>
        <v>2.5455118360585614</v>
      </c>
      <c r="AW52" s="10">
        <f t="shared" si="92"/>
        <v>2.2827800132363918</v>
      </c>
      <c r="AX52" s="10">
        <f t="shared" si="92"/>
        <v>2.0812281092786371</v>
      </c>
      <c r="AY52" s="10">
        <f t="shared" si="92"/>
        <v>1.9218645948226756</v>
      </c>
      <c r="AZ52" s="10">
        <f t="shared" si="92"/>
        <v>1.7928013781502843</v>
      </c>
      <c r="BA52" s="10">
        <f t="shared" si="92"/>
        <v>1.686222765260543</v>
      </c>
      <c r="BB52" s="10">
        <f t="shared" si="92"/>
        <v>1.5967819724425472</v>
      </c>
      <c r="BC52" s="10">
        <f t="shared" si="92"/>
        <v>1.5206989598556477</v>
      </c>
      <c r="BD52" s="10">
        <f t="shared" si="92"/>
        <v>1.4552264598951368</v>
      </c>
      <c r="BE52" s="10">
        <f t="shared" si="92"/>
        <v>1.398320231219685</v>
      </c>
      <c r="BF52" s="10">
        <f t="shared" si="92"/>
        <v>1.3484279534165007</v>
      </c>
      <c r="BG52" s="10">
        <f t="shared" si="92"/>
        <v>1.3043498187176779</v>
      </c>
      <c r="BH52" s="10">
        <f t="shared" si="92"/>
        <v>1.2651439542812635</v>
      </c>
      <c r="BI52" s="10">
        <f t="shared" si="92"/>
        <v>1.2300607221969388</v>
      </c>
      <c r="BJ52" s="10">
        <f t="shared" si="92"/>
        <v>1.1984961144968458</v>
      </c>
      <c r="BK52" s="10">
        <f t="shared" si="92"/>
        <v>1.1699580710806672</v>
      </c>
      <c r="BL52" s="10">
        <f t="shared" si="92"/>
        <v>1.1440417267398451</v>
      </c>
      <c r="BM52" s="10">
        <f t="shared" si="92"/>
        <v>1.1204109438069751</v>
      </c>
      <c r="BN52" s="10">
        <f t="shared" si="92"/>
        <v>1.0987843447032364</v>
      </c>
      <c r="BO52" s="10">
        <f t="shared" ref="BO52:CG52" si="93">1/((1+(BO$23*(1-(1/(BO$25^2)))))^2+(BO46*(BO$25-(1/BO$25)))^2)^0.5</f>
        <v>1.0789246156167689</v>
      </c>
      <c r="BP52" s="10">
        <f t="shared" si="93"/>
        <v>1.0606302214788448</v>
      </c>
      <c r="BQ52" s="10">
        <f t="shared" si="93"/>
        <v>1.043728921268984</v>
      </c>
      <c r="BR52" s="10">
        <f t="shared" si="93"/>
        <v>1.028072643365034</v>
      </c>
      <c r="BS52" s="10">
        <f t="shared" si="93"/>
        <v>1.0135333995200948</v>
      </c>
      <c r="BT52" s="10">
        <f t="shared" si="93"/>
        <v>1</v>
      </c>
      <c r="BU52" s="10">
        <f t="shared" si="93"/>
        <v>0.88513894851460884</v>
      </c>
      <c r="BV52" s="10">
        <f t="shared" si="93"/>
        <v>0.82590686690832937</v>
      </c>
      <c r="BW52" s="10">
        <f t="shared" si="93"/>
        <v>0.7906285952593024</v>
      </c>
      <c r="BX52" s="10">
        <f t="shared" si="93"/>
        <v>0.76763725269209448</v>
      </c>
      <c r="BY52" s="10">
        <f t="shared" si="93"/>
        <v>0.75168448196567961</v>
      </c>
      <c r="BZ52" s="10">
        <f t="shared" si="93"/>
        <v>0.74008498425962455</v>
      </c>
      <c r="CA52" s="10">
        <f t="shared" si="93"/>
        <v>0.73133448128406753</v>
      </c>
      <c r="CB52" s="10">
        <f t="shared" si="93"/>
        <v>0.72453129201501121</v>
      </c>
      <c r="CC52" s="10">
        <f t="shared" si="93"/>
        <v>0.71910571863214678</v>
      </c>
      <c r="CD52" s="10">
        <f t="shared" si="93"/>
        <v>0.71468228140474799</v>
      </c>
      <c r="CE52" s="10">
        <f t="shared" si="93"/>
        <v>0.71100476140634672</v>
      </c>
      <c r="CF52" s="10">
        <f t="shared" si="93"/>
        <v>0.70789315897078198</v>
      </c>
      <c r="CG52" s="10">
        <f t="shared" si="93"/>
        <v>0.7052178507198309</v>
      </c>
      <c r="CH52" s="10">
        <f t="array" aca="1" ref="CH52" ca="1">INDIRECT(CI52)</f>
        <v>0.52830090418691744</v>
      </c>
      <c r="CI52" s="10" t="str">
        <f t="shared" si="76"/>
        <v>$AM$25</v>
      </c>
      <c r="CJ52" s="10">
        <f t="shared" si="77"/>
        <v>39</v>
      </c>
      <c r="CK52" s="10">
        <f t="shared" si="78"/>
        <v>18.961833873441677</v>
      </c>
    </row>
    <row r="53" spans="2:89" ht="16.5" customHeight="1">
      <c r="B53" s="10" t="s">
        <v>813</v>
      </c>
      <c r="C53" s="10">
        <f t="shared" ref="C53:AH53" si="94">2*C$10*(C$5+C$11*C$6)/(SQRT(2)*C$7*SIN(C33))</f>
        <v>1.0167142857142859</v>
      </c>
      <c r="D53" s="10">
        <f t="shared" si="94"/>
        <v>1.0167142857142859</v>
      </c>
      <c r="E53" s="10">
        <f t="shared" si="94"/>
        <v>1.0167142857142859</v>
      </c>
      <c r="F53" s="10">
        <f t="shared" si="94"/>
        <v>1.0167142857142859</v>
      </c>
      <c r="G53" s="10">
        <f t="shared" si="94"/>
        <v>1.0167142857142859</v>
      </c>
      <c r="H53" s="10">
        <f t="shared" si="94"/>
        <v>1.0167142857142859</v>
      </c>
      <c r="I53" s="10">
        <f t="shared" si="94"/>
        <v>1.0167142857142859</v>
      </c>
      <c r="J53" s="10">
        <f t="shared" si="94"/>
        <v>1.0167142857142859</v>
      </c>
      <c r="K53" s="10">
        <f t="shared" si="94"/>
        <v>1.0167142857142859</v>
      </c>
      <c r="L53" s="10">
        <f t="shared" si="94"/>
        <v>1.0167142857142859</v>
      </c>
      <c r="M53" s="10">
        <f t="shared" si="94"/>
        <v>1.0167142857142859</v>
      </c>
      <c r="N53" s="10">
        <f t="shared" si="94"/>
        <v>1.0167142857142859</v>
      </c>
      <c r="O53" s="10">
        <f t="shared" si="94"/>
        <v>1.0167142857142859</v>
      </c>
      <c r="P53" s="10">
        <f t="shared" si="94"/>
        <v>1.0167142857142859</v>
      </c>
      <c r="Q53" s="10">
        <f t="shared" si="94"/>
        <v>1.0167142857142859</v>
      </c>
      <c r="R53" s="10">
        <f t="shared" si="94"/>
        <v>1.0167142857142859</v>
      </c>
      <c r="S53" s="10">
        <f t="shared" si="94"/>
        <v>1.0167142857142859</v>
      </c>
      <c r="T53" s="10">
        <f t="shared" si="94"/>
        <v>1.0167142857142859</v>
      </c>
      <c r="U53" s="10">
        <f t="shared" si="94"/>
        <v>1.0167142857142859</v>
      </c>
      <c r="V53" s="10">
        <f t="shared" si="94"/>
        <v>1.0167142857142859</v>
      </c>
      <c r="W53" s="10">
        <f t="shared" si="94"/>
        <v>1.0167142857142859</v>
      </c>
      <c r="X53" s="10">
        <f t="shared" si="94"/>
        <v>1.0167142857142859</v>
      </c>
      <c r="Y53" s="10">
        <f t="shared" si="94"/>
        <v>1.0167142857142859</v>
      </c>
      <c r="Z53" s="10">
        <f t="shared" si="94"/>
        <v>1.0167142857142859</v>
      </c>
      <c r="AA53" s="10">
        <f t="shared" si="94"/>
        <v>1.0167142857142859</v>
      </c>
      <c r="AB53" s="10">
        <f t="shared" si="94"/>
        <v>1.0167142857142859</v>
      </c>
      <c r="AC53" s="10">
        <f t="shared" si="94"/>
        <v>1.0167142857142859</v>
      </c>
      <c r="AD53" s="10">
        <f t="shared" si="94"/>
        <v>1.0167142857142859</v>
      </c>
      <c r="AE53" s="10">
        <f t="shared" si="94"/>
        <v>1.0167142857142859</v>
      </c>
      <c r="AF53" s="10">
        <f t="shared" si="94"/>
        <v>1.0167142857142859</v>
      </c>
      <c r="AG53" s="10">
        <f t="shared" si="94"/>
        <v>1.0167142857142859</v>
      </c>
      <c r="AH53" s="10">
        <f t="shared" si="94"/>
        <v>1.0167142857142859</v>
      </c>
      <c r="AI53" s="10">
        <f t="shared" ref="AI53:BN53" si="95">2*AI$10*(AI$5+AI$11*AI$6)/(SQRT(2)*AI$7*SIN(AI33))</f>
        <v>1.0167142857142859</v>
      </c>
      <c r="AJ53" s="10">
        <f t="shared" si="95"/>
        <v>1.0167142857142859</v>
      </c>
      <c r="AK53" s="10">
        <f t="shared" si="95"/>
        <v>1.0167142857142859</v>
      </c>
      <c r="AL53" s="10">
        <f t="shared" si="95"/>
        <v>1.0167142857142859</v>
      </c>
      <c r="AM53" s="10">
        <f t="shared" si="95"/>
        <v>1.0167142857142859</v>
      </c>
      <c r="AN53" s="10">
        <f t="shared" si="95"/>
        <v>1.0167142857142859</v>
      </c>
      <c r="AO53" s="10">
        <f t="shared" si="95"/>
        <v>1.0167142857142859</v>
      </c>
      <c r="AP53" s="10">
        <f t="shared" si="95"/>
        <v>1.0167142857142859</v>
      </c>
      <c r="AQ53" s="10">
        <f t="shared" si="95"/>
        <v>1.0167142857142859</v>
      </c>
      <c r="AR53" s="10">
        <f t="shared" si="95"/>
        <v>1.0167142857142859</v>
      </c>
      <c r="AS53" s="10">
        <f t="shared" si="95"/>
        <v>1.0167142857142859</v>
      </c>
      <c r="AT53" s="10">
        <f t="shared" si="95"/>
        <v>1.0167142857142859</v>
      </c>
      <c r="AU53" s="10">
        <f t="shared" si="95"/>
        <v>1.0167142857142859</v>
      </c>
      <c r="AV53" s="10">
        <f t="shared" si="95"/>
        <v>1.0167142857142859</v>
      </c>
      <c r="AW53" s="10">
        <f t="shared" si="95"/>
        <v>1.0167142857142859</v>
      </c>
      <c r="AX53" s="10">
        <f t="shared" si="95"/>
        <v>1.0167142857142859</v>
      </c>
      <c r="AY53" s="10">
        <f t="shared" si="95"/>
        <v>1.0167142857142859</v>
      </c>
      <c r="AZ53" s="10">
        <f t="shared" si="95"/>
        <v>1.0167142857142859</v>
      </c>
      <c r="BA53" s="10">
        <f t="shared" si="95"/>
        <v>1.0167142857142859</v>
      </c>
      <c r="BB53" s="10">
        <f t="shared" si="95"/>
        <v>1.0167142857142859</v>
      </c>
      <c r="BC53" s="10">
        <f t="shared" si="95"/>
        <v>1.0167142857142859</v>
      </c>
      <c r="BD53" s="10">
        <f t="shared" si="95"/>
        <v>1.0167142857142859</v>
      </c>
      <c r="BE53" s="10">
        <f t="shared" si="95"/>
        <v>1.0167142857142859</v>
      </c>
      <c r="BF53" s="10">
        <f t="shared" si="95"/>
        <v>1.0167142857142859</v>
      </c>
      <c r="BG53" s="10">
        <f t="shared" si="95"/>
        <v>1.0167142857142859</v>
      </c>
      <c r="BH53" s="10">
        <f t="shared" si="95"/>
        <v>1.0167142857142859</v>
      </c>
      <c r="BI53" s="10">
        <f t="shared" si="95"/>
        <v>1.0167142857142859</v>
      </c>
      <c r="BJ53" s="10">
        <f t="shared" si="95"/>
        <v>1.0167142857142859</v>
      </c>
      <c r="BK53" s="10">
        <f t="shared" si="95"/>
        <v>1.0167142857142859</v>
      </c>
      <c r="BL53" s="10">
        <f t="shared" si="95"/>
        <v>1.0167142857142859</v>
      </c>
      <c r="BM53" s="10">
        <f t="shared" si="95"/>
        <v>1.0167142857142859</v>
      </c>
      <c r="BN53" s="10">
        <f t="shared" si="95"/>
        <v>1.0167142857142859</v>
      </c>
      <c r="BO53" s="10">
        <f t="shared" ref="BO53:CG53" si="96">2*BO$10*(BO$5+BO$11*BO$6)/(SQRT(2)*BO$7*SIN(BO33))</f>
        <v>1.0167142857142859</v>
      </c>
      <c r="BP53" s="10">
        <f t="shared" si="96"/>
        <v>1.0167142857142859</v>
      </c>
      <c r="BQ53" s="10">
        <f t="shared" si="96"/>
        <v>1.0167142857142859</v>
      </c>
      <c r="BR53" s="10">
        <f t="shared" si="96"/>
        <v>1.0167142857142859</v>
      </c>
      <c r="BS53" s="10">
        <f t="shared" si="96"/>
        <v>1.0167142857142859</v>
      </c>
      <c r="BT53" s="10">
        <f t="shared" si="96"/>
        <v>1.0167142857142859</v>
      </c>
      <c r="BU53" s="10">
        <f t="shared" si="96"/>
        <v>1.0167142857142859</v>
      </c>
      <c r="BV53" s="10">
        <f t="shared" si="96"/>
        <v>1.0167142857142859</v>
      </c>
      <c r="BW53" s="10">
        <f t="shared" si="96"/>
        <v>1.0167142857142859</v>
      </c>
      <c r="BX53" s="10">
        <f t="shared" si="96"/>
        <v>1.0167142857142859</v>
      </c>
      <c r="BY53" s="10">
        <f t="shared" si="96"/>
        <v>1.0167142857142859</v>
      </c>
      <c r="BZ53" s="10">
        <f t="shared" si="96"/>
        <v>1.0167142857142859</v>
      </c>
      <c r="CA53" s="10">
        <f t="shared" si="96"/>
        <v>1.0167142857142859</v>
      </c>
      <c r="CB53" s="10">
        <f t="shared" si="96"/>
        <v>1.0167142857142859</v>
      </c>
      <c r="CC53" s="10">
        <f t="shared" si="96"/>
        <v>1.0167142857142859</v>
      </c>
      <c r="CD53" s="10">
        <f t="shared" si="96"/>
        <v>1.0167142857142859</v>
      </c>
      <c r="CE53" s="10">
        <f t="shared" si="96"/>
        <v>1.0167142857142859</v>
      </c>
      <c r="CF53" s="10">
        <f t="shared" si="96"/>
        <v>1.0167142857142859</v>
      </c>
      <c r="CG53" s="10">
        <f t="shared" si="96"/>
        <v>1.0167142857142859</v>
      </c>
    </row>
    <row r="54" spans="2:89" ht="16.5" customHeight="1">
      <c r="B54" s="10" t="s">
        <v>814</v>
      </c>
      <c r="C54" s="10">
        <f t="shared" ref="C54:AH54" si="97">2*C$10*(C$5+C$11*C$6)/(SQRT(2)*C$7*SIN(C34))</f>
        <v>1.0525800822826519</v>
      </c>
      <c r="D54" s="10">
        <f t="shared" si="97"/>
        <v>1.0525800822826519</v>
      </c>
      <c r="E54" s="10">
        <f t="shared" si="97"/>
        <v>1.0525800822826519</v>
      </c>
      <c r="F54" s="10">
        <f t="shared" si="97"/>
        <v>1.0525800822826519</v>
      </c>
      <c r="G54" s="10">
        <f t="shared" si="97"/>
        <v>1.0525800822826519</v>
      </c>
      <c r="H54" s="10">
        <f t="shared" si="97"/>
        <v>1.0525800822826519</v>
      </c>
      <c r="I54" s="10">
        <f t="shared" si="97"/>
        <v>1.0525800822826519</v>
      </c>
      <c r="J54" s="10">
        <f t="shared" si="97"/>
        <v>1.0525800822826519</v>
      </c>
      <c r="K54" s="10">
        <f t="shared" si="97"/>
        <v>1.0525800822826519</v>
      </c>
      <c r="L54" s="10">
        <f t="shared" si="97"/>
        <v>1.0525800822826519</v>
      </c>
      <c r="M54" s="10">
        <f t="shared" si="97"/>
        <v>1.0525800822826519</v>
      </c>
      <c r="N54" s="10">
        <f t="shared" si="97"/>
        <v>1.0525800822826519</v>
      </c>
      <c r="O54" s="10">
        <f t="shared" si="97"/>
        <v>1.0525800822826519</v>
      </c>
      <c r="P54" s="10">
        <f t="shared" si="97"/>
        <v>1.0525800822826519</v>
      </c>
      <c r="Q54" s="10">
        <f t="shared" si="97"/>
        <v>1.0525800822826519</v>
      </c>
      <c r="R54" s="10">
        <f t="shared" si="97"/>
        <v>1.0525800822826519</v>
      </c>
      <c r="S54" s="10">
        <f t="shared" si="97"/>
        <v>1.0525800822826519</v>
      </c>
      <c r="T54" s="10">
        <f t="shared" si="97"/>
        <v>1.0525800822826519</v>
      </c>
      <c r="U54" s="10">
        <f t="shared" si="97"/>
        <v>1.0525800822826519</v>
      </c>
      <c r="V54" s="10">
        <f t="shared" si="97"/>
        <v>1.0525800822826519</v>
      </c>
      <c r="W54" s="10">
        <f t="shared" si="97"/>
        <v>1.0525800822826519</v>
      </c>
      <c r="X54" s="10">
        <f t="shared" si="97"/>
        <v>1.0525800822826519</v>
      </c>
      <c r="Y54" s="10">
        <f t="shared" si="97"/>
        <v>1.0525800822826519</v>
      </c>
      <c r="Z54" s="10">
        <f t="shared" si="97"/>
        <v>1.0525800822826519</v>
      </c>
      <c r="AA54" s="10">
        <f t="shared" si="97"/>
        <v>1.0525800822826519</v>
      </c>
      <c r="AB54" s="10">
        <f t="shared" si="97"/>
        <v>1.0525800822826519</v>
      </c>
      <c r="AC54" s="10">
        <f t="shared" si="97"/>
        <v>1.0525800822826519</v>
      </c>
      <c r="AD54" s="10">
        <f t="shared" si="97"/>
        <v>1.0525800822826519</v>
      </c>
      <c r="AE54" s="10">
        <f t="shared" si="97"/>
        <v>1.0525800822826519</v>
      </c>
      <c r="AF54" s="10">
        <f t="shared" si="97"/>
        <v>1.0525800822826519</v>
      </c>
      <c r="AG54" s="10">
        <f t="shared" si="97"/>
        <v>1.0525800822826519</v>
      </c>
      <c r="AH54" s="10">
        <f t="shared" si="97"/>
        <v>1.0525800822826519</v>
      </c>
      <c r="AI54" s="10">
        <f t="shared" ref="AI54:BN54" si="98">2*AI$10*(AI$5+AI$11*AI$6)/(SQRT(2)*AI$7*SIN(AI34))</f>
        <v>1.0525800822826519</v>
      </c>
      <c r="AJ54" s="10">
        <f t="shared" si="98"/>
        <v>1.0525800822826519</v>
      </c>
      <c r="AK54" s="10">
        <f t="shared" si="98"/>
        <v>1.0525800822826519</v>
      </c>
      <c r="AL54" s="10">
        <f t="shared" si="98"/>
        <v>1.0525800822826519</v>
      </c>
      <c r="AM54" s="10">
        <f t="shared" si="98"/>
        <v>1.0525800822826519</v>
      </c>
      <c r="AN54" s="10">
        <f t="shared" si="98"/>
        <v>1.0525800822826519</v>
      </c>
      <c r="AO54" s="10">
        <f t="shared" si="98"/>
        <v>1.0525800822826519</v>
      </c>
      <c r="AP54" s="10">
        <f t="shared" si="98"/>
        <v>1.0525800822826519</v>
      </c>
      <c r="AQ54" s="10">
        <f t="shared" si="98"/>
        <v>1.0525800822826519</v>
      </c>
      <c r="AR54" s="10">
        <f t="shared" si="98"/>
        <v>1.0525800822826519</v>
      </c>
      <c r="AS54" s="10">
        <f t="shared" si="98"/>
        <v>1.0525800822826519</v>
      </c>
      <c r="AT54" s="10">
        <f t="shared" si="98"/>
        <v>1.0525800822826519</v>
      </c>
      <c r="AU54" s="10">
        <f t="shared" si="98"/>
        <v>1.0525800822826519</v>
      </c>
      <c r="AV54" s="10">
        <f t="shared" si="98"/>
        <v>1.0525800822826519</v>
      </c>
      <c r="AW54" s="10">
        <f t="shared" si="98"/>
        <v>1.0525800822826519</v>
      </c>
      <c r="AX54" s="10">
        <f t="shared" si="98"/>
        <v>1.0525800822826519</v>
      </c>
      <c r="AY54" s="10">
        <f t="shared" si="98"/>
        <v>1.0525800822826519</v>
      </c>
      <c r="AZ54" s="10">
        <f t="shared" si="98"/>
        <v>1.0525800822826519</v>
      </c>
      <c r="BA54" s="10">
        <f t="shared" si="98"/>
        <v>1.0525800822826519</v>
      </c>
      <c r="BB54" s="10">
        <f t="shared" si="98"/>
        <v>1.0525800822826519</v>
      </c>
      <c r="BC54" s="10">
        <f t="shared" si="98"/>
        <v>1.0525800822826519</v>
      </c>
      <c r="BD54" s="10">
        <f t="shared" si="98"/>
        <v>1.0525800822826519</v>
      </c>
      <c r="BE54" s="10">
        <f t="shared" si="98"/>
        <v>1.0525800822826519</v>
      </c>
      <c r="BF54" s="10">
        <f t="shared" si="98"/>
        <v>1.0525800822826519</v>
      </c>
      <c r="BG54" s="10">
        <f t="shared" si="98"/>
        <v>1.0525800822826519</v>
      </c>
      <c r="BH54" s="10">
        <f t="shared" si="98"/>
        <v>1.0525800822826519</v>
      </c>
      <c r="BI54" s="10">
        <f t="shared" si="98"/>
        <v>1.0525800822826519</v>
      </c>
      <c r="BJ54" s="10">
        <f t="shared" si="98"/>
        <v>1.0525800822826519</v>
      </c>
      <c r="BK54" s="10">
        <f t="shared" si="98"/>
        <v>1.0525800822826519</v>
      </c>
      <c r="BL54" s="10">
        <f t="shared" si="98"/>
        <v>1.0525800822826519</v>
      </c>
      <c r="BM54" s="10">
        <f t="shared" si="98"/>
        <v>1.0525800822826519</v>
      </c>
      <c r="BN54" s="10">
        <f t="shared" si="98"/>
        <v>1.0525800822826519</v>
      </c>
      <c r="BO54" s="10">
        <f t="shared" ref="BO54:CG54" si="99">2*BO$10*(BO$5+BO$11*BO$6)/(SQRT(2)*BO$7*SIN(BO34))</f>
        <v>1.0525800822826519</v>
      </c>
      <c r="BP54" s="10">
        <f t="shared" si="99"/>
        <v>1.0525800822826519</v>
      </c>
      <c r="BQ54" s="10">
        <f t="shared" si="99"/>
        <v>1.0525800822826519</v>
      </c>
      <c r="BR54" s="10">
        <f t="shared" si="99"/>
        <v>1.0525800822826519</v>
      </c>
      <c r="BS54" s="10">
        <f t="shared" si="99"/>
        <v>1.0525800822826519</v>
      </c>
      <c r="BT54" s="10">
        <f t="shared" si="99"/>
        <v>1.0525800822826519</v>
      </c>
      <c r="BU54" s="10">
        <f t="shared" si="99"/>
        <v>1.0525800822826519</v>
      </c>
      <c r="BV54" s="10">
        <f t="shared" si="99"/>
        <v>1.0525800822826519</v>
      </c>
      <c r="BW54" s="10">
        <f t="shared" si="99"/>
        <v>1.0525800822826519</v>
      </c>
      <c r="BX54" s="10">
        <f t="shared" si="99"/>
        <v>1.0525800822826519</v>
      </c>
      <c r="BY54" s="10">
        <f t="shared" si="99"/>
        <v>1.0525800822826519</v>
      </c>
      <c r="BZ54" s="10">
        <f t="shared" si="99"/>
        <v>1.0525800822826519</v>
      </c>
      <c r="CA54" s="10">
        <f t="shared" si="99"/>
        <v>1.0525800822826519</v>
      </c>
      <c r="CB54" s="10">
        <f t="shared" si="99"/>
        <v>1.0525800822826519</v>
      </c>
      <c r="CC54" s="10">
        <f t="shared" si="99"/>
        <v>1.0525800822826519</v>
      </c>
      <c r="CD54" s="10">
        <f t="shared" si="99"/>
        <v>1.0525800822826519</v>
      </c>
      <c r="CE54" s="10">
        <f t="shared" si="99"/>
        <v>1.0525800822826519</v>
      </c>
      <c r="CF54" s="10">
        <f t="shared" si="99"/>
        <v>1.0525800822826519</v>
      </c>
      <c r="CG54" s="10">
        <f t="shared" si="99"/>
        <v>1.0525800822826519</v>
      </c>
    </row>
    <row r="55" spans="2:89" ht="16.5" customHeight="1">
      <c r="B55" s="10" t="s">
        <v>815</v>
      </c>
      <c r="C55" s="10">
        <f t="shared" ref="C55:AH55" si="100">2*C$10*(C$5+C$11*C$6)/(SQRT(2)*C$7*SIN(C35))</f>
        <v>1.1740005330921621</v>
      </c>
      <c r="D55" s="10">
        <f t="shared" si="100"/>
        <v>1.1740005330921621</v>
      </c>
      <c r="E55" s="10">
        <f t="shared" si="100"/>
        <v>1.1740005330921621</v>
      </c>
      <c r="F55" s="10">
        <f t="shared" si="100"/>
        <v>1.1740005330921621</v>
      </c>
      <c r="G55" s="10">
        <f t="shared" si="100"/>
        <v>1.1740005330921621</v>
      </c>
      <c r="H55" s="10">
        <f t="shared" si="100"/>
        <v>1.1740005330921621</v>
      </c>
      <c r="I55" s="10">
        <f t="shared" si="100"/>
        <v>1.1740005330921621</v>
      </c>
      <c r="J55" s="10">
        <f t="shared" si="100"/>
        <v>1.1740005330921621</v>
      </c>
      <c r="K55" s="10">
        <f t="shared" si="100"/>
        <v>1.1740005330921621</v>
      </c>
      <c r="L55" s="10">
        <f t="shared" si="100"/>
        <v>1.1740005330921621</v>
      </c>
      <c r="M55" s="10">
        <f t="shared" si="100"/>
        <v>1.1740005330921621</v>
      </c>
      <c r="N55" s="10">
        <f t="shared" si="100"/>
        <v>1.1740005330921621</v>
      </c>
      <c r="O55" s="10">
        <f t="shared" si="100"/>
        <v>1.1740005330921621</v>
      </c>
      <c r="P55" s="10">
        <f t="shared" si="100"/>
        <v>1.1740005330921621</v>
      </c>
      <c r="Q55" s="10">
        <f t="shared" si="100"/>
        <v>1.1740005330921621</v>
      </c>
      <c r="R55" s="10">
        <f t="shared" si="100"/>
        <v>1.1740005330921621</v>
      </c>
      <c r="S55" s="10">
        <f t="shared" si="100"/>
        <v>1.1740005330921621</v>
      </c>
      <c r="T55" s="10">
        <f t="shared" si="100"/>
        <v>1.1740005330921621</v>
      </c>
      <c r="U55" s="10">
        <f t="shared" si="100"/>
        <v>1.1740005330921621</v>
      </c>
      <c r="V55" s="10">
        <f t="shared" si="100"/>
        <v>1.1740005330921621</v>
      </c>
      <c r="W55" s="10">
        <f t="shared" si="100"/>
        <v>1.1740005330921621</v>
      </c>
      <c r="X55" s="10">
        <f t="shared" si="100"/>
        <v>1.1740005330921621</v>
      </c>
      <c r="Y55" s="10">
        <f t="shared" si="100"/>
        <v>1.1740005330921621</v>
      </c>
      <c r="Z55" s="10">
        <f t="shared" si="100"/>
        <v>1.1740005330921621</v>
      </c>
      <c r="AA55" s="10">
        <f t="shared" si="100"/>
        <v>1.1740005330921621</v>
      </c>
      <c r="AB55" s="10">
        <f t="shared" si="100"/>
        <v>1.1740005330921621</v>
      </c>
      <c r="AC55" s="10">
        <f t="shared" si="100"/>
        <v>1.1740005330921621</v>
      </c>
      <c r="AD55" s="10">
        <f t="shared" si="100"/>
        <v>1.1740005330921621</v>
      </c>
      <c r="AE55" s="10">
        <f t="shared" si="100"/>
        <v>1.1740005330921621</v>
      </c>
      <c r="AF55" s="10">
        <f t="shared" si="100"/>
        <v>1.1740005330921621</v>
      </c>
      <c r="AG55" s="10">
        <f t="shared" si="100"/>
        <v>1.1740005330921621</v>
      </c>
      <c r="AH55" s="10">
        <f t="shared" si="100"/>
        <v>1.1740005330921621</v>
      </c>
      <c r="AI55" s="10">
        <f t="shared" ref="AI55:BN55" si="101">2*AI$10*(AI$5+AI$11*AI$6)/(SQRT(2)*AI$7*SIN(AI35))</f>
        <v>1.1740005330921621</v>
      </c>
      <c r="AJ55" s="10">
        <f t="shared" si="101"/>
        <v>1.1740005330921621</v>
      </c>
      <c r="AK55" s="10">
        <f t="shared" si="101"/>
        <v>1.1740005330921621</v>
      </c>
      <c r="AL55" s="10">
        <f t="shared" si="101"/>
        <v>1.1740005330921621</v>
      </c>
      <c r="AM55" s="10">
        <f t="shared" si="101"/>
        <v>1.1740005330921621</v>
      </c>
      <c r="AN55" s="10">
        <f t="shared" si="101"/>
        <v>1.1740005330921621</v>
      </c>
      <c r="AO55" s="10">
        <f t="shared" si="101"/>
        <v>1.1740005330921621</v>
      </c>
      <c r="AP55" s="10">
        <f t="shared" si="101"/>
        <v>1.1740005330921621</v>
      </c>
      <c r="AQ55" s="10">
        <f t="shared" si="101"/>
        <v>1.1740005330921621</v>
      </c>
      <c r="AR55" s="10">
        <f t="shared" si="101"/>
        <v>1.1740005330921621</v>
      </c>
      <c r="AS55" s="10">
        <f t="shared" si="101"/>
        <v>1.1740005330921621</v>
      </c>
      <c r="AT55" s="10">
        <f t="shared" si="101"/>
        <v>1.1740005330921621</v>
      </c>
      <c r="AU55" s="10">
        <f t="shared" si="101"/>
        <v>1.1740005330921621</v>
      </c>
      <c r="AV55" s="10">
        <f t="shared" si="101"/>
        <v>1.1740005330921621</v>
      </c>
      <c r="AW55" s="10">
        <f t="shared" si="101"/>
        <v>1.1740005330921621</v>
      </c>
      <c r="AX55" s="10">
        <f t="shared" si="101"/>
        <v>1.1740005330921621</v>
      </c>
      <c r="AY55" s="10">
        <f t="shared" si="101"/>
        <v>1.1740005330921621</v>
      </c>
      <c r="AZ55" s="10">
        <f t="shared" si="101"/>
        <v>1.1740005330921621</v>
      </c>
      <c r="BA55" s="10">
        <f t="shared" si="101"/>
        <v>1.1740005330921621</v>
      </c>
      <c r="BB55" s="10">
        <f t="shared" si="101"/>
        <v>1.1740005330921621</v>
      </c>
      <c r="BC55" s="10">
        <f t="shared" si="101"/>
        <v>1.1740005330921621</v>
      </c>
      <c r="BD55" s="10">
        <f t="shared" si="101"/>
        <v>1.1740005330921621</v>
      </c>
      <c r="BE55" s="10">
        <f t="shared" si="101"/>
        <v>1.1740005330921621</v>
      </c>
      <c r="BF55" s="10">
        <f t="shared" si="101"/>
        <v>1.1740005330921621</v>
      </c>
      <c r="BG55" s="10">
        <f t="shared" si="101"/>
        <v>1.1740005330921621</v>
      </c>
      <c r="BH55" s="10">
        <f t="shared" si="101"/>
        <v>1.1740005330921621</v>
      </c>
      <c r="BI55" s="10">
        <f t="shared" si="101"/>
        <v>1.1740005330921621</v>
      </c>
      <c r="BJ55" s="10">
        <f t="shared" si="101"/>
        <v>1.1740005330921621</v>
      </c>
      <c r="BK55" s="10">
        <f t="shared" si="101"/>
        <v>1.1740005330921621</v>
      </c>
      <c r="BL55" s="10">
        <f t="shared" si="101"/>
        <v>1.1740005330921621</v>
      </c>
      <c r="BM55" s="10">
        <f t="shared" si="101"/>
        <v>1.1740005330921621</v>
      </c>
      <c r="BN55" s="10">
        <f t="shared" si="101"/>
        <v>1.1740005330921621</v>
      </c>
      <c r="BO55" s="10">
        <f t="shared" ref="BO55:CG55" si="102">2*BO$10*(BO$5+BO$11*BO$6)/(SQRT(2)*BO$7*SIN(BO35))</f>
        <v>1.1740005330921621</v>
      </c>
      <c r="BP55" s="10">
        <f t="shared" si="102"/>
        <v>1.1740005330921621</v>
      </c>
      <c r="BQ55" s="10">
        <f t="shared" si="102"/>
        <v>1.1740005330921621</v>
      </c>
      <c r="BR55" s="10">
        <f t="shared" si="102"/>
        <v>1.1740005330921621</v>
      </c>
      <c r="BS55" s="10">
        <f t="shared" si="102"/>
        <v>1.1740005330921621</v>
      </c>
      <c r="BT55" s="10">
        <f t="shared" si="102"/>
        <v>1.1740005330921621</v>
      </c>
      <c r="BU55" s="10">
        <f t="shared" si="102"/>
        <v>1.1740005330921621</v>
      </c>
      <c r="BV55" s="10">
        <f t="shared" si="102"/>
        <v>1.1740005330921621</v>
      </c>
      <c r="BW55" s="10">
        <f t="shared" si="102"/>
        <v>1.1740005330921621</v>
      </c>
      <c r="BX55" s="10">
        <f t="shared" si="102"/>
        <v>1.1740005330921621</v>
      </c>
      <c r="BY55" s="10">
        <f t="shared" si="102"/>
        <v>1.1740005330921621</v>
      </c>
      <c r="BZ55" s="10">
        <f t="shared" si="102"/>
        <v>1.1740005330921621</v>
      </c>
      <c r="CA55" s="10">
        <f t="shared" si="102"/>
        <v>1.1740005330921621</v>
      </c>
      <c r="CB55" s="10">
        <f t="shared" si="102"/>
        <v>1.1740005330921621</v>
      </c>
      <c r="CC55" s="10">
        <f t="shared" si="102"/>
        <v>1.1740005330921621</v>
      </c>
      <c r="CD55" s="10">
        <f t="shared" si="102"/>
        <v>1.1740005330921621</v>
      </c>
      <c r="CE55" s="10">
        <f t="shared" si="102"/>
        <v>1.1740005330921621</v>
      </c>
      <c r="CF55" s="10">
        <f t="shared" si="102"/>
        <v>1.1740005330921621</v>
      </c>
      <c r="CG55" s="10">
        <f t="shared" si="102"/>
        <v>1.1740005330921621</v>
      </c>
    </row>
    <row r="56" spans="2:89" ht="16.5" customHeight="1">
      <c r="B56" s="10" t="s">
        <v>816</v>
      </c>
      <c r="C56" s="10">
        <f t="shared" ref="C56:AH56" si="103">2*C$10*(C$5+C$11*C$6)/(SQRT(2)*C$7*SIN(C36))</f>
        <v>1.4378511319156171</v>
      </c>
      <c r="D56" s="10">
        <f t="shared" si="103"/>
        <v>1.4378511319156171</v>
      </c>
      <c r="E56" s="10">
        <f t="shared" si="103"/>
        <v>1.4378511319156171</v>
      </c>
      <c r="F56" s="10">
        <f t="shared" si="103"/>
        <v>1.4378511319156171</v>
      </c>
      <c r="G56" s="10">
        <f t="shared" si="103"/>
        <v>1.4378511319156171</v>
      </c>
      <c r="H56" s="10">
        <f t="shared" si="103"/>
        <v>1.4378511319156171</v>
      </c>
      <c r="I56" s="10">
        <f t="shared" si="103"/>
        <v>1.4378511319156171</v>
      </c>
      <c r="J56" s="10">
        <f t="shared" si="103"/>
        <v>1.4378511319156171</v>
      </c>
      <c r="K56" s="10">
        <f t="shared" si="103"/>
        <v>1.4378511319156171</v>
      </c>
      <c r="L56" s="10">
        <f t="shared" si="103"/>
        <v>1.4378511319156171</v>
      </c>
      <c r="M56" s="10">
        <f t="shared" si="103"/>
        <v>1.4378511319156171</v>
      </c>
      <c r="N56" s="10">
        <f t="shared" si="103"/>
        <v>1.4378511319156171</v>
      </c>
      <c r="O56" s="10">
        <f t="shared" si="103"/>
        <v>1.4378511319156171</v>
      </c>
      <c r="P56" s="10">
        <f t="shared" si="103"/>
        <v>1.4378511319156171</v>
      </c>
      <c r="Q56" s="10">
        <f t="shared" si="103"/>
        <v>1.4378511319156171</v>
      </c>
      <c r="R56" s="10">
        <f t="shared" si="103"/>
        <v>1.4378511319156171</v>
      </c>
      <c r="S56" s="10">
        <f t="shared" si="103"/>
        <v>1.4378511319156171</v>
      </c>
      <c r="T56" s="10">
        <f t="shared" si="103"/>
        <v>1.4378511319156171</v>
      </c>
      <c r="U56" s="10">
        <f t="shared" si="103"/>
        <v>1.4378511319156171</v>
      </c>
      <c r="V56" s="10">
        <f t="shared" si="103"/>
        <v>1.4378511319156171</v>
      </c>
      <c r="W56" s="10">
        <f t="shared" si="103"/>
        <v>1.4378511319156171</v>
      </c>
      <c r="X56" s="10">
        <f t="shared" si="103"/>
        <v>1.4378511319156171</v>
      </c>
      <c r="Y56" s="10">
        <f t="shared" si="103"/>
        <v>1.4378511319156171</v>
      </c>
      <c r="Z56" s="10">
        <f t="shared" si="103"/>
        <v>1.4378511319156171</v>
      </c>
      <c r="AA56" s="10">
        <f t="shared" si="103"/>
        <v>1.4378511319156171</v>
      </c>
      <c r="AB56" s="10">
        <f t="shared" si="103"/>
        <v>1.4378511319156171</v>
      </c>
      <c r="AC56" s="10">
        <f t="shared" si="103"/>
        <v>1.4378511319156171</v>
      </c>
      <c r="AD56" s="10">
        <f t="shared" si="103"/>
        <v>1.4378511319156171</v>
      </c>
      <c r="AE56" s="10">
        <f t="shared" si="103"/>
        <v>1.4378511319156171</v>
      </c>
      <c r="AF56" s="10">
        <f t="shared" si="103"/>
        <v>1.4378511319156171</v>
      </c>
      <c r="AG56" s="10">
        <f t="shared" si="103"/>
        <v>1.4378511319156171</v>
      </c>
      <c r="AH56" s="10">
        <f t="shared" si="103"/>
        <v>1.4378511319156171</v>
      </c>
      <c r="AI56" s="10">
        <f t="shared" ref="AI56:BN56" si="104">2*AI$10*(AI$5+AI$11*AI$6)/(SQRT(2)*AI$7*SIN(AI36))</f>
        <v>1.4378511319156171</v>
      </c>
      <c r="AJ56" s="10">
        <f t="shared" si="104"/>
        <v>1.4378511319156171</v>
      </c>
      <c r="AK56" s="10">
        <f t="shared" si="104"/>
        <v>1.4378511319156171</v>
      </c>
      <c r="AL56" s="10">
        <f t="shared" si="104"/>
        <v>1.4378511319156171</v>
      </c>
      <c r="AM56" s="10">
        <f t="shared" si="104"/>
        <v>1.4378511319156171</v>
      </c>
      <c r="AN56" s="10">
        <f t="shared" si="104"/>
        <v>1.4378511319156171</v>
      </c>
      <c r="AO56" s="10">
        <f t="shared" si="104"/>
        <v>1.4378511319156171</v>
      </c>
      <c r="AP56" s="10">
        <f t="shared" si="104"/>
        <v>1.4378511319156171</v>
      </c>
      <c r="AQ56" s="10">
        <f t="shared" si="104"/>
        <v>1.4378511319156171</v>
      </c>
      <c r="AR56" s="10">
        <f t="shared" si="104"/>
        <v>1.4378511319156171</v>
      </c>
      <c r="AS56" s="10">
        <f t="shared" si="104"/>
        <v>1.4378511319156171</v>
      </c>
      <c r="AT56" s="10">
        <f t="shared" si="104"/>
        <v>1.4378511319156171</v>
      </c>
      <c r="AU56" s="10">
        <f t="shared" si="104"/>
        <v>1.4378511319156171</v>
      </c>
      <c r="AV56" s="10">
        <f t="shared" si="104"/>
        <v>1.4378511319156171</v>
      </c>
      <c r="AW56" s="10">
        <f t="shared" si="104"/>
        <v>1.4378511319156171</v>
      </c>
      <c r="AX56" s="10">
        <f t="shared" si="104"/>
        <v>1.4378511319156171</v>
      </c>
      <c r="AY56" s="10">
        <f t="shared" si="104"/>
        <v>1.4378511319156171</v>
      </c>
      <c r="AZ56" s="10">
        <f t="shared" si="104"/>
        <v>1.4378511319156171</v>
      </c>
      <c r="BA56" s="10">
        <f t="shared" si="104"/>
        <v>1.4378511319156171</v>
      </c>
      <c r="BB56" s="10">
        <f t="shared" si="104"/>
        <v>1.4378511319156171</v>
      </c>
      <c r="BC56" s="10">
        <f t="shared" si="104"/>
        <v>1.4378511319156171</v>
      </c>
      <c r="BD56" s="10">
        <f t="shared" si="104"/>
        <v>1.4378511319156171</v>
      </c>
      <c r="BE56" s="10">
        <f t="shared" si="104"/>
        <v>1.4378511319156171</v>
      </c>
      <c r="BF56" s="10">
        <f t="shared" si="104"/>
        <v>1.4378511319156171</v>
      </c>
      <c r="BG56" s="10">
        <f t="shared" si="104"/>
        <v>1.4378511319156171</v>
      </c>
      <c r="BH56" s="10">
        <f t="shared" si="104"/>
        <v>1.4378511319156171</v>
      </c>
      <c r="BI56" s="10">
        <f t="shared" si="104"/>
        <v>1.4378511319156171</v>
      </c>
      <c r="BJ56" s="10">
        <f t="shared" si="104"/>
        <v>1.4378511319156171</v>
      </c>
      <c r="BK56" s="10">
        <f t="shared" si="104"/>
        <v>1.4378511319156171</v>
      </c>
      <c r="BL56" s="10">
        <f t="shared" si="104"/>
        <v>1.4378511319156171</v>
      </c>
      <c r="BM56" s="10">
        <f t="shared" si="104"/>
        <v>1.4378511319156171</v>
      </c>
      <c r="BN56" s="10">
        <f t="shared" si="104"/>
        <v>1.4378511319156171</v>
      </c>
      <c r="BO56" s="10">
        <f t="shared" ref="BO56:CG56" si="105">2*BO$10*(BO$5+BO$11*BO$6)/(SQRT(2)*BO$7*SIN(BO36))</f>
        <v>1.4378511319156171</v>
      </c>
      <c r="BP56" s="10">
        <f t="shared" si="105"/>
        <v>1.4378511319156171</v>
      </c>
      <c r="BQ56" s="10">
        <f t="shared" si="105"/>
        <v>1.4378511319156171</v>
      </c>
      <c r="BR56" s="10">
        <f t="shared" si="105"/>
        <v>1.4378511319156171</v>
      </c>
      <c r="BS56" s="10">
        <f t="shared" si="105"/>
        <v>1.4378511319156171</v>
      </c>
      <c r="BT56" s="10">
        <f t="shared" si="105"/>
        <v>1.4378511319156171</v>
      </c>
      <c r="BU56" s="10">
        <f t="shared" si="105"/>
        <v>1.4378511319156171</v>
      </c>
      <c r="BV56" s="10">
        <f t="shared" si="105"/>
        <v>1.4378511319156171</v>
      </c>
      <c r="BW56" s="10">
        <f t="shared" si="105"/>
        <v>1.4378511319156171</v>
      </c>
      <c r="BX56" s="10">
        <f t="shared" si="105"/>
        <v>1.4378511319156171</v>
      </c>
      <c r="BY56" s="10">
        <f t="shared" si="105"/>
        <v>1.4378511319156171</v>
      </c>
      <c r="BZ56" s="10">
        <f t="shared" si="105"/>
        <v>1.4378511319156171</v>
      </c>
      <c r="CA56" s="10">
        <f t="shared" si="105"/>
        <v>1.4378511319156171</v>
      </c>
      <c r="CB56" s="10">
        <f t="shared" si="105"/>
        <v>1.4378511319156171</v>
      </c>
      <c r="CC56" s="10">
        <f t="shared" si="105"/>
        <v>1.4378511319156171</v>
      </c>
      <c r="CD56" s="10">
        <f t="shared" si="105"/>
        <v>1.4378511319156171</v>
      </c>
      <c r="CE56" s="10">
        <f t="shared" si="105"/>
        <v>1.4378511319156171</v>
      </c>
      <c r="CF56" s="10">
        <f t="shared" si="105"/>
        <v>1.4378511319156171</v>
      </c>
      <c r="CG56" s="10">
        <f t="shared" si="105"/>
        <v>1.4378511319156171</v>
      </c>
    </row>
    <row r="57" spans="2:89" ht="16.5" customHeight="1">
      <c r="B57" s="10" t="s">
        <v>817</v>
      </c>
      <c r="C57" s="10">
        <f t="shared" ref="C57:AH57" si="106">2*C$10*(C$5+C$11*C$6)/(SQRT(2)*C$7*SIN(C37))</f>
        <v>2.0334285714285723</v>
      </c>
      <c r="D57" s="10">
        <f t="shared" si="106"/>
        <v>2.0334285714285723</v>
      </c>
      <c r="E57" s="10">
        <f t="shared" si="106"/>
        <v>2.0334285714285723</v>
      </c>
      <c r="F57" s="10">
        <f t="shared" si="106"/>
        <v>2.0334285714285723</v>
      </c>
      <c r="G57" s="10">
        <f t="shared" si="106"/>
        <v>2.0334285714285723</v>
      </c>
      <c r="H57" s="10">
        <f t="shared" si="106"/>
        <v>2.0334285714285723</v>
      </c>
      <c r="I57" s="10">
        <f t="shared" si="106"/>
        <v>2.0334285714285723</v>
      </c>
      <c r="J57" s="10">
        <f t="shared" si="106"/>
        <v>2.0334285714285723</v>
      </c>
      <c r="K57" s="10">
        <f t="shared" si="106"/>
        <v>2.0334285714285723</v>
      </c>
      <c r="L57" s="10">
        <f t="shared" si="106"/>
        <v>2.0334285714285723</v>
      </c>
      <c r="M57" s="10">
        <f t="shared" si="106"/>
        <v>2.0334285714285723</v>
      </c>
      <c r="N57" s="10">
        <f t="shared" si="106"/>
        <v>2.0334285714285723</v>
      </c>
      <c r="O57" s="10">
        <f t="shared" si="106"/>
        <v>2.0334285714285723</v>
      </c>
      <c r="P57" s="10">
        <f t="shared" si="106"/>
        <v>2.0334285714285723</v>
      </c>
      <c r="Q57" s="10">
        <f t="shared" si="106"/>
        <v>2.0334285714285723</v>
      </c>
      <c r="R57" s="10">
        <f t="shared" si="106"/>
        <v>2.0334285714285723</v>
      </c>
      <c r="S57" s="10">
        <f t="shared" si="106"/>
        <v>2.0334285714285723</v>
      </c>
      <c r="T57" s="10">
        <f t="shared" si="106"/>
        <v>2.0334285714285723</v>
      </c>
      <c r="U57" s="10">
        <f t="shared" si="106"/>
        <v>2.0334285714285723</v>
      </c>
      <c r="V57" s="10">
        <f t="shared" si="106"/>
        <v>2.0334285714285723</v>
      </c>
      <c r="W57" s="10">
        <f t="shared" si="106"/>
        <v>2.0334285714285723</v>
      </c>
      <c r="X57" s="10">
        <f t="shared" si="106"/>
        <v>2.0334285714285723</v>
      </c>
      <c r="Y57" s="10">
        <f t="shared" si="106"/>
        <v>2.0334285714285723</v>
      </c>
      <c r="Z57" s="10">
        <f t="shared" si="106"/>
        <v>2.0334285714285723</v>
      </c>
      <c r="AA57" s="10">
        <f t="shared" si="106"/>
        <v>2.0334285714285723</v>
      </c>
      <c r="AB57" s="10">
        <f t="shared" si="106"/>
        <v>2.0334285714285723</v>
      </c>
      <c r="AC57" s="10">
        <f t="shared" si="106"/>
        <v>2.0334285714285723</v>
      </c>
      <c r="AD57" s="10">
        <f t="shared" si="106"/>
        <v>2.0334285714285723</v>
      </c>
      <c r="AE57" s="10">
        <f t="shared" si="106"/>
        <v>2.0334285714285723</v>
      </c>
      <c r="AF57" s="10">
        <f t="shared" si="106"/>
        <v>2.0334285714285723</v>
      </c>
      <c r="AG57" s="10">
        <f t="shared" si="106"/>
        <v>2.0334285714285723</v>
      </c>
      <c r="AH57" s="10">
        <f t="shared" si="106"/>
        <v>2.0334285714285723</v>
      </c>
      <c r="AI57" s="10">
        <f t="shared" ref="AI57:BN57" si="107">2*AI$10*(AI$5+AI$11*AI$6)/(SQRT(2)*AI$7*SIN(AI37))</f>
        <v>2.0334285714285723</v>
      </c>
      <c r="AJ57" s="10">
        <f t="shared" si="107"/>
        <v>2.0334285714285723</v>
      </c>
      <c r="AK57" s="10">
        <f t="shared" si="107"/>
        <v>2.0334285714285723</v>
      </c>
      <c r="AL57" s="10">
        <f t="shared" si="107"/>
        <v>2.0334285714285723</v>
      </c>
      <c r="AM57" s="10">
        <f t="shared" si="107"/>
        <v>2.0334285714285723</v>
      </c>
      <c r="AN57" s="10">
        <f t="shared" si="107"/>
        <v>2.0334285714285723</v>
      </c>
      <c r="AO57" s="10">
        <f t="shared" si="107"/>
        <v>2.0334285714285723</v>
      </c>
      <c r="AP57" s="10">
        <f t="shared" si="107"/>
        <v>2.0334285714285723</v>
      </c>
      <c r="AQ57" s="10">
        <f t="shared" si="107"/>
        <v>2.0334285714285723</v>
      </c>
      <c r="AR57" s="10">
        <f t="shared" si="107"/>
        <v>2.0334285714285723</v>
      </c>
      <c r="AS57" s="10">
        <f t="shared" si="107"/>
        <v>2.0334285714285723</v>
      </c>
      <c r="AT57" s="10">
        <f t="shared" si="107"/>
        <v>2.0334285714285723</v>
      </c>
      <c r="AU57" s="10">
        <f t="shared" si="107"/>
        <v>2.0334285714285723</v>
      </c>
      <c r="AV57" s="10">
        <f t="shared" si="107"/>
        <v>2.0334285714285723</v>
      </c>
      <c r="AW57" s="10">
        <f t="shared" si="107"/>
        <v>2.0334285714285723</v>
      </c>
      <c r="AX57" s="10">
        <f t="shared" si="107"/>
        <v>2.0334285714285723</v>
      </c>
      <c r="AY57" s="10">
        <f t="shared" si="107"/>
        <v>2.0334285714285723</v>
      </c>
      <c r="AZ57" s="10">
        <f t="shared" si="107"/>
        <v>2.0334285714285723</v>
      </c>
      <c r="BA57" s="10">
        <f t="shared" si="107"/>
        <v>2.0334285714285723</v>
      </c>
      <c r="BB57" s="10">
        <f t="shared" si="107"/>
        <v>2.0334285714285723</v>
      </c>
      <c r="BC57" s="10">
        <f t="shared" si="107"/>
        <v>2.0334285714285723</v>
      </c>
      <c r="BD57" s="10">
        <f t="shared" si="107"/>
        <v>2.0334285714285723</v>
      </c>
      <c r="BE57" s="10">
        <f t="shared" si="107"/>
        <v>2.0334285714285723</v>
      </c>
      <c r="BF57" s="10">
        <f t="shared" si="107"/>
        <v>2.0334285714285723</v>
      </c>
      <c r="BG57" s="10">
        <f t="shared" si="107"/>
        <v>2.0334285714285723</v>
      </c>
      <c r="BH57" s="10">
        <f t="shared" si="107"/>
        <v>2.0334285714285723</v>
      </c>
      <c r="BI57" s="10">
        <f t="shared" si="107"/>
        <v>2.0334285714285723</v>
      </c>
      <c r="BJ57" s="10">
        <f t="shared" si="107"/>
        <v>2.0334285714285723</v>
      </c>
      <c r="BK57" s="10">
        <f t="shared" si="107"/>
        <v>2.0334285714285723</v>
      </c>
      <c r="BL57" s="10">
        <f t="shared" si="107"/>
        <v>2.0334285714285723</v>
      </c>
      <c r="BM57" s="10">
        <f t="shared" si="107"/>
        <v>2.0334285714285723</v>
      </c>
      <c r="BN57" s="10">
        <f t="shared" si="107"/>
        <v>2.0334285714285723</v>
      </c>
      <c r="BO57" s="10">
        <f t="shared" ref="BO57:CG57" si="108">2*BO$10*(BO$5+BO$11*BO$6)/(SQRT(2)*BO$7*SIN(BO37))</f>
        <v>2.0334285714285723</v>
      </c>
      <c r="BP57" s="10">
        <f t="shared" si="108"/>
        <v>2.0334285714285723</v>
      </c>
      <c r="BQ57" s="10">
        <f t="shared" si="108"/>
        <v>2.0334285714285723</v>
      </c>
      <c r="BR57" s="10">
        <f t="shared" si="108"/>
        <v>2.0334285714285723</v>
      </c>
      <c r="BS57" s="10">
        <f t="shared" si="108"/>
        <v>2.0334285714285723</v>
      </c>
      <c r="BT57" s="10">
        <f t="shared" si="108"/>
        <v>2.0334285714285723</v>
      </c>
      <c r="BU57" s="10">
        <f t="shared" si="108"/>
        <v>2.0334285714285723</v>
      </c>
      <c r="BV57" s="10">
        <f t="shared" si="108"/>
        <v>2.0334285714285723</v>
      </c>
      <c r="BW57" s="10">
        <f t="shared" si="108"/>
        <v>2.0334285714285723</v>
      </c>
      <c r="BX57" s="10">
        <f t="shared" si="108"/>
        <v>2.0334285714285723</v>
      </c>
      <c r="BY57" s="10">
        <f t="shared" si="108"/>
        <v>2.0334285714285723</v>
      </c>
      <c r="BZ57" s="10">
        <f t="shared" si="108"/>
        <v>2.0334285714285723</v>
      </c>
      <c r="CA57" s="10">
        <f t="shared" si="108"/>
        <v>2.0334285714285723</v>
      </c>
      <c r="CB57" s="10">
        <f t="shared" si="108"/>
        <v>2.0334285714285723</v>
      </c>
      <c r="CC57" s="10">
        <f t="shared" si="108"/>
        <v>2.0334285714285723</v>
      </c>
      <c r="CD57" s="10">
        <f t="shared" si="108"/>
        <v>2.0334285714285723</v>
      </c>
      <c r="CE57" s="10">
        <f t="shared" si="108"/>
        <v>2.0334285714285723</v>
      </c>
      <c r="CF57" s="10">
        <f t="shared" si="108"/>
        <v>2.0334285714285723</v>
      </c>
      <c r="CG57" s="10">
        <f t="shared" si="108"/>
        <v>2.0334285714285723</v>
      </c>
    </row>
    <row r="58" spans="2:89" ht="16.5" customHeight="1">
      <c r="B58" s="10" t="s">
        <v>818</v>
      </c>
      <c r="C58" s="10">
        <f t="shared" ref="C58:AH58" si="109">2*C$10*(C$5+C$11*C$6)/(SQRT(2)*C$7*SIN(C38))</f>
        <v>3.9282823461138863</v>
      </c>
      <c r="D58" s="10">
        <f t="shared" si="109"/>
        <v>3.9282823461138863</v>
      </c>
      <c r="E58" s="10">
        <f t="shared" si="109"/>
        <v>3.9282823461138863</v>
      </c>
      <c r="F58" s="10">
        <f t="shared" si="109"/>
        <v>3.9282823461138863</v>
      </c>
      <c r="G58" s="10">
        <f t="shared" si="109"/>
        <v>3.9282823461138863</v>
      </c>
      <c r="H58" s="10">
        <f t="shared" si="109"/>
        <v>3.9282823461138863</v>
      </c>
      <c r="I58" s="10">
        <f t="shared" si="109"/>
        <v>3.9282823461138863</v>
      </c>
      <c r="J58" s="10">
        <f t="shared" si="109"/>
        <v>3.9282823461138863</v>
      </c>
      <c r="K58" s="10">
        <f t="shared" si="109"/>
        <v>3.9282823461138863</v>
      </c>
      <c r="L58" s="10">
        <f t="shared" si="109"/>
        <v>3.9282823461138863</v>
      </c>
      <c r="M58" s="10">
        <f t="shared" si="109"/>
        <v>3.9282823461138863</v>
      </c>
      <c r="N58" s="10">
        <f t="shared" si="109"/>
        <v>3.9282823461138863</v>
      </c>
      <c r="O58" s="10">
        <f t="shared" si="109"/>
        <v>3.9282823461138863</v>
      </c>
      <c r="P58" s="10">
        <f t="shared" si="109"/>
        <v>3.9282823461138863</v>
      </c>
      <c r="Q58" s="10">
        <f t="shared" si="109"/>
        <v>3.9282823461138863</v>
      </c>
      <c r="R58" s="10">
        <f t="shared" si="109"/>
        <v>3.9282823461138863</v>
      </c>
      <c r="S58" s="10">
        <f t="shared" si="109"/>
        <v>3.9282823461138863</v>
      </c>
      <c r="T58" s="10">
        <f t="shared" si="109"/>
        <v>3.9282823461138863</v>
      </c>
      <c r="U58" s="10">
        <f t="shared" si="109"/>
        <v>3.9282823461138863</v>
      </c>
      <c r="V58" s="10">
        <f t="shared" si="109"/>
        <v>3.9282823461138863</v>
      </c>
      <c r="W58" s="10">
        <f t="shared" si="109"/>
        <v>3.9282823461138863</v>
      </c>
      <c r="X58" s="10">
        <f t="shared" si="109"/>
        <v>3.9282823461138863</v>
      </c>
      <c r="Y58" s="10">
        <f t="shared" si="109"/>
        <v>3.9282823461138863</v>
      </c>
      <c r="Z58" s="10">
        <f t="shared" si="109"/>
        <v>3.9282823461138863</v>
      </c>
      <c r="AA58" s="10">
        <f t="shared" si="109"/>
        <v>3.9282823461138863</v>
      </c>
      <c r="AB58" s="10">
        <f t="shared" si="109"/>
        <v>3.9282823461138863</v>
      </c>
      <c r="AC58" s="10">
        <f t="shared" si="109"/>
        <v>3.9282823461138863</v>
      </c>
      <c r="AD58" s="10">
        <f t="shared" si="109"/>
        <v>3.9282823461138863</v>
      </c>
      <c r="AE58" s="10">
        <f t="shared" si="109"/>
        <v>3.9282823461138863</v>
      </c>
      <c r="AF58" s="10">
        <f t="shared" si="109"/>
        <v>3.9282823461138863</v>
      </c>
      <c r="AG58" s="10">
        <f t="shared" si="109"/>
        <v>3.9282823461138863</v>
      </c>
      <c r="AH58" s="10">
        <f t="shared" si="109"/>
        <v>3.9282823461138863</v>
      </c>
      <c r="AI58" s="10">
        <f t="shared" ref="AI58:BN58" si="110">2*AI$10*(AI$5+AI$11*AI$6)/(SQRT(2)*AI$7*SIN(AI38))</f>
        <v>3.9282823461138863</v>
      </c>
      <c r="AJ58" s="10">
        <f t="shared" si="110"/>
        <v>3.9282823461138863</v>
      </c>
      <c r="AK58" s="10">
        <f t="shared" si="110"/>
        <v>3.9282823461138863</v>
      </c>
      <c r="AL58" s="10">
        <f t="shared" si="110"/>
        <v>3.9282823461138863</v>
      </c>
      <c r="AM58" s="10">
        <f t="shared" si="110"/>
        <v>3.9282823461138863</v>
      </c>
      <c r="AN58" s="10">
        <f t="shared" si="110"/>
        <v>3.9282823461138863</v>
      </c>
      <c r="AO58" s="10">
        <f t="shared" si="110"/>
        <v>3.9282823461138863</v>
      </c>
      <c r="AP58" s="10">
        <f t="shared" si="110"/>
        <v>3.9282823461138863</v>
      </c>
      <c r="AQ58" s="10">
        <f t="shared" si="110"/>
        <v>3.9282823461138863</v>
      </c>
      <c r="AR58" s="10">
        <f t="shared" si="110"/>
        <v>3.9282823461138863</v>
      </c>
      <c r="AS58" s="10">
        <f t="shared" si="110"/>
        <v>3.9282823461138863</v>
      </c>
      <c r="AT58" s="10">
        <f t="shared" si="110"/>
        <v>3.9282823461138863</v>
      </c>
      <c r="AU58" s="10">
        <f t="shared" si="110"/>
        <v>3.9282823461138863</v>
      </c>
      <c r="AV58" s="10">
        <f t="shared" si="110"/>
        <v>3.9282823461138863</v>
      </c>
      <c r="AW58" s="10">
        <f t="shared" si="110"/>
        <v>3.9282823461138863</v>
      </c>
      <c r="AX58" s="10">
        <f t="shared" si="110"/>
        <v>3.9282823461138863</v>
      </c>
      <c r="AY58" s="10">
        <f t="shared" si="110"/>
        <v>3.9282823461138863</v>
      </c>
      <c r="AZ58" s="10">
        <f t="shared" si="110"/>
        <v>3.9282823461138863</v>
      </c>
      <c r="BA58" s="10">
        <f t="shared" si="110"/>
        <v>3.9282823461138863</v>
      </c>
      <c r="BB58" s="10">
        <f t="shared" si="110"/>
        <v>3.9282823461138863</v>
      </c>
      <c r="BC58" s="10">
        <f t="shared" si="110"/>
        <v>3.9282823461138863</v>
      </c>
      <c r="BD58" s="10">
        <f t="shared" si="110"/>
        <v>3.9282823461138863</v>
      </c>
      <c r="BE58" s="10">
        <f t="shared" si="110"/>
        <v>3.9282823461138863</v>
      </c>
      <c r="BF58" s="10">
        <f t="shared" si="110"/>
        <v>3.9282823461138863</v>
      </c>
      <c r="BG58" s="10">
        <f t="shared" si="110"/>
        <v>3.9282823461138863</v>
      </c>
      <c r="BH58" s="10">
        <f t="shared" si="110"/>
        <v>3.9282823461138863</v>
      </c>
      <c r="BI58" s="10">
        <f t="shared" si="110"/>
        <v>3.9282823461138863</v>
      </c>
      <c r="BJ58" s="10">
        <f t="shared" si="110"/>
        <v>3.9282823461138863</v>
      </c>
      <c r="BK58" s="10">
        <f t="shared" si="110"/>
        <v>3.9282823461138863</v>
      </c>
      <c r="BL58" s="10">
        <f t="shared" si="110"/>
        <v>3.9282823461138863</v>
      </c>
      <c r="BM58" s="10">
        <f t="shared" si="110"/>
        <v>3.9282823461138863</v>
      </c>
      <c r="BN58" s="10">
        <f t="shared" si="110"/>
        <v>3.9282823461138863</v>
      </c>
      <c r="BO58" s="10">
        <f t="shared" ref="BO58:CG58" si="111">2*BO$10*(BO$5+BO$11*BO$6)/(SQRT(2)*BO$7*SIN(BO38))</f>
        <v>3.9282823461138863</v>
      </c>
      <c r="BP58" s="10">
        <f t="shared" si="111"/>
        <v>3.9282823461138863</v>
      </c>
      <c r="BQ58" s="10">
        <f t="shared" si="111"/>
        <v>3.9282823461138863</v>
      </c>
      <c r="BR58" s="10">
        <f t="shared" si="111"/>
        <v>3.9282823461138863</v>
      </c>
      <c r="BS58" s="10">
        <f t="shared" si="111"/>
        <v>3.9282823461138863</v>
      </c>
      <c r="BT58" s="10">
        <f t="shared" si="111"/>
        <v>3.9282823461138863</v>
      </c>
      <c r="BU58" s="10">
        <f t="shared" si="111"/>
        <v>3.9282823461138863</v>
      </c>
      <c r="BV58" s="10">
        <f t="shared" si="111"/>
        <v>3.9282823461138863</v>
      </c>
      <c r="BW58" s="10">
        <f t="shared" si="111"/>
        <v>3.9282823461138863</v>
      </c>
      <c r="BX58" s="10">
        <f t="shared" si="111"/>
        <v>3.9282823461138863</v>
      </c>
      <c r="BY58" s="10">
        <f t="shared" si="111"/>
        <v>3.9282823461138863</v>
      </c>
      <c r="BZ58" s="10">
        <f t="shared" si="111"/>
        <v>3.9282823461138863</v>
      </c>
      <c r="CA58" s="10">
        <f t="shared" si="111"/>
        <v>3.9282823461138863</v>
      </c>
      <c r="CB58" s="10">
        <f t="shared" si="111"/>
        <v>3.9282823461138863</v>
      </c>
      <c r="CC58" s="10">
        <f t="shared" si="111"/>
        <v>3.9282823461138863</v>
      </c>
      <c r="CD58" s="10">
        <f t="shared" si="111"/>
        <v>3.9282823461138863</v>
      </c>
      <c r="CE58" s="10">
        <f t="shared" si="111"/>
        <v>3.9282823461138863</v>
      </c>
      <c r="CF58" s="10">
        <f t="shared" si="111"/>
        <v>3.9282823461138863</v>
      </c>
      <c r="CG58" s="10">
        <f t="shared" si="111"/>
        <v>3.9282823461138863</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0.98201947167738768</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0.98201947167738768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0.94677418380264322</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0.94677418380264322</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v>
      </c>
      <c r="BF62" s="10">
        <f t="shared" si="119"/>
        <v>0</v>
      </c>
      <c r="BG62" s="10">
        <f t="shared" si="119"/>
        <v>0</v>
      </c>
      <c r="BH62" s="10">
        <f t="shared" si="119"/>
        <v>0</v>
      </c>
      <c r="BI62" s="10">
        <f t="shared" si="119"/>
        <v>0</v>
      </c>
      <c r="BJ62" s="10">
        <f t="shared" si="119"/>
        <v>0</v>
      </c>
      <c r="BK62" s="10">
        <f t="shared" si="119"/>
        <v>0.85856415097553573</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0.85856415097553573</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v>
      </c>
      <c r="BC63" s="10">
        <f t="shared" si="122"/>
        <v>0</v>
      </c>
      <c r="BD63" s="10">
        <f t="shared" si="122"/>
        <v>0.76142589109225922</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0.76142589109225922</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0.67991685843620131</v>
      </c>
      <c r="AY64" s="10">
        <f t="shared" si="125"/>
        <v>0</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0.67991685843620131</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0.61362601606294154</v>
      </c>
      <c r="AU65" s="10">
        <f t="shared" si="128"/>
        <v>0</v>
      </c>
      <c r="AV65" s="10">
        <f t="shared" si="128"/>
        <v>0</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0.61362601606294154</v>
      </c>
    </row>
    <row r="67" spans="2:86" ht="16.5" customHeight="1">
      <c r="B67" s="10" t="s">
        <v>782</v>
      </c>
      <c r="C67" s="10">
        <f t="shared" ref="C67:AH67" si="130">2*C$10*(C$5+C$11*C$6)/(SQRT(2)*C$9*SIN(C33))</f>
        <v>0.52998936170212774</v>
      </c>
      <c r="D67" s="10">
        <f t="shared" si="130"/>
        <v>0.52998936170212774</v>
      </c>
      <c r="E67" s="10">
        <f t="shared" si="130"/>
        <v>0.52998936170212774</v>
      </c>
      <c r="F67" s="10">
        <f t="shared" si="130"/>
        <v>0.52998936170212774</v>
      </c>
      <c r="G67" s="10">
        <f t="shared" si="130"/>
        <v>0.52998936170212774</v>
      </c>
      <c r="H67" s="10">
        <f t="shared" si="130"/>
        <v>0.52998936170212774</v>
      </c>
      <c r="I67" s="10">
        <f t="shared" si="130"/>
        <v>0.52998936170212774</v>
      </c>
      <c r="J67" s="10">
        <f t="shared" si="130"/>
        <v>0.52998936170212774</v>
      </c>
      <c r="K67" s="10">
        <f t="shared" si="130"/>
        <v>0.52998936170212774</v>
      </c>
      <c r="L67" s="10">
        <f t="shared" si="130"/>
        <v>0.52998936170212774</v>
      </c>
      <c r="M67" s="10">
        <f t="shared" si="130"/>
        <v>0.52998936170212774</v>
      </c>
      <c r="N67" s="10">
        <f t="shared" si="130"/>
        <v>0.52998936170212774</v>
      </c>
      <c r="O67" s="10">
        <f t="shared" si="130"/>
        <v>0.52998936170212774</v>
      </c>
      <c r="P67" s="10">
        <f t="shared" si="130"/>
        <v>0.52998936170212774</v>
      </c>
      <c r="Q67" s="10">
        <f t="shared" si="130"/>
        <v>0.52998936170212774</v>
      </c>
      <c r="R67" s="10">
        <f t="shared" si="130"/>
        <v>0.52998936170212774</v>
      </c>
      <c r="S67" s="10">
        <f t="shared" si="130"/>
        <v>0.52998936170212774</v>
      </c>
      <c r="T67" s="10">
        <f t="shared" si="130"/>
        <v>0.52998936170212774</v>
      </c>
      <c r="U67" s="10">
        <f t="shared" si="130"/>
        <v>0.52998936170212774</v>
      </c>
      <c r="V67" s="10">
        <f t="shared" si="130"/>
        <v>0.52998936170212774</v>
      </c>
      <c r="W67" s="10">
        <f t="shared" si="130"/>
        <v>0.52998936170212774</v>
      </c>
      <c r="X67" s="10">
        <f t="shared" si="130"/>
        <v>0.52998936170212774</v>
      </c>
      <c r="Y67" s="10">
        <f t="shared" si="130"/>
        <v>0.52998936170212774</v>
      </c>
      <c r="Z67" s="10">
        <f t="shared" si="130"/>
        <v>0.52998936170212774</v>
      </c>
      <c r="AA67" s="10">
        <f t="shared" si="130"/>
        <v>0.52998936170212774</v>
      </c>
      <c r="AB67" s="10">
        <f t="shared" si="130"/>
        <v>0.52998936170212774</v>
      </c>
      <c r="AC67" s="10">
        <f t="shared" si="130"/>
        <v>0.52998936170212774</v>
      </c>
      <c r="AD67" s="10">
        <f t="shared" si="130"/>
        <v>0.52998936170212774</v>
      </c>
      <c r="AE67" s="10">
        <f t="shared" si="130"/>
        <v>0.52998936170212774</v>
      </c>
      <c r="AF67" s="10">
        <f t="shared" si="130"/>
        <v>0.52998936170212774</v>
      </c>
      <c r="AG67" s="10">
        <f t="shared" si="130"/>
        <v>0.52998936170212774</v>
      </c>
      <c r="AH67" s="10">
        <f t="shared" si="130"/>
        <v>0.52998936170212774</v>
      </c>
      <c r="AI67" s="10">
        <f t="shared" ref="AI67:BN67" si="131">2*AI$10*(AI$5+AI$11*AI$6)/(SQRT(2)*AI$9*SIN(AI33))</f>
        <v>0.52998936170212774</v>
      </c>
      <c r="AJ67" s="10">
        <f t="shared" si="131"/>
        <v>0.52998936170212774</v>
      </c>
      <c r="AK67" s="10">
        <f t="shared" si="131"/>
        <v>0.52998936170212774</v>
      </c>
      <c r="AL67" s="10">
        <f t="shared" si="131"/>
        <v>0.52998936170212774</v>
      </c>
      <c r="AM67" s="10">
        <f t="shared" si="131"/>
        <v>0.52998936170212774</v>
      </c>
      <c r="AN67" s="10">
        <f t="shared" si="131"/>
        <v>0.52998936170212774</v>
      </c>
      <c r="AO67" s="10">
        <f t="shared" si="131"/>
        <v>0.52998936170212774</v>
      </c>
      <c r="AP67" s="10">
        <f t="shared" si="131"/>
        <v>0.52998936170212774</v>
      </c>
      <c r="AQ67" s="10">
        <f t="shared" si="131"/>
        <v>0.52998936170212774</v>
      </c>
      <c r="AR67" s="10">
        <f t="shared" si="131"/>
        <v>0.52998936170212774</v>
      </c>
      <c r="AS67" s="10">
        <f t="shared" si="131"/>
        <v>0.52998936170212774</v>
      </c>
      <c r="AT67" s="10">
        <f t="shared" si="131"/>
        <v>0.52998936170212774</v>
      </c>
      <c r="AU67" s="10">
        <f t="shared" si="131"/>
        <v>0.52998936170212774</v>
      </c>
      <c r="AV67" s="10">
        <f t="shared" si="131"/>
        <v>0.52998936170212774</v>
      </c>
      <c r="AW67" s="10">
        <f t="shared" si="131"/>
        <v>0.52998936170212774</v>
      </c>
      <c r="AX67" s="10">
        <f t="shared" si="131"/>
        <v>0.52998936170212774</v>
      </c>
      <c r="AY67" s="10">
        <f t="shared" si="131"/>
        <v>0.52998936170212774</v>
      </c>
      <c r="AZ67" s="10">
        <f t="shared" si="131"/>
        <v>0.52998936170212774</v>
      </c>
      <c r="BA67" s="10">
        <f t="shared" si="131"/>
        <v>0.52998936170212774</v>
      </c>
      <c r="BB67" s="10">
        <f t="shared" si="131"/>
        <v>0.52998936170212774</v>
      </c>
      <c r="BC67" s="10">
        <f t="shared" si="131"/>
        <v>0.52998936170212774</v>
      </c>
      <c r="BD67" s="10">
        <f t="shared" si="131"/>
        <v>0.52998936170212774</v>
      </c>
      <c r="BE67" s="10">
        <f t="shared" si="131"/>
        <v>0.52998936170212774</v>
      </c>
      <c r="BF67" s="10">
        <f t="shared" si="131"/>
        <v>0.52998936170212774</v>
      </c>
      <c r="BG67" s="10">
        <f t="shared" si="131"/>
        <v>0.52998936170212774</v>
      </c>
      <c r="BH67" s="10">
        <f t="shared" si="131"/>
        <v>0.52998936170212774</v>
      </c>
      <c r="BI67" s="10">
        <f t="shared" si="131"/>
        <v>0.52998936170212774</v>
      </c>
      <c r="BJ67" s="10">
        <f t="shared" si="131"/>
        <v>0.52998936170212774</v>
      </c>
      <c r="BK67" s="10">
        <f t="shared" si="131"/>
        <v>0.52998936170212774</v>
      </c>
      <c r="BL67" s="10">
        <f t="shared" si="131"/>
        <v>0.52998936170212774</v>
      </c>
      <c r="BM67" s="10">
        <f t="shared" si="131"/>
        <v>0.52998936170212774</v>
      </c>
      <c r="BN67" s="10">
        <f t="shared" si="131"/>
        <v>0.52998936170212774</v>
      </c>
      <c r="BO67" s="10">
        <f t="shared" ref="BO67:CG67" si="132">2*BO$10*(BO$5+BO$11*BO$6)/(SQRT(2)*BO$9*SIN(BO33))</f>
        <v>0.52998936170212774</v>
      </c>
      <c r="BP67" s="10">
        <f t="shared" si="132"/>
        <v>0.52998936170212774</v>
      </c>
      <c r="BQ67" s="10">
        <f t="shared" si="132"/>
        <v>0.52998936170212774</v>
      </c>
      <c r="BR67" s="10">
        <f t="shared" si="132"/>
        <v>0.52998936170212774</v>
      </c>
      <c r="BS67" s="10">
        <f t="shared" si="132"/>
        <v>0.52998936170212774</v>
      </c>
      <c r="BT67" s="10">
        <f t="shared" si="132"/>
        <v>0.52998936170212774</v>
      </c>
      <c r="BU67" s="10">
        <f t="shared" si="132"/>
        <v>0.52998936170212774</v>
      </c>
      <c r="BV67" s="10">
        <f t="shared" si="132"/>
        <v>0.52998936170212774</v>
      </c>
      <c r="BW67" s="10">
        <f t="shared" si="132"/>
        <v>0.52998936170212774</v>
      </c>
      <c r="BX67" s="10">
        <f t="shared" si="132"/>
        <v>0.52998936170212774</v>
      </c>
      <c r="BY67" s="10">
        <f t="shared" si="132"/>
        <v>0.52998936170212774</v>
      </c>
      <c r="BZ67" s="10">
        <f t="shared" si="132"/>
        <v>0.52998936170212774</v>
      </c>
      <c r="CA67" s="10">
        <f t="shared" si="132"/>
        <v>0.52998936170212774</v>
      </c>
      <c r="CB67" s="10">
        <f t="shared" si="132"/>
        <v>0.52998936170212774</v>
      </c>
      <c r="CC67" s="10">
        <f t="shared" si="132"/>
        <v>0.52998936170212774</v>
      </c>
      <c r="CD67" s="10">
        <f t="shared" si="132"/>
        <v>0.52998936170212774</v>
      </c>
      <c r="CE67" s="10">
        <f t="shared" si="132"/>
        <v>0.52998936170212774</v>
      </c>
      <c r="CF67" s="10">
        <f t="shared" si="132"/>
        <v>0.52998936170212774</v>
      </c>
      <c r="CG67" s="10">
        <f t="shared" si="132"/>
        <v>0.52998936170212774</v>
      </c>
    </row>
    <row r="68" spans="2:86" ht="16.5" customHeight="1">
      <c r="B68" s="10" t="s">
        <v>825</v>
      </c>
      <c r="C68" s="10">
        <f t="shared" ref="C68:AH68" si="133">2*C$10*(C$5+C$11*C$6)/(SQRT(2)*C$9*SIN(C34))</f>
        <v>0.54868536204095686</v>
      </c>
      <c r="D68" s="10">
        <f t="shared" si="133"/>
        <v>0.54868536204095686</v>
      </c>
      <c r="E68" s="10">
        <f t="shared" si="133"/>
        <v>0.54868536204095686</v>
      </c>
      <c r="F68" s="10">
        <f t="shared" si="133"/>
        <v>0.54868536204095686</v>
      </c>
      <c r="G68" s="10">
        <f t="shared" si="133"/>
        <v>0.54868536204095686</v>
      </c>
      <c r="H68" s="10">
        <f t="shared" si="133"/>
        <v>0.54868536204095686</v>
      </c>
      <c r="I68" s="10">
        <f t="shared" si="133"/>
        <v>0.54868536204095686</v>
      </c>
      <c r="J68" s="10">
        <f t="shared" si="133"/>
        <v>0.54868536204095686</v>
      </c>
      <c r="K68" s="10">
        <f t="shared" si="133"/>
        <v>0.54868536204095686</v>
      </c>
      <c r="L68" s="10">
        <f t="shared" si="133"/>
        <v>0.54868536204095686</v>
      </c>
      <c r="M68" s="10">
        <f t="shared" si="133"/>
        <v>0.54868536204095686</v>
      </c>
      <c r="N68" s="10">
        <f t="shared" si="133"/>
        <v>0.54868536204095686</v>
      </c>
      <c r="O68" s="10">
        <f t="shared" si="133"/>
        <v>0.54868536204095686</v>
      </c>
      <c r="P68" s="10">
        <f t="shared" si="133"/>
        <v>0.54868536204095686</v>
      </c>
      <c r="Q68" s="10">
        <f t="shared" si="133"/>
        <v>0.54868536204095686</v>
      </c>
      <c r="R68" s="10">
        <f t="shared" si="133"/>
        <v>0.54868536204095686</v>
      </c>
      <c r="S68" s="10">
        <f t="shared" si="133"/>
        <v>0.54868536204095686</v>
      </c>
      <c r="T68" s="10">
        <f t="shared" si="133"/>
        <v>0.54868536204095686</v>
      </c>
      <c r="U68" s="10">
        <f t="shared" si="133"/>
        <v>0.54868536204095686</v>
      </c>
      <c r="V68" s="10">
        <f t="shared" si="133"/>
        <v>0.54868536204095686</v>
      </c>
      <c r="W68" s="10">
        <f t="shared" si="133"/>
        <v>0.54868536204095686</v>
      </c>
      <c r="X68" s="10">
        <f t="shared" si="133"/>
        <v>0.54868536204095686</v>
      </c>
      <c r="Y68" s="10">
        <f t="shared" si="133"/>
        <v>0.54868536204095686</v>
      </c>
      <c r="Z68" s="10">
        <f t="shared" si="133"/>
        <v>0.54868536204095686</v>
      </c>
      <c r="AA68" s="10">
        <f t="shared" si="133"/>
        <v>0.54868536204095686</v>
      </c>
      <c r="AB68" s="10">
        <f t="shared" si="133"/>
        <v>0.54868536204095686</v>
      </c>
      <c r="AC68" s="10">
        <f t="shared" si="133"/>
        <v>0.54868536204095686</v>
      </c>
      <c r="AD68" s="10">
        <f t="shared" si="133"/>
        <v>0.54868536204095686</v>
      </c>
      <c r="AE68" s="10">
        <f t="shared" si="133"/>
        <v>0.54868536204095686</v>
      </c>
      <c r="AF68" s="10">
        <f t="shared" si="133"/>
        <v>0.54868536204095686</v>
      </c>
      <c r="AG68" s="10">
        <f t="shared" si="133"/>
        <v>0.54868536204095686</v>
      </c>
      <c r="AH68" s="10">
        <f t="shared" si="133"/>
        <v>0.54868536204095686</v>
      </c>
      <c r="AI68" s="10">
        <f t="shared" ref="AI68:BN68" si="134">2*AI$10*(AI$5+AI$11*AI$6)/(SQRT(2)*AI$9*SIN(AI34))</f>
        <v>0.54868536204095686</v>
      </c>
      <c r="AJ68" s="10">
        <f t="shared" si="134"/>
        <v>0.54868536204095686</v>
      </c>
      <c r="AK68" s="10">
        <f t="shared" si="134"/>
        <v>0.54868536204095686</v>
      </c>
      <c r="AL68" s="10">
        <f t="shared" si="134"/>
        <v>0.54868536204095686</v>
      </c>
      <c r="AM68" s="10">
        <f t="shared" si="134"/>
        <v>0.54868536204095686</v>
      </c>
      <c r="AN68" s="10">
        <f t="shared" si="134"/>
        <v>0.54868536204095686</v>
      </c>
      <c r="AO68" s="10">
        <f t="shared" si="134"/>
        <v>0.54868536204095686</v>
      </c>
      <c r="AP68" s="10">
        <f t="shared" si="134"/>
        <v>0.54868536204095686</v>
      </c>
      <c r="AQ68" s="10">
        <f t="shared" si="134"/>
        <v>0.54868536204095686</v>
      </c>
      <c r="AR68" s="10">
        <f t="shared" si="134"/>
        <v>0.54868536204095686</v>
      </c>
      <c r="AS68" s="10">
        <f t="shared" si="134"/>
        <v>0.54868536204095686</v>
      </c>
      <c r="AT68" s="10">
        <f t="shared" si="134"/>
        <v>0.54868536204095686</v>
      </c>
      <c r="AU68" s="10">
        <f t="shared" si="134"/>
        <v>0.54868536204095686</v>
      </c>
      <c r="AV68" s="10">
        <f t="shared" si="134"/>
        <v>0.54868536204095686</v>
      </c>
      <c r="AW68" s="10">
        <f t="shared" si="134"/>
        <v>0.54868536204095686</v>
      </c>
      <c r="AX68" s="10">
        <f t="shared" si="134"/>
        <v>0.54868536204095686</v>
      </c>
      <c r="AY68" s="10">
        <f t="shared" si="134"/>
        <v>0.54868536204095686</v>
      </c>
      <c r="AZ68" s="10">
        <f t="shared" si="134"/>
        <v>0.54868536204095686</v>
      </c>
      <c r="BA68" s="10">
        <f t="shared" si="134"/>
        <v>0.54868536204095686</v>
      </c>
      <c r="BB68" s="10">
        <f t="shared" si="134"/>
        <v>0.54868536204095686</v>
      </c>
      <c r="BC68" s="10">
        <f t="shared" si="134"/>
        <v>0.54868536204095686</v>
      </c>
      <c r="BD68" s="10">
        <f t="shared" si="134"/>
        <v>0.54868536204095686</v>
      </c>
      <c r="BE68" s="10">
        <f t="shared" si="134"/>
        <v>0.54868536204095686</v>
      </c>
      <c r="BF68" s="10">
        <f t="shared" si="134"/>
        <v>0.54868536204095686</v>
      </c>
      <c r="BG68" s="10">
        <f t="shared" si="134"/>
        <v>0.54868536204095686</v>
      </c>
      <c r="BH68" s="10">
        <f t="shared" si="134"/>
        <v>0.54868536204095686</v>
      </c>
      <c r="BI68" s="10">
        <f t="shared" si="134"/>
        <v>0.54868536204095686</v>
      </c>
      <c r="BJ68" s="10">
        <f t="shared" si="134"/>
        <v>0.54868536204095686</v>
      </c>
      <c r="BK68" s="10">
        <f t="shared" si="134"/>
        <v>0.54868536204095686</v>
      </c>
      <c r="BL68" s="10">
        <f t="shared" si="134"/>
        <v>0.54868536204095686</v>
      </c>
      <c r="BM68" s="10">
        <f t="shared" si="134"/>
        <v>0.54868536204095686</v>
      </c>
      <c r="BN68" s="10">
        <f t="shared" si="134"/>
        <v>0.54868536204095686</v>
      </c>
      <c r="BO68" s="10">
        <f t="shared" ref="BO68:CG68" si="135">2*BO$10*(BO$5+BO$11*BO$6)/(SQRT(2)*BO$9*SIN(BO34))</f>
        <v>0.54868536204095686</v>
      </c>
      <c r="BP68" s="10">
        <f t="shared" si="135"/>
        <v>0.54868536204095686</v>
      </c>
      <c r="BQ68" s="10">
        <f t="shared" si="135"/>
        <v>0.54868536204095686</v>
      </c>
      <c r="BR68" s="10">
        <f t="shared" si="135"/>
        <v>0.54868536204095686</v>
      </c>
      <c r="BS68" s="10">
        <f t="shared" si="135"/>
        <v>0.54868536204095686</v>
      </c>
      <c r="BT68" s="10">
        <f t="shared" si="135"/>
        <v>0.54868536204095686</v>
      </c>
      <c r="BU68" s="10">
        <f t="shared" si="135"/>
        <v>0.54868536204095686</v>
      </c>
      <c r="BV68" s="10">
        <f t="shared" si="135"/>
        <v>0.54868536204095686</v>
      </c>
      <c r="BW68" s="10">
        <f t="shared" si="135"/>
        <v>0.54868536204095686</v>
      </c>
      <c r="BX68" s="10">
        <f t="shared" si="135"/>
        <v>0.54868536204095686</v>
      </c>
      <c r="BY68" s="10">
        <f t="shared" si="135"/>
        <v>0.54868536204095686</v>
      </c>
      <c r="BZ68" s="10">
        <f t="shared" si="135"/>
        <v>0.54868536204095686</v>
      </c>
      <c r="CA68" s="10">
        <f t="shared" si="135"/>
        <v>0.54868536204095686</v>
      </c>
      <c r="CB68" s="10">
        <f t="shared" si="135"/>
        <v>0.54868536204095686</v>
      </c>
      <c r="CC68" s="10">
        <f t="shared" si="135"/>
        <v>0.54868536204095686</v>
      </c>
      <c r="CD68" s="10">
        <f t="shared" si="135"/>
        <v>0.54868536204095686</v>
      </c>
      <c r="CE68" s="10">
        <f t="shared" si="135"/>
        <v>0.54868536204095686</v>
      </c>
      <c r="CF68" s="10">
        <f t="shared" si="135"/>
        <v>0.54868536204095686</v>
      </c>
      <c r="CG68" s="10">
        <f t="shared" si="135"/>
        <v>0.54868536204095686</v>
      </c>
    </row>
    <row r="69" spans="2:86" ht="16.5" customHeight="1">
      <c r="B69" s="10" t="s">
        <v>826</v>
      </c>
      <c r="C69" s="10">
        <f t="shared" ref="C69:AH69" si="136">2*C$10*(C$5+C$11*C$6)/(SQRT(2)*C$9*SIN(C35))</f>
        <v>0.61197900129272287</v>
      </c>
      <c r="D69" s="10">
        <f t="shared" si="136"/>
        <v>0.61197900129272287</v>
      </c>
      <c r="E69" s="10">
        <f t="shared" si="136"/>
        <v>0.61197900129272287</v>
      </c>
      <c r="F69" s="10">
        <f t="shared" si="136"/>
        <v>0.61197900129272287</v>
      </c>
      <c r="G69" s="10">
        <f t="shared" si="136"/>
        <v>0.61197900129272287</v>
      </c>
      <c r="H69" s="10">
        <f t="shared" si="136"/>
        <v>0.61197900129272287</v>
      </c>
      <c r="I69" s="10">
        <f t="shared" si="136"/>
        <v>0.61197900129272287</v>
      </c>
      <c r="J69" s="10">
        <f t="shared" si="136"/>
        <v>0.61197900129272287</v>
      </c>
      <c r="K69" s="10">
        <f t="shared" si="136"/>
        <v>0.61197900129272287</v>
      </c>
      <c r="L69" s="10">
        <f t="shared" si="136"/>
        <v>0.61197900129272287</v>
      </c>
      <c r="M69" s="10">
        <f t="shared" si="136"/>
        <v>0.61197900129272287</v>
      </c>
      <c r="N69" s="10">
        <f t="shared" si="136"/>
        <v>0.61197900129272287</v>
      </c>
      <c r="O69" s="10">
        <f t="shared" si="136"/>
        <v>0.61197900129272287</v>
      </c>
      <c r="P69" s="10">
        <f t="shared" si="136"/>
        <v>0.61197900129272287</v>
      </c>
      <c r="Q69" s="10">
        <f t="shared" si="136"/>
        <v>0.61197900129272287</v>
      </c>
      <c r="R69" s="10">
        <f t="shared" si="136"/>
        <v>0.61197900129272287</v>
      </c>
      <c r="S69" s="10">
        <f t="shared" si="136"/>
        <v>0.61197900129272287</v>
      </c>
      <c r="T69" s="10">
        <f t="shared" si="136"/>
        <v>0.61197900129272287</v>
      </c>
      <c r="U69" s="10">
        <f t="shared" si="136"/>
        <v>0.61197900129272287</v>
      </c>
      <c r="V69" s="10">
        <f t="shared" si="136"/>
        <v>0.61197900129272287</v>
      </c>
      <c r="W69" s="10">
        <f t="shared" si="136"/>
        <v>0.61197900129272287</v>
      </c>
      <c r="X69" s="10">
        <f t="shared" si="136"/>
        <v>0.61197900129272287</v>
      </c>
      <c r="Y69" s="10">
        <f t="shared" si="136"/>
        <v>0.61197900129272287</v>
      </c>
      <c r="Z69" s="10">
        <f t="shared" si="136"/>
        <v>0.61197900129272287</v>
      </c>
      <c r="AA69" s="10">
        <f t="shared" si="136"/>
        <v>0.61197900129272287</v>
      </c>
      <c r="AB69" s="10">
        <f t="shared" si="136"/>
        <v>0.61197900129272287</v>
      </c>
      <c r="AC69" s="10">
        <f t="shared" si="136"/>
        <v>0.61197900129272287</v>
      </c>
      <c r="AD69" s="10">
        <f t="shared" si="136"/>
        <v>0.61197900129272287</v>
      </c>
      <c r="AE69" s="10">
        <f t="shared" si="136"/>
        <v>0.61197900129272287</v>
      </c>
      <c r="AF69" s="10">
        <f t="shared" si="136"/>
        <v>0.61197900129272287</v>
      </c>
      <c r="AG69" s="10">
        <f t="shared" si="136"/>
        <v>0.61197900129272287</v>
      </c>
      <c r="AH69" s="10">
        <f t="shared" si="136"/>
        <v>0.61197900129272287</v>
      </c>
      <c r="AI69" s="10">
        <f t="shared" ref="AI69:BN69" si="137">2*AI$10*(AI$5+AI$11*AI$6)/(SQRT(2)*AI$9*SIN(AI35))</f>
        <v>0.61197900129272287</v>
      </c>
      <c r="AJ69" s="10">
        <f t="shared" si="137"/>
        <v>0.61197900129272287</v>
      </c>
      <c r="AK69" s="10">
        <f t="shared" si="137"/>
        <v>0.61197900129272287</v>
      </c>
      <c r="AL69" s="10">
        <f t="shared" si="137"/>
        <v>0.61197900129272287</v>
      </c>
      <c r="AM69" s="10">
        <f t="shared" si="137"/>
        <v>0.61197900129272287</v>
      </c>
      <c r="AN69" s="10">
        <f t="shared" si="137"/>
        <v>0.61197900129272287</v>
      </c>
      <c r="AO69" s="10">
        <f t="shared" si="137"/>
        <v>0.61197900129272287</v>
      </c>
      <c r="AP69" s="10">
        <f t="shared" si="137"/>
        <v>0.61197900129272287</v>
      </c>
      <c r="AQ69" s="10">
        <f t="shared" si="137"/>
        <v>0.61197900129272287</v>
      </c>
      <c r="AR69" s="10">
        <f t="shared" si="137"/>
        <v>0.61197900129272287</v>
      </c>
      <c r="AS69" s="10">
        <f t="shared" si="137"/>
        <v>0.61197900129272287</v>
      </c>
      <c r="AT69" s="10">
        <f t="shared" si="137"/>
        <v>0.61197900129272287</v>
      </c>
      <c r="AU69" s="10">
        <f t="shared" si="137"/>
        <v>0.61197900129272287</v>
      </c>
      <c r="AV69" s="10">
        <f t="shared" si="137"/>
        <v>0.61197900129272287</v>
      </c>
      <c r="AW69" s="10">
        <f t="shared" si="137"/>
        <v>0.61197900129272287</v>
      </c>
      <c r="AX69" s="10">
        <f t="shared" si="137"/>
        <v>0.61197900129272287</v>
      </c>
      <c r="AY69" s="10">
        <f t="shared" si="137"/>
        <v>0.61197900129272287</v>
      </c>
      <c r="AZ69" s="10">
        <f t="shared" si="137"/>
        <v>0.61197900129272287</v>
      </c>
      <c r="BA69" s="10">
        <f t="shared" si="137"/>
        <v>0.61197900129272287</v>
      </c>
      <c r="BB69" s="10">
        <f t="shared" si="137"/>
        <v>0.61197900129272287</v>
      </c>
      <c r="BC69" s="10">
        <f t="shared" si="137"/>
        <v>0.61197900129272287</v>
      </c>
      <c r="BD69" s="10">
        <f t="shared" si="137"/>
        <v>0.61197900129272287</v>
      </c>
      <c r="BE69" s="10">
        <f t="shared" si="137"/>
        <v>0.61197900129272287</v>
      </c>
      <c r="BF69" s="10">
        <f t="shared" si="137"/>
        <v>0.61197900129272287</v>
      </c>
      <c r="BG69" s="10">
        <f t="shared" si="137"/>
        <v>0.61197900129272287</v>
      </c>
      <c r="BH69" s="10">
        <f t="shared" si="137"/>
        <v>0.61197900129272287</v>
      </c>
      <c r="BI69" s="10">
        <f t="shared" si="137"/>
        <v>0.61197900129272287</v>
      </c>
      <c r="BJ69" s="10">
        <f t="shared" si="137"/>
        <v>0.61197900129272287</v>
      </c>
      <c r="BK69" s="10">
        <f t="shared" si="137"/>
        <v>0.61197900129272287</v>
      </c>
      <c r="BL69" s="10">
        <f t="shared" si="137"/>
        <v>0.61197900129272287</v>
      </c>
      <c r="BM69" s="10">
        <f t="shared" si="137"/>
        <v>0.61197900129272287</v>
      </c>
      <c r="BN69" s="10">
        <f t="shared" si="137"/>
        <v>0.61197900129272287</v>
      </c>
      <c r="BO69" s="10">
        <f t="shared" ref="BO69:CG69" si="138">2*BO$10*(BO$5+BO$11*BO$6)/(SQRT(2)*BO$9*SIN(BO35))</f>
        <v>0.61197900129272287</v>
      </c>
      <c r="BP69" s="10">
        <f t="shared" si="138"/>
        <v>0.61197900129272287</v>
      </c>
      <c r="BQ69" s="10">
        <f t="shared" si="138"/>
        <v>0.61197900129272287</v>
      </c>
      <c r="BR69" s="10">
        <f t="shared" si="138"/>
        <v>0.61197900129272287</v>
      </c>
      <c r="BS69" s="10">
        <f t="shared" si="138"/>
        <v>0.61197900129272287</v>
      </c>
      <c r="BT69" s="10">
        <f t="shared" si="138"/>
        <v>0.61197900129272287</v>
      </c>
      <c r="BU69" s="10">
        <f t="shared" si="138"/>
        <v>0.61197900129272287</v>
      </c>
      <c r="BV69" s="10">
        <f t="shared" si="138"/>
        <v>0.61197900129272287</v>
      </c>
      <c r="BW69" s="10">
        <f t="shared" si="138"/>
        <v>0.61197900129272287</v>
      </c>
      <c r="BX69" s="10">
        <f t="shared" si="138"/>
        <v>0.61197900129272287</v>
      </c>
      <c r="BY69" s="10">
        <f t="shared" si="138"/>
        <v>0.61197900129272287</v>
      </c>
      <c r="BZ69" s="10">
        <f t="shared" si="138"/>
        <v>0.61197900129272287</v>
      </c>
      <c r="CA69" s="10">
        <f t="shared" si="138"/>
        <v>0.61197900129272287</v>
      </c>
      <c r="CB69" s="10">
        <f t="shared" si="138"/>
        <v>0.61197900129272287</v>
      </c>
      <c r="CC69" s="10">
        <f t="shared" si="138"/>
        <v>0.61197900129272287</v>
      </c>
      <c r="CD69" s="10">
        <f t="shared" si="138"/>
        <v>0.61197900129272287</v>
      </c>
      <c r="CE69" s="10">
        <f t="shared" si="138"/>
        <v>0.61197900129272287</v>
      </c>
      <c r="CF69" s="10">
        <f t="shared" si="138"/>
        <v>0.61197900129272287</v>
      </c>
      <c r="CG69" s="10">
        <f t="shared" si="138"/>
        <v>0.61197900129272287</v>
      </c>
    </row>
    <row r="70" spans="2:86" ht="16.5" customHeight="1">
      <c r="B70" s="10" t="s">
        <v>827</v>
      </c>
      <c r="C70" s="10">
        <f t="shared" ref="C70:AH70" si="139">2*C$10*(C$5+C$11*C$6)/(SQRT(2)*C$9*SIN(C36))</f>
        <v>0.7495181432326089</v>
      </c>
      <c r="D70" s="10">
        <f t="shared" si="139"/>
        <v>0.7495181432326089</v>
      </c>
      <c r="E70" s="10">
        <f t="shared" si="139"/>
        <v>0.7495181432326089</v>
      </c>
      <c r="F70" s="10">
        <f t="shared" si="139"/>
        <v>0.7495181432326089</v>
      </c>
      <c r="G70" s="10">
        <f t="shared" si="139"/>
        <v>0.7495181432326089</v>
      </c>
      <c r="H70" s="10">
        <f t="shared" si="139"/>
        <v>0.7495181432326089</v>
      </c>
      <c r="I70" s="10">
        <f t="shared" si="139"/>
        <v>0.7495181432326089</v>
      </c>
      <c r="J70" s="10">
        <f t="shared" si="139"/>
        <v>0.7495181432326089</v>
      </c>
      <c r="K70" s="10">
        <f t="shared" si="139"/>
        <v>0.7495181432326089</v>
      </c>
      <c r="L70" s="10">
        <f t="shared" si="139"/>
        <v>0.7495181432326089</v>
      </c>
      <c r="M70" s="10">
        <f t="shared" si="139"/>
        <v>0.7495181432326089</v>
      </c>
      <c r="N70" s="10">
        <f t="shared" si="139"/>
        <v>0.7495181432326089</v>
      </c>
      <c r="O70" s="10">
        <f t="shared" si="139"/>
        <v>0.7495181432326089</v>
      </c>
      <c r="P70" s="10">
        <f t="shared" si="139"/>
        <v>0.7495181432326089</v>
      </c>
      <c r="Q70" s="10">
        <f t="shared" si="139"/>
        <v>0.7495181432326089</v>
      </c>
      <c r="R70" s="10">
        <f t="shared" si="139"/>
        <v>0.7495181432326089</v>
      </c>
      <c r="S70" s="10">
        <f t="shared" si="139"/>
        <v>0.7495181432326089</v>
      </c>
      <c r="T70" s="10">
        <f t="shared" si="139"/>
        <v>0.7495181432326089</v>
      </c>
      <c r="U70" s="10">
        <f t="shared" si="139"/>
        <v>0.7495181432326089</v>
      </c>
      <c r="V70" s="10">
        <f t="shared" si="139"/>
        <v>0.7495181432326089</v>
      </c>
      <c r="W70" s="10">
        <f t="shared" si="139"/>
        <v>0.7495181432326089</v>
      </c>
      <c r="X70" s="10">
        <f t="shared" si="139"/>
        <v>0.7495181432326089</v>
      </c>
      <c r="Y70" s="10">
        <f t="shared" si="139"/>
        <v>0.7495181432326089</v>
      </c>
      <c r="Z70" s="10">
        <f t="shared" si="139"/>
        <v>0.7495181432326089</v>
      </c>
      <c r="AA70" s="10">
        <f t="shared" si="139"/>
        <v>0.7495181432326089</v>
      </c>
      <c r="AB70" s="10">
        <f t="shared" si="139"/>
        <v>0.7495181432326089</v>
      </c>
      <c r="AC70" s="10">
        <f t="shared" si="139"/>
        <v>0.7495181432326089</v>
      </c>
      <c r="AD70" s="10">
        <f t="shared" si="139"/>
        <v>0.7495181432326089</v>
      </c>
      <c r="AE70" s="10">
        <f t="shared" si="139"/>
        <v>0.7495181432326089</v>
      </c>
      <c r="AF70" s="10">
        <f t="shared" si="139"/>
        <v>0.7495181432326089</v>
      </c>
      <c r="AG70" s="10">
        <f t="shared" si="139"/>
        <v>0.7495181432326089</v>
      </c>
      <c r="AH70" s="10">
        <f t="shared" si="139"/>
        <v>0.7495181432326089</v>
      </c>
      <c r="AI70" s="10">
        <f t="shared" ref="AI70:BN70" si="140">2*AI$10*(AI$5+AI$11*AI$6)/(SQRT(2)*AI$9*SIN(AI36))</f>
        <v>0.7495181432326089</v>
      </c>
      <c r="AJ70" s="10">
        <f t="shared" si="140"/>
        <v>0.7495181432326089</v>
      </c>
      <c r="AK70" s="10">
        <f t="shared" si="140"/>
        <v>0.7495181432326089</v>
      </c>
      <c r="AL70" s="10">
        <f t="shared" si="140"/>
        <v>0.7495181432326089</v>
      </c>
      <c r="AM70" s="10">
        <f t="shared" si="140"/>
        <v>0.7495181432326089</v>
      </c>
      <c r="AN70" s="10">
        <f t="shared" si="140"/>
        <v>0.7495181432326089</v>
      </c>
      <c r="AO70" s="10">
        <f t="shared" si="140"/>
        <v>0.7495181432326089</v>
      </c>
      <c r="AP70" s="10">
        <f t="shared" si="140"/>
        <v>0.7495181432326089</v>
      </c>
      <c r="AQ70" s="10">
        <f t="shared" si="140"/>
        <v>0.7495181432326089</v>
      </c>
      <c r="AR70" s="10">
        <f t="shared" si="140"/>
        <v>0.7495181432326089</v>
      </c>
      <c r="AS70" s="10">
        <f t="shared" si="140"/>
        <v>0.7495181432326089</v>
      </c>
      <c r="AT70" s="10">
        <f t="shared" si="140"/>
        <v>0.7495181432326089</v>
      </c>
      <c r="AU70" s="10">
        <f t="shared" si="140"/>
        <v>0.7495181432326089</v>
      </c>
      <c r="AV70" s="10">
        <f t="shared" si="140"/>
        <v>0.7495181432326089</v>
      </c>
      <c r="AW70" s="10">
        <f t="shared" si="140"/>
        <v>0.7495181432326089</v>
      </c>
      <c r="AX70" s="10">
        <f t="shared" si="140"/>
        <v>0.7495181432326089</v>
      </c>
      <c r="AY70" s="10">
        <f t="shared" si="140"/>
        <v>0.7495181432326089</v>
      </c>
      <c r="AZ70" s="10">
        <f t="shared" si="140"/>
        <v>0.7495181432326089</v>
      </c>
      <c r="BA70" s="10">
        <f t="shared" si="140"/>
        <v>0.7495181432326089</v>
      </c>
      <c r="BB70" s="10">
        <f t="shared" si="140"/>
        <v>0.7495181432326089</v>
      </c>
      <c r="BC70" s="10">
        <f t="shared" si="140"/>
        <v>0.7495181432326089</v>
      </c>
      <c r="BD70" s="10">
        <f t="shared" si="140"/>
        <v>0.7495181432326089</v>
      </c>
      <c r="BE70" s="10">
        <f t="shared" si="140"/>
        <v>0.7495181432326089</v>
      </c>
      <c r="BF70" s="10">
        <f t="shared" si="140"/>
        <v>0.7495181432326089</v>
      </c>
      <c r="BG70" s="10">
        <f t="shared" si="140"/>
        <v>0.7495181432326089</v>
      </c>
      <c r="BH70" s="10">
        <f t="shared" si="140"/>
        <v>0.7495181432326089</v>
      </c>
      <c r="BI70" s="10">
        <f t="shared" si="140"/>
        <v>0.7495181432326089</v>
      </c>
      <c r="BJ70" s="10">
        <f t="shared" si="140"/>
        <v>0.7495181432326089</v>
      </c>
      <c r="BK70" s="10">
        <f t="shared" si="140"/>
        <v>0.7495181432326089</v>
      </c>
      <c r="BL70" s="10">
        <f t="shared" si="140"/>
        <v>0.7495181432326089</v>
      </c>
      <c r="BM70" s="10">
        <f t="shared" si="140"/>
        <v>0.7495181432326089</v>
      </c>
      <c r="BN70" s="10">
        <f t="shared" si="140"/>
        <v>0.7495181432326089</v>
      </c>
      <c r="BO70" s="10">
        <f t="shared" ref="BO70:CG70" si="141">2*BO$10*(BO$5+BO$11*BO$6)/(SQRT(2)*BO$9*SIN(BO36))</f>
        <v>0.7495181432326089</v>
      </c>
      <c r="BP70" s="10">
        <f t="shared" si="141"/>
        <v>0.7495181432326089</v>
      </c>
      <c r="BQ70" s="10">
        <f t="shared" si="141"/>
        <v>0.7495181432326089</v>
      </c>
      <c r="BR70" s="10">
        <f t="shared" si="141"/>
        <v>0.7495181432326089</v>
      </c>
      <c r="BS70" s="10">
        <f t="shared" si="141"/>
        <v>0.7495181432326089</v>
      </c>
      <c r="BT70" s="10">
        <f t="shared" si="141"/>
        <v>0.7495181432326089</v>
      </c>
      <c r="BU70" s="10">
        <f t="shared" si="141"/>
        <v>0.7495181432326089</v>
      </c>
      <c r="BV70" s="10">
        <f t="shared" si="141"/>
        <v>0.7495181432326089</v>
      </c>
      <c r="BW70" s="10">
        <f t="shared" si="141"/>
        <v>0.7495181432326089</v>
      </c>
      <c r="BX70" s="10">
        <f t="shared" si="141"/>
        <v>0.7495181432326089</v>
      </c>
      <c r="BY70" s="10">
        <f t="shared" si="141"/>
        <v>0.7495181432326089</v>
      </c>
      <c r="BZ70" s="10">
        <f t="shared" si="141"/>
        <v>0.7495181432326089</v>
      </c>
      <c r="CA70" s="10">
        <f t="shared" si="141"/>
        <v>0.7495181432326089</v>
      </c>
      <c r="CB70" s="10">
        <f t="shared" si="141"/>
        <v>0.7495181432326089</v>
      </c>
      <c r="CC70" s="10">
        <f t="shared" si="141"/>
        <v>0.7495181432326089</v>
      </c>
      <c r="CD70" s="10">
        <f t="shared" si="141"/>
        <v>0.7495181432326089</v>
      </c>
      <c r="CE70" s="10">
        <f t="shared" si="141"/>
        <v>0.7495181432326089</v>
      </c>
      <c r="CF70" s="10">
        <f t="shared" si="141"/>
        <v>0.7495181432326089</v>
      </c>
      <c r="CG70" s="10">
        <f t="shared" si="141"/>
        <v>0.7495181432326089</v>
      </c>
    </row>
    <row r="71" spans="2:86" ht="16.5" customHeight="1">
      <c r="B71" s="10" t="s">
        <v>828</v>
      </c>
      <c r="C71" s="10">
        <f t="shared" ref="C71:AH71" si="142">2*C$10*(C$5+C$11*C$6)/(SQRT(2)*C$9*SIN(C37))</f>
        <v>1.0599787234042557</v>
      </c>
      <c r="D71" s="10">
        <f t="shared" si="142"/>
        <v>1.0599787234042557</v>
      </c>
      <c r="E71" s="10">
        <f t="shared" si="142"/>
        <v>1.0599787234042557</v>
      </c>
      <c r="F71" s="10">
        <f t="shared" si="142"/>
        <v>1.0599787234042557</v>
      </c>
      <c r="G71" s="10">
        <f t="shared" si="142"/>
        <v>1.0599787234042557</v>
      </c>
      <c r="H71" s="10">
        <f t="shared" si="142"/>
        <v>1.0599787234042557</v>
      </c>
      <c r="I71" s="10">
        <f t="shared" si="142"/>
        <v>1.0599787234042557</v>
      </c>
      <c r="J71" s="10">
        <f t="shared" si="142"/>
        <v>1.0599787234042557</v>
      </c>
      <c r="K71" s="10">
        <f t="shared" si="142"/>
        <v>1.0599787234042557</v>
      </c>
      <c r="L71" s="10">
        <f t="shared" si="142"/>
        <v>1.0599787234042557</v>
      </c>
      <c r="M71" s="10">
        <f t="shared" si="142"/>
        <v>1.0599787234042557</v>
      </c>
      <c r="N71" s="10">
        <f t="shared" si="142"/>
        <v>1.0599787234042557</v>
      </c>
      <c r="O71" s="10">
        <f t="shared" si="142"/>
        <v>1.0599787234042557</v>
      </c>
      <c r="P71" s="10">
        <f t="shared" si="142"/>
        <v>1.0599787234042557</v>
      </c>
      <c r="Q71" s="10">
        <f t="shared" si="142"/>
        <v>1.0599787234042557</v>
      </c>
      <c r="R71" s="10">
        <f t="shared" si="142"/>
        <v>1.0599787234042557</v>
      </c>
      <c r="S71" s="10">
        <f t="shared" si="142"/>
        <v>1.0599787234042557</v>
      </c>
      <c r="T71" s="10">
        <f t="shared" si="142"/>
        <v>1.0599787234042557</v>
      </c>
      <c r="U71" s="10">
        <f t="shared" si="142"/>
        <v>1.0599787234042557</v>
      </c>
      <c r="V71" s="10">
        <f t="shared" si="142"/>
        <v>1.0599787234042557</v>
      </c>
      <c r="W71" s="10">
        <f t="shared" si="142"/>
        <v>1.0599787234042557</v>
      </c>
      <c r="X71" s="10">
        <f t="shared" si="142"/>
        <v>1.0599787234042557</v>
      </c>
      <c r="Y71" s="10">
        <f t="shared" si="142"/>
        <v>1.0599787234042557</v>
      </c>
      <c r="Z71" s="10">
        <f t="shared" si="142"/>
        <v>1.0599787234042557</v>
      </c>
      <c r="AA71" s="10">
        <f t="shared" si="142"/>
        <v>1.0599787234042557</v>
      </c>
      <c r="AB71" s="10">
        <f t="shared" si="142"/>
        <v>1.0599787234042557</v>
      </c>
      <c r="AC71" s="10">
        <f t="shared" si="142"/>
        <v>1.0599787234042557</v>
      </c>
      <c r="AD71" s="10">
        <f t="shared" si="142"/>
        <v>1.0599787234042557</v>
      </c>
      <c r="AE71" s="10">
        <f t="shared" si="142"/>
        <v>1.0599787234042557</v>
      </c>
      <c r="AF71" s="10">
        <f t="shared" si="142"/>
        <v>1.0599787234042557</v>
      </c>
      <c r="AG71" s="10">
        <f t="shared" si="142"/>
        <v>1.0599787234042557</v>
      </c>
      <c r="AH71" s="10">
        <f t="shared" si="142"/>
        <v>1.0599787234042557</v>
      </c>
      <c r="AI71" s="10">
        <f t="shared" ref="AI71:BN71" si="143">2*AI$10*(AI$5+AI$11*AI$6)/(SQRT(2)*AI$9*SIN(AI37))</f>
        <v>1.0599787234042557</v>
      </c>
      <c r="AJ71" s="10">
        <f t="shared" si="143"/>
        <v>1.0599787234042557</v>
      </c>
      <c r="AK71" s="10">
        <f t="shared" si="143"/>
        <v>1.0599787234042557</v>
      </c>
      <c r="AL71" s="10">
        <f t="shared" si="143"/>
        <v>1.0599787234042557</v>
      </c>
      <c r="AM71" s="10">
        <f t="shared" si="143"/>
        <v>1.0599787234042557</v>
      </c>
      <c r="AN71" s="10">
        <f t="shared" si="143"/>
        <v>1.0599787234042557</v>
      </c>
      <c r="AO71" s="10">
        <f t="shared" si="143"/>
        <v>1.0599787234042557</v>
      </c>
      <c r="AP71" s="10">
        <f t="shared" si="143"/>
        <v>1.0599787234042557</v>
      </c>
      <c r="AQ71" s="10">
        <f t="shared" si="143"/>
        <v>1.0599787234042557</v>
      </c>
      <c r="AR71" s="10">
        <f t="shared" si="143"/>
        <v>1.0599787234042557</v>
      </c>
      <c r="AS71" s="10">
        <f t="shared" si="143"/>
        <v>1.0599787234042557</v>
      </c>
      <c r="AT71" s="10">
        <f t="shared" si="143"/>
        <v>1.0599787234042557</v>
      </c>
      <c r="AU71" s="10">
        <f t="shared" si="143"/>
        <v>1.0599787234042557</v>
      </c>
      <c r="AV71" s="10">
        <f t="shared" si="143"/>
        <v>1.0599787234042557</v>
      </c>
      <c r="AW71" s="10">
        <f t="shared" si="143"/>
        <v>1.0599787234042557</v>
      </c>
      <c r="AX71" s="10">
        <f t="shared" si="143"/>
        <v>1.0599787234042557</v>
      </c>
      <c r="AY71" s="10">
        <f t="shared" si="143"/>
        <v>1.0599787234042557</v>
      </c>
      <c r="AZ71" s="10">
        <f t="shared" si="143"/>
        <v>1.0599787234042557</v>
      </c>
      <c r="BA71" s="10">
        <f t="shared" si="143"/>
        <v>1.0599787234042557</v>
      </c>
      <c r="BB71" s="10">
        <f t="shared" si="143"/>
        <v>1.0599787234042557</v>
      </c>
      <c r="BC71" s="10">
        <f t="shared" si="143"/>
        <v>1.0599787234042557</v>
      </c>
      <c r="BD71" s="10">
        <f t="shared" si="143"/>
        <v>1.0599787234042557</v>
      </c>
      <c r="BE71" s="10">
        <f t="shared" si="143"/>
        <v>1.0599787234042557</v>
      </c>
      <c r="BF71" s="10">
        <f t="shared" si="143"/>
        <v>1.0599787234042557</v>
      </c>
      <c r="BG71" s="10">
        <f t="shared" si="143"/>
        <v>1.0599787234042557</v>
      </c>
      <c r="BH71" s="10">
        <f t="shared" si="143"/>
        <v>1.0599787234042557</v>
      </c>
      <c r="BI71" s="10">
        <f t="shared" si="143"/>
        <v>1.0599787234042557</v>
      </c>
      <c r="BJ71" s="10">
        <f t="shared" si="143"/>
        <v>1.0599787234042557</v>
      </c>
      <c r="BK71" s="10">
        <f t="shared" si="143"/>
        <v>1.0599787234042557</v>
      </c>
      <c r="BL71" s="10">
        <f t="shared" si="143"/>
        <v>1.0599787234042557</v>
      </c>
      <c r="BM71" s="10">
        <f t="shared" si="143"/>
        <v>1.0599787234042557</v>
      </c>
      <c r="BN71" s="10">
        <f t="shared" si="143"/>
        <v>1.0599787234042557</v>
      </c>
      <c r="BO71" s="10">
        <f t="shared" ref="BO71:CG71" si="144">2*BO$10*(BO$5+BO$11*BO$6)/(SQRT(2)*BO$9*SIN(BO37))</f>
        <v>1.0599787234042557</v>
      </c>
      <c r="BP71" s="10">
        <f t="shared" si="144"/>
        <v>1.0599787234042557</v>
      </c>
      <c r="BQ71" s="10">
        <f t="shared" si="144"/>
        <v>1.0599787234042557</v>
      </c>
      <c r="BR71" s="10">
        <f t="shared" si="144"/>
        <v>1.0599787234042557</v>
      </c>
      <c r="BS71" s="10">
        <f t="shared" si="144"/>
        <v>1.0599787234042557</v>
      </c>
      <c r="BT71" s="10">
        <f t="shared" si="144"/>
        <v>1.0599787234042557</v>
      </c>
      <c r="BU71" s="10">
        <f t="shared" si="144"/>
        <v>1.0599787234042557</v>
      </c>
      <c r="BV71" s="10">
        <f t="shared" si="144"/>
        <v>1.0599787234042557</v>
      </c>
      <c r="BW71" s="10">
        <f t="shared" si="144"/>
        <v>1.0599787234042557</v>
      </c>
      <c r="BX71" s="10">
        <f t="shared" si="144"/>
        <v>1.0599787234042557</v>
      </c>
      <c r="BY71" s="10">
        <f t="shared" si="144"/>
        <v>1.0599787234042557</v>
      </c>
      <c r="BZ71" s="10">
        <f t="shared" si="144"/>
        <v>1.0599787234042557</v>
      </c>
      <c r="CA71" s="10">
        <f t="shared" si="144"/>
        <v>1.0599787234042557</v>
      </c>
      <c r="CB71" s="10">
        <f t="shared" si="144"/>
        <v>1.0599787234042557</v>
      </c>
      <c r="CC71" s="10">
        <f t="shared" si="144"/>
        <v>1.0599787234042557</v>
      </c>
      <c r="CD71" s="10">
        <f t="shared" si="144"/>
        <v>1.0599787234042557</v>
      </c>
      <c r="CE71" s="10">
        <f t="shared" si="144"/>
        <v>1.0599787234042557</v>
      </c>
      <c r="CF71" s="10">
        <f t="shared" si="144"/>
        <v>1.0599787234042557</v>
      </c>
      <c r="CG71" s="10">
        <f t="shared" si="144"/>
        <v>1.0599787234042557</v>
      </c>
    </row>
    <row r="72" spans="2:86" ht="16.5" customHeight="1">
      <c r="B72" s="10" t="s">
        <v>829</v>
      </c>
      <c r="C72" s="10">
        <f t="shared" ref="C72:AH72" si="145">2*C$10*(C$5+C$11*C$6)/(SQRT(2)*C$9*SIN(C38))</f>
        <v>2.0477216485061751</v>
      </c>
      <c r="D72" s="10">
        <f t="shared" si="145"/>
        <v>2.0477216485061751</v>
      </c>
      <c r="E72" s="10">
        <f t="shared" si="145"/>
        <v>2.0477216485061751</v>
      </c>
      <c r="F72" s="10">
        <f t="shared" si="145"/>
        <v>2.0477216485061751</v>
      </c>
      <c r="G72" s="10">
        <f t="shared" si="145"/>
        <v>2.0477216485061751</v>
      </c>
      <c r="H72" s="10">
        <f t="shared" si="145"/>
        <v>2.0477216485061751</v>
      </c>
      <c r="I72" s="10">
        <f t="shared" si="145"/>
        <v>2.0477216485061751</v>
      </c>
      <c r="J72" s="10">
        <f t="shared" si="145"/>
        <v>2.0477216485061751</v>
      </c>
      <c r="K72" s="10">
        <f t="shared" si="145"/>
        <v>2.0477216485061751</v>
      </c>
      <c r="L72" s="10">
        <f t="shared" si="145"/>
        <v>2.0477216485061751</v>
      </c>
      <c r="M72" s="10">
        <f t="shared" si="145"/>
        <v>2.0477216485061751</v>
      </c>
      <c r="N72" s="10">
        <f t="shared" si="145"/>
        <v>2.0477216485061751</v>
      </c>
      <c r="O72" s="10">
        <f t="shared" si="145"/>
        <v>2.0477216485061751</v>
      </c>
      <c r="P72" s="10">
        <f t="shared" si="145"/>
        <v>2.0477216485061751</v>
      </c>
      <c r="Q72" s="10">
        <f t="shared" si="145"/>
        <v>2.0477216485061751</v>
      </c>
      <c r="R72" s="10">
        <f t="shared" si="145"/>
        <v>2.0477216485061751</v>
      </c>
      <c r="S72" s="10">
        <f t="shared" si="145"/>
        <v>2.0477216485061751</v>
      </c>
      <c r="T72" s="10">
        <f t="shared" si="145"/>
        <v>2.0477216485061751</v>
      </c>
      <c r="U72" s="10">
        <f t="shared" si="145"/>
        <v>2.0477216485061751</v>
      </c>
      <c r="V72" s="10">
        <f t="shared" si="145"/>
        <v>2.0477216485061751</v>
      </c>
      <c r="W72" s="10">
        <f t="shared" si="145"/>
        <v>2.0477216485061751</v>
      </c>
      <c r="X72" s="10">
        <f t="shared" si="145"/>
        <v>2.0477216485061751</v>
      </c>
      <c r="Y72" s="10">
        <f t="shared" si="145"/>
        <v>2.0477216485061751</v>
      </c>
      <c r="Z72" s="10">
        <f t="shared" si="145"/>
        <v>2.0477216485061751</v>
      </c>
      <c r="AA72" s="10">
        <f t="shared" si="145"/>
        <v>2.0477216485061751</v>
      </c>
      <c r="AB72" s="10">
        <f t="shared" si="145"/>
        <v>2.0477216485061751</v>
      </c>
      <c r="AC72" s="10">
        <f t="shared" si="145"/>
        <v>2.0477216485061751</v>
      </c>
      <c r="AD72" s="10">
        <f t="shared" si="145"/>
        <v>2.0477216485061751</v>
      </c>
      <c r="AE72" s="10">
        <f t="shared" si="145"/>
        <v>2.0477216485061751</v>
      </c>
      <c r="AF72" s="10">
        <f t="shared" si="145"/>
        <v>2.0477216485061751</v>
      </c>
      <c r="AG72" s="10">
        <f t="shared" si="145"/>
        <v>2.0477216485061751</v>
      </c>
      <c r="AH72" s="10">
        <f t="shared" si="145"/>
        <v>2.0477216485061751</v>
      </c>
      <c r="AI72" s="10">
        <f t="shared" ref="AI72:BN72" si="146">2*AI$10*(AI$5+AI$11*AI$6)/(SQRT(2)*AI$9*SIN(AI38))</f>
        <v>2.0477216485061751</v>
      </c>
      <c r="AJ72" s="10">
        <f t="shared" si="146"/>
        <v>2.0477216485061751</v>
      </c>
      <c r="AK72" s="10">
        <f t="shared" si="146"/>
        <v>2.0477216485061751</v>
      </c>
      <c r="AL72" s="10">
        <f t="shared" si="146"/>
        <v>2.0477216485061751</v>
      </c>
      <c r="AM72" s="10">
        <f t="shared" si="146"/>
        <v>2.0477216485061751</v>
      </c>
      <c r="AN72" s="10">
        <f t="shared" si="146"/>
        <v>2.0477216485061751</v>
      </c>
      <c r="AO72" s="10">
        <f t="shared" si="146"/>
        <v>2.0477216485061751</v>
      </c>
      <c r="AP72" s="10">
        <f t="shared" si="146"/>
        <v>2.0477216485061751</v>
      </c>
      <c r="AQ72" s="10">
        <f t="shared" si="146"/>
        <v>2.0477216485061751</v>
      </c>
      <c r="AR72" s="10">
        <f t="shared" si="146"/>
        <v>2.0477216485061751</v>
      </c>
      <c r="AS72" s="10">
        <f t="shared" si="146"/>
        <v>2.0477216485061751</v>
      </c>
      <c r="AT72" s="10">
        <f t="shared" si="146"/>
        <v>2.0477216485061751</v>
      </c>
      <c r="AU72" s="10">
        <f t="shared" si="146"/>
        <v>2.0477216485061751</v>
      </c>
      <c r="AV72" s="10">
        <f t="shared" si="146"/>
        <v>2.0477216485061751</v>
      </c>
      <c r="AW72" s="10">
        <f t="shared" si="146"/>
        <v>2.0477216485061751</v>
      </c>
      <c r="AX72" s="10">
        <f t="shared" si="146"/>
        <v>2.0477216485061751</v>
      </c>
      <c r="AY72" s="10">
        <f t="shared" si="146"/>
        <v>2.0477216485061751</v>
      </c>
      <c r="AZ72" s="10">
        <f t="shared" si="146"/>
        <v>2.0477216485061751</v>
      </c>
      <c r="BA72" s="10">
        <f t="shared" si="146"/>
        <v>2.0477216485061751</v>
      </c>
      <c r="BB72" s="10">
        <f t="shared" si="146"/>
        <v>2.0477216485061751</v>
      </c>
      <c r="BC72" s="10">
        <f t="shared" si="146"/>
        <v>2.0477216485061751</v>
      </c>
      <c r="BD72" s="10">
        <f t="shared" si="146"/>
        <v>2.0477216485061751</v>
      </c>
      <c r="BE72" s="10">
        <f t="shared" si="146"/>
        <v>2.0477216485061751</v>
      </c>
      <c r="BF72" s="10">
        <f t="shared" si="146"/>
        <v>2.0477216485061751</v>
      </c>
      <c r="BG72" s="10">
        <f t="shared" si="146"/>
        <v>2.0477216485061751</v>
      </c>
      <c r="BH72" s="10">
        <f t="shared" si="146"/>
        <v>2.0477216485061751</v>
      </c>
      <c r="BI72" s="10">
        <f t="shared" si="146"/>
        <v>2.0477216485061751</v>
      </c>
      <c r="BJ72" s="10">
        <f t="shared" si="146"/>
        <v>2.0477216485061751</v>
      </c>
      <c r="BK72" s="10">
        <f t="shared" si="146"/>
        <v>2.0477216485061751</v>
      </c>
      <c r="BL72" s="10">
        <f t="shared" si="146"/>
        <v>2.0477216485061751</v>
      </c>
      <c r="BM72" s="10">
        <f t="shared" si="146"/>
        <v>2.0477216485061751</v>
      </c>
      <c r="BN72" s="10">
        <f t="shared" si="146"/>
        <v>2.0477216485061751</v>
      </c>
      <c r="BO72" s="10">
        <f t="shared" ref="BO72:CG72" si="147">2*BO$10*(BO$5+BO$11*BO$6)/(SQRT(2)*BO$9*SIN(BO38))</f>
        <v>2.0477216485061751</v>
      </c>
      <c r="BP72" s="10">
        <f t="shared" si="147"/>
        <v>2.0477216485061751</v>
      </c>
      <c r="BQ72" s="10">
        <f t="shared" si="147"/>
        <v>2.0477216485061751</v>
      </c>
      <c r="BR72" s="10">
        <f t="shared" si="147"/>
        <v>2.0477216485061751</v>
      </c>
      <c r="BS72" s="10">
        <f t="shared" si="147"/>
        <v>2.0477216485061751</v>
      </c>
      <c r="BT72" s="10">
        <f t="shared" si="147"/>
        <v>2.0477216485061751</v>
      </c>
      <c r="BU72" s="10">
        <f t="shared" si="147"/>
        <v>2.0477216485061751</v>
      </c>
      <c r="BV72" s="10">
        <f t="shared" si="147"/>
        <v>2.0477216485061751</v>
      </c>
      <c r="BW72" s="10">
        <f t="shared" si="147"/>
        <v>2.0477216485061751</v>
      </c>
      <c r="BX72" s="10">
        <f t="shared" si="147"/>
        <v>2.0477216485061751</v>
      </c>
      <c r="BY72" s="10">
        <f t="shared" si="147"/>
        <v>2.0477216485061751</v>
      </c>
      <c r="BZ72" s="10">
        <f t="shared" si="147"/>
        <v>2.0477216485061751</v>
      </c>
      <c r="CA72" s="10">
        <f t="shared" si="147"/>
        <v>2.0477216485061751</v>
      </c>
      <c r="CB72" s="10">
        <f t="shared" si="147"/>
        <v>2.0477216485061751</v>
      </c>
      <c r="CC72" s="10">
        <f t="shared" si="147"/>
        <v>2.0477216485061751</v>
      </c>
      <c r="CD72" s="10">
        <f t="shared" si="147"/>
        <v>2.0477216485061751</v>
      </c>
      <c r="CE72" s="10">
        <f t="shared" si="147"/>
        <v>2.0477216485061751</v>
      </c>
      <c r="CF72" s="10">
        <f t="shared" si="147"/>
        <v>2.0477216485061751</v>
      </c>
      <c r="CG72" s="10">
        <f t="shared" si="147"/>
        <v>2.0477216485061751</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0</v>
      </c>
      <c r="CB74" s="10">
        <f t="shared" si="150"/>
        <v>2.4418400237867472</v>
      </c>
      <c r="CC74" s="10">
        <f t="shared" si="150"/>
        <v>0</v>
      </c>
      <c r="CD74" s="10">
        <f t="shared" si="150"/>
        <v>0</v>
      </c>
      <c r="CE74" s="10">
        <f t="shared" si="150"/>
        <v>0</v>
      </c>
      <c r="CF74" s="10">
        <f t="shared" si="150"/>
        <v>0</v>
      </c>
      <c r="CG74" s="10">
        <f t="shared" si="150"/>
        <v>0</v>
      </c>
      <c r="CH74" s="10">
        <f t="array" aca="1" ref="CH74" ca="1">IF(MAX(D74:CG74),MAX(D74:CG74),INDIRECT(CI47))</f>
        <v>2.4418400237867472</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0</v>
      </c>
      <c r="CB75" s="10">
        <f t="shared" si="153"/>
        <v>2.4299185066402167</v>
      </c>
      <c r="CC75" s="10">
        <f t="shared" si="153"/>
        <v>0</v>
      </c>
      <c r="CD75" s="10">
        <f t="shared" si="153"/>
        <v>0</v>
      </c>
      <c r="CE75" s="10">
        <f t="shared" si="153"/>
        <v>0</v>
      </c>
      <c r="CF75" s="10">
        <f t="shared" si="153"/>
        <v>0</v>
      </c>
      <c r="CG75" s="10">
        <f t="shared" si="153"/>
        <v>0</v>
      </c>
      <c r="CH75" s="10">
        <f t="array" aca="1" ref="CH75" ca="1">IF(MAX(D75:CG75),MAX(D75:CG75),INDIRECT(CI48))</f>
        <v>2.4299185066402167</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0</v>
      </c>
      <c r="BZ76" s="10">
        <f t="shared" si="156"/>
        <v>0</v>
      </c>
      <c r="CA76" s="10">
        <f t="shared" si="156"/>
        <v>0</v>
      </c>
      <c r="CB76" s="10">
        <f t="shared" si="156"/>
        <v>2.311394103814437</v>
      </c>
      <c r="CC76" s="10">
        <f t="shared" si="156"/>
        <v>0</v>
      </c>
      <c r="CD76" s="10">
        <f t="shared" si="156"/>
        <v>0</v>
      </c>
      <c r="CE76" s="10">
        <f t="shared" si="156"/>
        <v>0</v>
      </c>
      <c r="CF76" s="10">
        <f t="shared" si="156"/>
        <v>0</v>
      </c>
      <c r="CG76" s="10">
        <f t="shared" si="156"/>
        <v>0</v>
      </c>
      <c r="CH76" s="10">
        <f t="array" aca="1" ref="CH76" ca="1">IF(MAX(D76:CG76),MAX(D76:CG76),INDIRECT(CI49))</f>
        <v>2.311394103814437</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0</v>
      </c>
      <c r="BW77" s="10">
        <f t="shared" si="159"/>
        <v>0</v>
      </c>
      <c r="BX77" s="10">
        <f t="shared" si="159"/>
        <v>1.6780914088278231</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1.6780914088278231</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0.94241823022999482</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0.94241823022999482</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0.68420654737172337</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0.68420654737172337</v>
      </c>
    </row>
    <row r="81" spans="2:86" ht="16.5" customHeight="1">
      <c r="B81" s="10" t="s">
        <v>836</v>
      </c>
      <c r="C81" s="10">
        <f t="shared" ref="C81:AH81" si="166">2*C$10*(C$5+C$11*C$6)/(SQRT(2)*C$8*SIN(C33))</f>
        <v>0.78283006070961358</v>
      </c>
      <c r="D81" s="10">
        <f t="shared" si="166"/>
        <v>0.78283006070961358</v>
      </c>
      <c r="E81" s="10">
        <f t="shared" si="166"/>
        <v>0.78283006070961358</v>
      </c>
      <c r="F81" s="10">
        <f t="shared" si="166"/>
        <v>0.78283006070961358</v>
      </c>
      <c r="G81" s="10">
        <f t="shared" si="166"/>
        <v>0.78283006070961358</v>
      </c>
      <c r="H81" s="10">
        <f t="shared" si="166"/>
        <v>0.78283006070961358</v>
      </c>
      <c r="I81" s="10">
        <f t="shared" si="166"/>
        <v>0.78283006070961358</v>
      </c>
      <c r="J81" s="10">
        <f t="shared" si="166"/>
        <v>0.78283006070961358</v>
      </c>
      <c r="K81" s="10">
        <f t="shared" si="166"/>
        <v>0.78283006070961358</v>
      </c>
      <c r="L81" s="10">
        <f t="shared" si="166"/>
        <v>0.78283006070961358</v>
      </c>
      <c r="M81" s="10">
        <f t="shared" si="166"/>
        <v>0.78283006070961358</v>
      </c>
      <c r="N81" s="10">
        <f t="shared" si="166"/>
        <v>0.78283006070961358</v>
      </c>
      <c r="O81" s="10">
        <f t="shared" si="166"/>
        <v>0.78283006070961358</v>
      </c>
      <c r="P81" s="10">
        <f t="shared" si="166"/>
        <v>0.78283006070961358</v>
      </c>
      <c r="Q81" s="10">
        <f t="shared" si="166"/>
        <v>0.78283006070961358</v>
      </c>
      <c r="R81" s="10">
        <f t="shared" si="166"/>
        <v>0.78283006070961358</v>
      </c>
      <c r="S81" s="10">
        <f t="shared" si="166"/>
        <v>0.78283006070961358</v>
      </c>
      <c r="T81" s="10">
        <f t="shared" si="166"/>
        <v>0.78283006070961358</v>
      </c>
      <c r="U81" s="10">
        <f t="shared" si="166"/>
        <v>0.78283006070961358</v>
      </c>
      <c r="V81" s="10">
        <f t="shared" si="166"/>
        <v>0.78283006070961358</v>
      </c>
      <c r="W81" s="10">
        <f t="shared" si="166"/>
        <v>0.78283006070961358</v>
      </c>
      <c r="X81" s="10">
        <f t="shared" si="166"/>
        <v>0.78283006070961358</v>
      </c>
      <c r="Y81" s="10">
        <f t="shared" si="166"/>
        <v>0.78283006070961358</v>
      </c>
      <c r="Z81" s="10">
        <f t="shared" si="166"/>
        <v>0.78283006070961358</v>
      </c>
      <c r="AA81" s="10">
        <f t="shared" si="166"/>
        <v>0.78283006070961358</v>
      </c>
      <c r="AB81" s="10">
        <f t="shared" si="166"/>
        <v>0.78283006070961358</v>
      </c>
      <c r="AC81" s="10">
        <f t="shared" si="166"/>
        <v>0.78283006070961358</v>
      </c>
      <c r="AD81" s="10">
        <f t="shared" si="166"/>
        <v>0.78283006070961358</v>
      </c>
      <c r="AE81" s="10">
        <f t="shared" si="166"/>
        <v>0.78283006070961358</v>
      </c>
      <c r="AF81" s="10">
        <f t="shared" si="166"/>
        <v>0.78283006070961358</v>
      </c>
      <c r="AG81" s="10">
        <f t="shared" si="166"/>
        <v>0.78283006070961358</v>
      </c>
      <c r="AH81" s="10">
        <f t="shared" si="166"/>
        <v>0.78283006070961358</v>
      </c>
      <c r="AI81" s="10">
        <f t="shared" ref="AI81:BN81" si="167">2*AI$10*(AI$5+AI$11*AI$6)/(SQRT(2)*AI$8*SIN(AI33))</f>
        <v>0.78283006070961358</v>
      </c>
      <c r="AJ81" s="10">
        <f t="shared" si="167"/>
        <v>0.78283006070961358</v>
      </c>
      <c r="AK81" s="10">
        <f t="shared" si="167"/>
        <v>0.78283006070961358</v>
      </c>
      <c r="AL81" s="10">
        <f t="shared" si="167"/>
        <v>0.78283006070961358</v>
      </c>
      <c r="AM81" s="10">
        <f t="shared" si="167"/>
        <v>0.78283006070961358</v>
      </c>
      <c r="AN81" s="10">
        <f t="shared" si="167"/>
        <v>0.78283006070961358</v>
      </c>
      <c r="AO81" s="10">
        <f t="shared" si="167"/>
        <v>0.78283006070961358</v>
      </c>
      <c r="AP81" s="10">
        <f t="shared" si="167"/>
        <v>0.78283006070961358</v>
      </c>
      <c r="AQ81" s="10">
        <f t="shared" si="167"/>
        <v>0.78283006070961358</v>
      </c>
      <c r="AR81" s="10">
        <f t="shared" si="167"/>
        <v>0.78283006070961358</v>
      </c>
      <c r="AS81" s="10">
        <f t="shared" si="167"/>
        <v>0.78283006070961358</v>
      </c>
      <c r="AT81" s="10">
        <f t="shared" si="167"/>
        <v>0.78283006070961358</v>
      </c>
      <c r="AU81" s="10">
        <f t="shared" si="167"/>
        <v>0.78283006070961358</v>
      </c>
      <c r="AV81" s="10">
        <f t="shared" si="167"/>
        <v>0.78283006070961358</v>
      </c>
      <c r="AW81" s="10">
        <f t="shared" si="167"/>
        <v>0.78283006070961358</v>
      </c>
      <c r="AX81" s="10">
        <f t="shared" si="167"/>
        <v>0.78283006070961358</v>
      </c>
      <c r="AY81" s="10">
        <f t="shared" si="167"/>
        <v>0.78283006070961358</v>
      </c>
      <c r="AZ81" s="10">
        <f t="shared" si="167"/>
        <v>0.78283006070961358</v>
      </c>
      <c r="BA81" s="10">
        <f t="shared" si="167"/>
        <v>0.78283006070961358</v>
      </c>
      <c r="BB81" s="10">
        <f t="shared" si="167"/>
        <v>0.78283006070961358</v>
      </c>
      <c r="BC81" s="10">
        <f t="shared" si="167"/>
        <v>0.78283006070961358</v>
      </c>
      <c r="BD81" s="10">
        <f t="shared" si="167"/>
        <v>0.78283006070961358</v>
      </c>
      <c r="BE81" s="10">
        <f t="shared" si="167"/>
        <v>0.78283006070961358</v>
      </c>
      <c r="BF81" s="10">
        <f t="shared" si="167"/>
        <v>0.78283006070961358</v>
      </c>
      <c r="BG81" s="10">
        <f t="shared" si="167"/>
        <v>0.78283006070961358</v>
      </c>
      <c r="BH81" s="10">
        <f t="shared" si="167"/>
        <v>0.78283006070961358</v>
      </c>
      <c r="BI81" s="10">
        <f t="shared" si="167"/>
        <v>0.78283006070961358</v>
      </c>
      <c r="BJ81" s="10">
        <f t="shared" si="167"/>
        <v>0.78283006070961358</v>
      </c>
      <c r="BK81" s="10">
        <f t="shared" si="167"/>
        <v>0.78283006070961358</v>
      </c>
      <c r="BL81" s="10">
        <f t="shared" si="167"/>
        <v>0.78283006070961358</v>
      </c>
      <c r="BM81" s="10">
        <f t="shared" si="167"/>
        <v>0.78283006070961358</v>
      </c>
      <c r="BN81" s="10">
        <f t="shared" si="167"/>
        <v>0.78283006070961358</v>
      </c>
      <c r="BO81" s="10">
        <f t="shared" ref="BO81:CG81" si="168">2*BO$10*(BO$5+BO$11*BO$6)/(SQRT(2)*BO$8*SIN(BO33))</f>
        <v>0.78283006070961358</v>
      </c>
      <c r="BP81" s="10">
        <f t="shared" si="168"/>
        <v>0.78283006070961358</v>
      </c>
      <c r="BQ81" s="10">
        <f t="shared" si="168"/>
        <v>0.78283006070961358</v>
      </c>
      <c r="BR81" s="10">
        <f t="shared" si="168"/>
        <v>0.78283006070961358</v>
      </c>
      <c r="BS81" s="10">
        <f t="shared" si="168"/>
        <v>0.78283006070961358</v>
      </c>
      <c r="BT81" s="10">
        <f t="shared" si="168"/>
        <v>0.78283006070961358</v>
      </c>
      <c r="BU81" s="10">
        <f t="shared" si="168"/>
        <v>0.78283006070961358</v>
      </c>
      <c r="BV81" s="10">
        <f t="shared" si="168"/>
        <v>0.78283006070961358</v>
      </c>
      <c r="BW81" s="10">
        <f t="shared" si="168"/>
        <v>0.78283006070961358</v>
      </c>
      <c r="BX81" s="10">
        <f t="shared" si="168"/>
        <v>0.78283006070961358</v>
      </c>
      <c r="BY81" s="10">
        <f t="shared" si="168"/>
        <v>0.78283006070961358</v>
      </c>
      <c r="BZ81" s="10">
        <f t="shared" si="168"/>
        <v>0.78283006070961358</v>
      </c>
      <c r="CA81" s="10">
        <f t="shared" si="168"/>
        <v>0.78283006070961358</v>
      </c>
      <c r="CB81" s="10">
        <f t="shared" si="168"/>
        <v>0.78283006070961358</v>
      </c>
      <c r="CC81" s="10">
        <f t="shared" si="168"/>
        <v>0.78283006070961358</v>
      </c>
      <c r="CD81" s="10">
        <f t="shared" si="168"/>
        <v>0.78283006070961358</v>
      </c>
      <c r="CE81" s="10">
        <f t="shared" si="168"/>
        <v>0.78283006070961358</v>
      </c>
      <c r="CF81" s="10">
        <f t="shared" si="168"/>
        <v>0.78283006070961358</v>
      </c>
      <c r="CG81" s="10">
        <f t="shared" si="168"/>
        <v>0.78283006070961358</v>
      </c>
    </row>
    <row r="82" spans="2:86" ht="16.5" customHeight="1">
      <c r="B82" s="10" t="s">
        <v>837</v>
      </c>
      <c r="C82" s="10">
        <f t="shared" ref="C82:AH82" si="169">2*C$10*(C$5+C$11*C$6)/(SQRT(2)*C$8*SIN(C34))</f>
        <v>0.8104453151616422</v>
      </c>
      <c r="D82" s="10">
        <f t="shared" si="169"/>
        <v>0.8104453151616422</v>
      </c>
      <c r="E82" s="10">
        <f t="shared" si="169"/>
        <v>0.8104453151616422</v>
      </c>
      <c r="F82" s="10">
        <f t="shared" si="169"/>
        <v>0.8104453151616422</v>
      </c>
      <c r="G82" s="10">
        <f t="shared" si="169"/>
        <v>0.8104453151616422</v>
      </c>
      <c r="H82" s="10">
        <f t="shared" si="169"/>
        <v>0.8104453151616422</v>
      </c>
      <c r="I82" s="10">
        <f t="shared" si="169"/>
        <v>0.8104453151616422</v>
      </c>
      <c r="J82" s="10">
        <f t="shared" si="169"/>
        <v>0.8104453151616422</v>
      </c>
      <c r="K82" s="10">
        <f t="shared" si="169"/>
        <v>0.8104453151616422</v>
      </c>
      <c r="L82" s="10">
        <f t="shared" si="169"/>
        <v>0.8104453151616422</v>
      </c>
      <c r="M82" s="10">
        <f t="shared" si="169"/>
        <v>0.8104453151616422</v>
      </c>
      <c r="N82" s="10">
        <f t="shared" si="169"/>
        <v>0.8104453151616422</v>
      </c>
      <c r="O82" s="10">
        <f t="shared" si="169"/>
        <v>0.8104453151616422</v>
      </c>
      <c r="P82" s="10">
        <f t="shared" si="169"/>
        <v>0.8104453151616422</v>
      </c>
      <c r="Q82" s="10">
        <f t="shared" si="169"/>
        <v>0.8104453151616422</v>
      </c>
      <c r="R82" s="10">
        <f t="shared" si="169"/>
        <v>0.8104453151616422</v>
      </c>
      <c r="S82" s="10">
        <f t="shared" si="169"/>
        <v>0.8104453151616422</v>
      </c>
      <c r="T82" s="10">
        <f t="shared" si="169"/>
        <v>0.8104453151616422</v>
      </c>
      <c r="U82" s="10">
        <f t="shared" si="169"/>
        <v>0.8104453151616422</v>
      </c>
      <c r="V82" s="10">
        <f t="shared" si="169"/>
        <v>0.8104453151616422</v>
      </c>
      <c r="W82" s="10">
        <f t="shared" si="169"/>
        <v>0.8104453151616422</v>
      </c>
      <c r="X82" s="10">
        <f t="shared" si="169"/>
        <v>0.8104453151616422</v>
      </c>
      <c r="Y82" s="10">
        <f t="shared" si="169"/>
        <v>0.8104453151616422</v>
      </c>
      <c r="Z82" s="10">
        <f t="shared" si="169"/>
        <v>0.8104453151616422</v>
      </c>
      <c r="AA82" s="10">
        <f t="shared" si="169"/>
        <v>0.8104453151616422</v>
      </c>
      <c r="AB82" s="10">
        <f t="shared" si="169"/>
        <v>0.8104453151616422</v>
      </c>
      <c r="AC82" s="10">
        <f t="shared" si="169"/>
        <v>0.8104453151616422</v>
      </c>
      <c r="AD82" s="10">
        <f t="shared" si="169"/>
        <v>0.8104453151616422</v>
      </c>
      <c r="AE82" s="10">
        <f t="shared" si="169"/>
        <v>0.8104453151616422</v>
      </c>
      <c r="AF82" s="10">
        <f t="shared" si="169"/>
        <v>0.8104453151616422</v>
      </c>
      <c r="AG82" s="10">
        <f t="shared" si="169"/>
        <v>0.8104453151616422</v>
      </c>
      <c r="AH82" s="10">
        <f t="shared" si="169"/>
        <v>0.8104453151616422</v>
      </c>
      <c r="AI82" s="10">
        <f t="shared" ref="AI82:BN82" si="170">2*AI$10*(AI$5+AI$11*AI$6)/(SQRT(2)*AI$8*SIN(AI34))</f>
        <v>0.8104453151616422</v>
      </c>
      <c r="AJ82" s="10">
        <f t="shared" si="170"/>
        <v>0.8104453151616422</v>
      </c>
      <c r="AK82" s="10">
        <f t="shared" si="170"/>
        <v>0.8104453151616422</v>
      </c>
      <c r="AL82" s="10">
        <f t="shared" si="170"/>
        <v>0.8104453151616422</v>
      </c>
      <c r="AM82" s="10">
        <f t="shared" si="170"/>
        <v>0.8104453151616422</v>
      </c>
      <c r="AN82" s="10">
        <f t="shared" si="170"/>
        <v>0.8104453151616422</v>
      </c>
      <c r="AO82" s="10">
        <f t="shared" si="170"/>
        <v>0.8104453151616422</v>
      </c>
      <c r="AP82" s="10">
        <f t="shared" si="170"/>
        <v>0.8104453151616422</v>
      </c>
      <c r="AQ82" s="10">
        <f t="shared" si="170"/>
        <v>0.8104453151616422</v>
      </c>
      <c r="AR82" s="10">
        <f t="shared" si="170"/>
        <v>0.8104453151616422</v>
      </c>
      <c r="AS82" s="10">
        <f t="shared" si="170"/>
        <v>0.8104453151616422</v>
      </c>
      <c r="AT82" s="10">
        <f t="shared" si="170"/>
        <v>0.8104453151616422</v>
      </c>
      <c r="AU82" s="10">
        <f t="shared" si="170"/>
        <v>0.8104453151616422</v>
      </c>
      <c r="AV82" s="10">
        <f t="shared" si="170"/>
        <v>0.8104453151616422</v>
      </c>
      <c r="AW82" s="10">
        <f t="shared" si="170"/>
        <v>0.8104453151616422</v>
      </c>
      <c r="AX82" s="10">
        <f t="shared" si="170"/>
        <v>0.8104453151616422</v>
      </c>
      <c r="AY82" s="10">
        <f t="shared" si="170"/>
        <v>0.8104453151616422</v>
      </c>
      <c r="AZ82" s="10">
        <f t="shared" si="170"/>
        <v>0.8104453151616422</v>
      </c>
      <c r="BA82" s="10">
        <f t="shared" si="170"/>
        <v>0.8104453151616422</v>
      </c>
      <c r="BB82" s="10">
        <f t="shared" si="170"/>
        <v>0.8104453151616422</v>
      </c>
      <c r="BC82" s="10">
        <f t="shared" si="170"/>
        <v>0.8104453151616422</v>
      </c>
      <c r="BD82" s="10">
        <f t="shared" si="170"/>
        <v>0.8104453151616422</v>
      </c>
      <c r="BE82" s="10">
        <f t="shared" si="170"/>
        <v>0.8104453151616422</v>
      </c>
      <c r="BF82" s="10">
        <f t="shared" si="170"/>
        <v>0.8104453151616422</v>
      </c>
      <c r="BG82" s="10">
        <f t="shared" si="170"/>
        <v>0.8104453151616422</v>
      </c>
      <c r="BH82" s="10">
        <f t="shared" si="170"/>
        <v>0.8104453151616422</v>
      </c>
      <c r="BI82" s="10">
        <f t="shared" si="170"/>
        <v>0.8104453151616422</v>
      </c>
      <c r="BJ82" s="10">
        <f t="shared" si="170"/>
        <v>0.8104453151616422</v>
      </c>
      <c r="BK82" s="10">
        <f t="shared" si="170"/>
        <v>0.8104453151616422</v>
      </c>
      <c r="BL82" s="10">
        <f t="shared" si="170"/>
        <v>0.8104453151616422</v>
      </c>
      <c r="BM82" s="10">
        <f t="shared" si="170"/>
        <v>0.8104453151616422</v>
      </c>
      <c r="BN82" s="10">
        <f t="shared" si="170"/>
        <v>0.8104453151616422</v>
      </c>
      <c r="BO82" s="10">
        <f t="shared" ref="BO82:CG82" si="171">2*BO$10*(BO$5+BO$11*BO$6)/(SQRT(2)*BO$8*SIN(BO34))</f>
        <v>0.8104453151616422</v>
      </c>
      <c r="BP82" s="10">
        <f t="shared" si="171"/>
        <v>0.8104453151616422</v>
      </c>
      <c r="BQ82" s="10">
        <f t="shared" si="171"/>
        <v>0.8104453151616422</v>
      </c>
      <c r="BR82" s="10">
        <f t="shared" si="171"/>
        <v>0.8104453151616422</v>
      </c>
      <c r="BS82" s="10">
        <f t="shared" si="171"/>
        <v>0.8104453151616422</v>
      </c>
      <c r="BT82" s="10">
        <f t="shared" si="171"/>
        <v>0.8104453151616422</v>
      </c>
      <c r="BU82" s="10">
        <f t="shared" si="171"/>
        <v>0.8104453151616422</v>
      </c>
      <c r="BV82" s="10">
        <f t="shared" si="171"/>
        <v>0.8104453151616422</v>
      </c>
      <c r="BW82" s="10">
        <f t="shared" si="171"/>
        <v>0.8104453151616422</v>
      </c>
      <c r="BX82" s="10">
        <f t="shared" si="171"/>
        <v>0.8104453151616422</v>
      </c>
      <c r="BY82" s="10">
        <f t="shared" si="171"/>
        <v>0.8104453151616422</v>
      </c>
      <c r="BZ82" s="10">
        <f t="shared" si="171"/>
        <v>0.8104453151616422</v>
      </c>
      <c r="CA82" s="10">
        <f t="shared" si="171"/>
        <v>0.8104453151616422</v>
      </c>
      <c r="CB82" s="10">
        <f t="shared" si="171"/>
        <v>0.8104453151616422</v>
      </c>
      <c r="CC82" s="10">
        <f t="shared" si="171"/>
        <v>0.8104453151616422</v>
      </c>
      <c r="CD82" s="10">
        <f t="shared" si="171"/>
        <v>0.8104453151616422</v>
      </c>
      <c r="CE82" s="10">
        <f t="shared" si="171"/>
        <v>0.8104453151616422</v>
      </c>
      <c r="CF82" s="10">
        <f t="shared" si="171"/>
        <v>0.8104453151616422</v>
      </c>
      <c r="CG82" s="10">
        <f t="shared" si="171"/>
        <v>0.8104453151616422</v>
      </c>
    </row>
    <row r="83" spans="2:86" ht="16.5" customHeight="1">
      <c r="B83" s="10" t="s">
        <v>838</v>
      </c>
      <c r="C83" s="10">
        <f t="shared" ref="C83:AH83" si="172">2*C$10*(C$5+C$11*C$6)/(SQRT(2)*C$8*SIN(C35))</f>
        <v>0.903934292560853</v>
      </c>
      <c r="D83" s="10">
        <f t="shared" si="172"/>
        <v>0.903934292560853</v>
      </c>
      <c r="E83" s="10">
        <f t="shared" si="172"/>
        <v>0.903934292560853</v>
      </c>
      <c r="F83" s="10">
        <f t="shared" si="172"/>
        <v>0.903934292560853</v>
      </c>
      <c r="G83" s="10">
        <f t="shared" si="172"/>
        <v>0.903934292560853</v>
      </c>
      <c r="H83" s="10">
        <f t="shared" si="172"/>
        <v>0.903934292560853</v>
      </c>
      <c r="I83" s="10">
        <f t="shared" si="172"/>
        <v>0.903934292560853</v>
      </c>
      <c r="J83" s="10">
        <f t="shared" si="172"/>
        <v>0.903934292560853</v>
      </c>
      <c r="K83" s="10">
        <f t="shared" si="172"/>
        <v>0.903934292560853</v>
      </c>
      <c r="L83" s="10">
        <f t="shared" si="172"/>
        <v>0.903934292560853</v>
      </c>
      <c r="M83" s="10">
        <f t="shared" si="172"/>
        <v>0.903934292560853</v>
      </c>
      <c r="N83" s="10">
        <f t="shared" si="172"/>
        <v>0.903934292560853</v>
      </c>
      <c r="O83" s="10">
        <f t="shared" si="172"/>
        <v>0.903934292560853</v>
      </c>
      <c r="P83" s="10">
        <f t="shared" si="172"/>
        <v>0.903934292560853</v>
      </c>
      <c r="Q83" s="10">
        <f t="shared" si="172"/>
        <v>0.903934292560853</v>
      </c>
      <c r="R83" s="10">
        <f t="shared" si="172"/>
        <v>0.903934292560853</v>
      </c>
      <c r="S83" s="10">
        <f t="shared" si="172"/>
        <v>0.903934292560853</v>
      </c>
      <c r="T83" s="10">
        <f t="shared" si="172"/>
        <v>0.903934292560853</v>
      </c>
      <c r="U83" s="10">
        <f t="shared" si="172"/>
        <v>0.903934292560853</v>
      </c>
      <c r="V83" s="10">
        <f t="shared" si="172"/>
        <v>0.903934292560853</v>
      </c>
      <c r="W83" s="10">
        <f t="shared" si="172"/>
        <v>0.903934292560853</v>
      </c>
      <c r="X83" s="10">
        <f t="shared" si="172"/>
        <v>0.903934292560853</v>
      </c>
      <c r="Y83" s="10">
        <f t="shared" si="172"/>
        <v>0.903934292560853</v>
      </c>
      <c r="Z83" s="10">
        <f t="shared" si="172"/>
        <v>0.903934292560853</v>
      </c>
      <c r="AA83" s="10">
        <f t="shared" si="172"/>
        <v>0.903934292560853</v>
      </c>
      <c r="AB83" s="10">
        <f t="shared" si="172"/>
        <v>0.903934292560853</v>
      </c>
      <c r="AC83" s="10">
        <f t="shared" si="172"/>
        <v>0.903934292560853</v>
      </c>
      <c r="AD83" s="10">
        <f t="shared" si="172"/>
        <v>0.903934292560853</v>
      </c>
      <c r="AE83" s="10">
        <f t="shared" si="172"/>
        <v>0.903934292560853</v>
      </c>
      <c r="AF83" s="10">
        <f t="shared" si="172"/>
        <v>0.903934292560853</v>
      </c>
      <c r="AG83" s="10">
        <f t="shared" si="172"/>
        <v>0.903934292560853</v>
      </c>
      <c r="AH83" s="10">
        <f t="shared" si="172"/>
        <v>0.903934292560853</v>
      </c>
      <c r="AI83" s="10">
        <f t="shared" ref="AI83:BN83" si="173">2*AI$10*(AI$5+AI$11*AI$6)/(SQRT(2)*AI$8*SIN(AI35))</f>
        <v>0.903934292560853</v>
      </c>
      <c r="AJ83" s="10">
        <f t="shared" si="173"/>
        <v>0.903934292560853</v>
      </c>
      <c r="AK83" s="10">
        <f t="shared" si="173"/>
        <v>0.903934292560853</v>
      </c>
      <c r="AL83" s="10">
        <f t="shared" si="173"/>
        <v>0.903934292560853</v>
      </c>
      <c r="AM83" s="10">
        <f t="shared" si="173"/>
        <v>0.903934292560853</v>
      </c>
      <c r="AN83" s="10">
        <f t="shared" si="173"/>
        <v>0.903934292560853</v>
      </c>
      <c r="AO83" s="10">
        <f t="shared" si="173"/>
        <v>0.903934292560853</v>
      </c>
      <c r="AP83" s="10">
        <f t="shared" si="173"/>
        <v>0.903934292560853</v>
      </c>
      <c r="AQ83" s="10">
        <f t="shared" si="173"/>
        <v>0.903934292560853</v>
      </c>
      <c r="AR83" s="10">
        <f t="shared" si="173"/>
        <v>0.903934292560853</v>
      </c>
      <c r="AS83" s="10">
        <f t="shared" si="173"/>
        <v>0.903934292560853</v>
      </c>
      <c r="AT83" s="10">
        <f t="shared" si="173"/>
        <v>0.903934292560853</v>
      </c>
      <c r="AU83" s="10">
        <f t="shared" si="173"/>
        <v>0.903934292560853</v>
      </c>
      <c r="AV83" s="10">
        <f t="shared" si="173"/>
        <v>0.903934292560853</v>
      </c>
      <c r="AW83" s="10">
        <f t="shared" si="173"/>
        <v>0.903934292560853</v>
      </c>
      <c r="AX83" s="10">
        <f t="shared" si="173"/>
        <v>0.903934292560853</v>
      </c>
      <c r="AY83" s="10">
        <f t="shared" si="173"/>
        <v>0.903934292560853</v>
      </c>
      <c r="AZ83" s="10">
        <f t="shared" si="173"/>
        <v>0.903934292560853</v>
      </c>
      <c r="BA83" s="10">
        <f t="shared" si="173"/>
        <v>0.903934292560853</v>
      </c>
      <c r="BB83" s="10">
        <f t="shared" si="173"/>
        <v>0.903934292560853</v>
      </c>
      <c r="BC83" s="10">
        <f t="shared" si="173"/>
        <v>0.903934292560853</v>
      </c>
      <c r="BD83" s="10">
        <f t="shared" si="173"/>
        <v>0.903934292560853</v>
      </c>
      <c r="BE83" s="10">
        <f t="shared" si="173"/>
        <v>0.903934292560853</v>
      </c>
      <c r="BF83" s="10">
        <f t="shared" si="173"/>
        <v>0.903934292560853</v>
      </c>
      <c r="BG83" s="10">
        <f t="shared" si="173"/>
        <v>0.903934292560853</v>
      </c>
      <c r="BH83" s="10">
        <f t="shared" si="173"/>
        <v>0.903934292560853</v>
      </c>
      <c r="BI83" s="10">
        <f t="shared" si="173"/>
        <v>0.903934292560853</v>
      </c>
      <c r="BJ83" s="10">
        <f t="shared" si="173"/>
        <v>0.903934292560853</v>
      </c>
      <c r="BK83" s="10">
        <f t="shared" si="173"/>
        <v>0.903934292560853</v>
      </c>
      <c r="BL83" s="10">
        <f t="shared" si="173"/>
        <v>0.903934292560853</v>
      </c>
      <c r="BM83" s="10">
        <f t="shared" si="173"/>
        <v>0.903934292560853</v>
      </c>
      <c r="BN83" s="10">
        <f t="shared" si="173"/>
        <v>0.903934292560853</v>
      </c>
      <c r="BO83" s="10">
        <f t="shared" ref="BO83:CG83" si="174">2*BO$10*(BO$5+BO$11*BO$6)/(SQRT(2)*BO$8*SIN(BO35))</f>
        <v>0.903934292560853</v>
      </c>
      <c r="BP83" s="10">
        <f t="shared" si="174"/>
        <v>0.903934292560853</v>
      </c>
      <c r="BQ83" s="10">
        <f t="shared" si="174"/>
        <v>0.903934292560853</v>
      </c>
      <c r="BR83" s="10">
        <f t="shared" si="174"/>
        <v>0.903934292560853</v>
      </c>
      <c r="BS83" s="10">
        <f t="shared" si="174"/>
        <v>0.903934292560853</v>
      </c>
      <c r="BT83" s="10">
        <f t="shared" si="174"/>
        <v>0.903934292560853</v>
      </c>
      <c r="BU83" s="10">
        <f t="shared" si="174"/>
        <v>0.903934292560853</v>
      </c>
      <c r="BV83" s="10">
        <f t="shared" si="174"/>
        <v>0.903934292560853</v>
      </c>
      <c r="BW83" s="10">
        <f t="shared" si="174"/>
        <v>0.903934292560853</v>
      </c>
      <c r="BX83" s="10">
        <f t="shared" si="174"/>
        <v>0.903934292560853</v>
      </c>
      <c r="BY83" s="10">
        <f t="shared" si="174"/>
        <v>0.903934292560853</v>
      </c>
      <c r="BZ83" s="10">
        <f t="shared" si="174"/>
        <v>0.903934292560853</v>
      </c>
      <c r="CA83" s="10">
        <f t="shared" si="174"/>
        <v>0.903934292560853</v>
      </c>
      <c r="CB83" s="10">
        <f t="shared" si="174"/>
        <v>0.903934292560853</v>
      </c>
      <c r="CC83" s="10">
        <f t="shared" si="174"/>
        <v>0.903934292560853</v>
      </c>
      <c r="CD83" s="10">
        <f t="shared" si="174"/>
        <v>0.903934292560853</v>
      </c>
      <c r="CE83" s="10">
        <f t="shared" si="174"/>
        <v>0.903934292560853</v>
      </c>
      <c r="CF83" s="10">
        <f t="shared" si="174"/>
        <v>0.903934292560853</v>
      </c>
      <c r="CG83" s="10">
        <f t="shared" si="174"/>
        <v>0.903934292560853</v>
      </c>
    </row>
    <row r="84" spans="2:86" ht="16.5" customHeight="1">
      <c r="B84" s="10" t="s">
        <v>839</v>
      </c>
      <c r="C84" s="10">
        <f t="shared" ref="C84:AH84" si="175">2*C$10*(C$5+C$11*C$6)/(SQRT(2)*C$8*SIN(C36))</f>
        <v>1.107088888888889</v>
      </c>
      <c r="D84" s="10">
        <f t="shared" si="175"/>
        <v>1.107088888888889</v>
      </c>
      <c r="E84" s="10">
        <f t="shared" si="175"/>
        <v>1.107088888888889</v>
      </c>
      <c r="F84" s="10">
        <f t="shared" si="175"/>
        <v>1.107088888888889</v>
      </c>
      <c r="G84" s="10">
        <f t="shared" si="175"/>
        <v>1.107088888888889</v>
      </c>
      <c r="H84" s="10">
        <f t="shared" si="175"/>
        <v>1.107088888888889</v>
      </c>
      <c r="I84" s="10">
        <f t="shared" si="175"/>
        <v>1.107088888888889</v>
      </c>
      <c r="J84" s="10">
        <f t="shared" si="175"/>
        <v>1.107088888888889</v>
      </c>
      <c r="K84" s="10">
        <f t="shared" si="175"/>
        <v>1.107088888888889</v>
      </c>
      <c r="L84" s="10">
        <f t="shared" si="175"/>
        <v>1.107088888888889</v>
      </c>
      <c r="M84" s="10">
        <f t="shared" si="175"/>
        <v>1.107088888888889</v>
      </c>
      <c r="N84" s="10">
        <f t="shared" si="175"/>
        <v>1.107088888888889</v>
      </c>
      <c r="O84" s="10">
        <f t="shared" si="175"/>
        <v>1.107088888888889</v>
      </c>
      <c r="P84" s="10">
        <f t="shared" si="175"/>
        <v>1.107088888888889</v>
      </c>
      <c r="Q84" s="10">
        <f t="shared" si="175"/>
        <v>1.107088888888889</v>
      </c>
      <c r="R84" s="10">
        <f t="shared" si="175"/>
        <v>1.107088888888889</v>
      </c>
      <c r="S84" s="10">
        <f t="shared" si="175"/>
        <v>1.107088888888889</v>
      </c>
      <c r="T84" s="10">
        <f t="shared" si="175"/>
        <v>1.107088888888889</v>
      </c>
      <c r="U84" s="10">
        <f t="shared" si="175"/>
        <v>1.107088888888889</v>
      </c>
      <c r="V84" s="10">
        <f t="shared" si="175"/>
        <v>1.107088888888889</v>
      </c>
      <c r="W84" s="10">
        <f t="shared" si="175"/>
        <v>1.107088888888889</v>
      </c>
      <c r="X84" s="10">
        <f t="shared" si="175"/>
        <v>1.107088888888889</v>
      </c>
      <c r="Y84" s="10">
        <f t="shared" si="175"/>
        <v>1.107088888888889</v>
      </c>
      <c r="Z84" s="10">
        <f t="shared" si="175"/>
        <v>1.107088888888889</v>
      </c>
      <c r="AA84" s="10">
        <f t="shared" si="175"/>
        <v>1.107088888888889</v>
      </c>
      <c r="AB84" s="10">
        <f t="shared" si="175"/>
        <v>1.107088888888889</v>
      </c>
      <c r="AC84" s="10">
        <f t="shared" si="175"/>
        <v>1.107088888888889</v>
      </c>
      <c r="AD84" s="10">
        <f t="shared" si="175"/>
        <v>1.107088888888889</v>
      </c>
      <c r="AE84" s="10">
        <f t="shared" si="175"/>
        <v>1.107088888888889</v>
      </c>
      <c r="AF84" s="10">
        <f t="shared" si="175"/>
        <v>1.107088888888889</v>
      </c>
      <c r="AG84" s="10">
        <f t="shared" si="175"/>
        <v>1.107088888888889</v>
      </c>
      <c r="AH84" s="10">
        <f t="shared" si="175"/>
        <v>1.107088888888889</v>
      </c>
      <c r="AI84" s="10">
        <f t="shared" ref="AI84:BN84" si="176">2*AI$10*(AI$5+AI$11*AI$6)/(SQRT(2)*AI$8*SIN(AI36))</f>
        <v>1.107088888888889</v>
      </c>
      <c r="AJ84" s="10">
        <f t="shared" si="176"/>
        <v>1.107088888888889</v>
      </c>
      <c r="AK84" s="10">
        <f t="shared" si="176"/>
        <v>1.107088888888889</v>
      </c>
      <c r="AL84" s="10">
        <f t="shared" si="176"/>
        <v>1.107088888888889</v>
      </c>
      <c r="AM84" s="10">
        <f t="shared" si="176"/>
        <v>1.107088888888889</v>
      </c>
      <c r="AN84" s="10">
        <f t="shared" si="176"/>
        <v>1.107088888888889</v>
      </c>
      <c r="AO84" s="10">
        <f t="shared" si="176"/>
        <v>1.107088888888889</v>
      </c>
      <c r="AP84" s="10">
        <f t="shared" si="176"/>
        <v>1.107088888888889</v>
      </c>
      <c r="AQ84" s="10">
        <f t="shared" si="176"/>
        <v>1.107088888888889</v>
      </c>
      <c r="AR84" s="10">
        <f t="shared" si="176"/>
        <v>1.107088888888889</v>
      </c>
      <c r="AS84" s="10">
        <f t="shared" si="176"/>
        <v>1.107088888888889</v>
      </c>
      <c r="AT84" s="10">
        <f t="shared" si="176"/>
        <v>1.107088888888889</v>
      </c>
      <c r="AU84" s="10">
        <f t="shared" si="176"/>
        <v>1.107088888888889</v>
      </c>
      <c r="AV84" s="10">
        <f t="shared" si="176"/>
        <v>1.107088888888889</v>
      </c>
      <c r="AW84" s="10">
        <f t="shared" si="176"/>
        <v>1.107088888888889</v>
      </c>
      <c r="AX84" s="10">
        <f t="shared" si="176"/>
        <v>1.107088888888889</v>
      </c>
      <c r="AY84" s="10">
        <f t="shared" si="176"/>
        <v>1.107088888888889</v>
      </c>
      <c r="AZ84" s="10">
        <f t="shared" si="176"/>
        <v>1.107088888888889</v>
      </c>
      <c r="BA84" s="10">
        <f t="shared" si="176"/>
        <v>1.107088888888889</v>
      </c>
      <c r="BB84" s="10">
        <f t="shared" si="176"/>
        <v>1.107088888888889</v>
      </c>
      <c r="BC84" s="10">
        <f t="shared" si="176"/>
        <v>1.107088888888889</v>
      </c>
      <c r="BD84" s="10">
        <f t="shared" si="176"/>
        <v>1.107088888888889</v>
      </c>
      <c r="BE84" s="10">
        <f t="shared" si="176"/>
        <v>1.107088888888889</v>
      </c>
      <c r="BF84" s="10">
        <f t="shared" si="176"/>
        <v>1.107088888888889</v>
      </c>
      <c r="BG84" s="10">
        <f t="shared" si="176"/>
        <v>1.107088888888889</v>
      </c>
      <c r="BH84" s="10">
        <f t="shared" si="176"/>
        <v>1.107088888888889</v>
      </c>
      <c r="BI84" s="10">
        <f t="shared" si="176"/>
        <v>1.107088888888889</v>
      </c>
      <c r="BJ84" s="10">
        <f t="shared" si="176"/>
        <v>1.107088888888889</v>
      </c>
      <c r="BK84" s="10">
        <f t="shared" si="176"/>
        <v>1.107088888888889</v>
      </c>
      <c r="BL84" s="10">
        <f t="shared" si="176"/>
        <v>1.107088888888889</v>
      </c>
      <c r="BM84" s="10">
        <f t="shared" si="176"/>
        <v>1.107088888888889</v>
      </c>
      <c r="BN84" s="10">
        <f t="shared" si="176"/>
        <v>1.107088888888889</v>
      </c>
      <c r="BO84" s="10">
        <f t="shared" ref="BO84:CG84" si="177">2*BO$10*(BO$5+BO$11*BO$6)/(SQRT(2)*BO$8*SIN(BO36))</f>
        <v>1.107088888888889</v>
      </c>
      <c r="BP84" s="10">
        <f t="shared" si="177"/>
        <v>1.107088888888889</v>
      </c>
      <c r="BQ84" s="10">
        <f t="shared" si="177"/>
        <v>1.107088888888889</v>
      </c>
      <c r="BR84" s="10">
        <f t="shared" si="177"/>
        <v>1.107088888888889</v>
      </c>
      <c r="BS84" s="10">
        <f t="shared" si="177"/>
        <v>1.107088888888889</v>
      </c>
      <c r="BT84" s="10">
        <f t="shared" si="177"/>
        <v>1.107088888888889</v>
      </c>
      <c r="BU84" s="10">
        <f t="shared" si="177"/>
        <v>1.107088888888889</v>
      </c>
      <c r="BV84" s="10">
        <f t="shared" si="177"/>
        <v>1.107088888888889</v>
      </c>
      <c r="BW84" s="10">
        <f t="shared" si="177"/>
        <v>1.107088888888889</v>
      </c>
      <c r="BX84" s="10">
        <f t="shared" si="177"/>
        <v>1.107088888888889</v>
      </c>
      <c r="BY84" s="10">
        <f t="shared" si="177"/>
        <v>1.107088888888889</v>
      </c>
      <c r="BZ84" s="10">
        <f t="shared" si="177"/>
        <v>1.107088888888889</v>
      </c>
      <c r="CA84" s="10">
        <f t="shared" si="177"/>
        <v>1.107088888888889</v>
      </c>
      <c r="CB84" s="10">
        <f t="shared" si="177"/>
        <v>1.107088888888889</v>
      </c>
      <c r="CC84" s="10">
        <f t="shared" si="177"/>
        <v>1.107088888888889</v>
      </c>
      <c r="CD84" s="10">
        <f t="shared" si="177"/>
        <v>1.107088888888889</v>
      </c>
      <c r="CE84" s="10">
        <f t="shared" si="177"/>
        <v>1.107088888888889</v>
      </c>
      <c r="CF84" s="10">
        <f t="shared" si="177"/>
        <v>1.107088888888889</v>
      </c>
      <c r="CG84" s="10">
        <f t="shared" si="177"/>
        <v>1.107088888888889</v>
      </c>
    </row>
    <row r="85" spans="2:86" ht="16.5" customHeight="1">
      <c r="B85" s="10" t="s">
        <v>840</v>
      </c>
      <c r="C85" s="10">
        <f t="shared" ref="C85:AH85" si="178">2*C$10*(C$5+C$11*C$6)/(SQRT(2)*C$8*SIN(C37))</f>
        <v>1.5656601214192276</v>
      </c>
      <c r="D85" s="10">
        <f t="shared" si="178"/>
        <v>1.5656601214192276</v>
      </c>
      <c r="E85" s="10">
        <f t="shared" si="178"/>
        <v>1.5656601214192276</v>
      </c>
      <c r="F85" s="10">
        <f t="shared" si="178"/>
        <v>1.5656601214192276</v>
      </c>
      <c r="G85" s="10">
        <f t="shared" si="178"/>
        <v>1.5656601214192276</v>
      </c>
      <c r="H85" s="10">
        <f t="shared" si="178"/>
        <v>1.5656601214192276</v>
      </c>
      <c r="I85" s="10">
        <f t="shared" si="178"/>
        <v>1.5656601214192276</v>
      </c>
      <c r="J85" s="10">
        <f t="shared" si="178"/>
        <v>1.5656601214192276</v>
      </c>
      <c r="K85" s="10">
        <f t="shared" si="178"/>
        <v>1.5656601214192276</v>
      </c>
      <c r="L85" s="10">
        <f t="shared" si="178"/>
        <v>1.5656601214192276</v>
      </c>
      <c r="M85" s="10">
        <f t="shared" si="178"/>
        <v>1.5656601214192276</v>
      </c>
      <c r="N85" s="10">
        <f t="shared" si="178"/>
        <v>1.5656601214192276</v>
      </c>
      <c r="O85" s="10">
        <f t="shared" si="178"/>
        <v>1.5656601214192276</v>
      </c>
      <c r="P85" s="10">
        <f t="shared" si="178"/>
        <v>1.5656601214192276</v>
      </c>
      <c r="Q85" s="10">
        <f t="shared" si="178"/>
        <v>1.5656601214192276</v>
      </c>
      <c r="R85" s="10">
        <f t="shared" si="178"/>
        <v>1.5656601214192276</v>
      </c>
      <c r="S85" s="10">
        <f t="shared" si="178"/>
        <v>1.5656601214192276</v>
      </c>
      <c r="T85" s="10">
        <f t="shared" si="178"/>
        <v>1.5656601214192276</v>
      </c>
      <c r="U85" s="10">
        <f t="shared" si="178"/>
        <v>1.5656601214192276</v>
      </c>
      <c r="V85" s="10">
        <f t="shared" si="178"/>
        <v>1.5656601214192276</v>
      </c>
      <c r="W85" s="10">
        <f t="shared" si="178"/>
        <v>1.5656601214192276</v>
      </c>
      <c r="X85" s="10">
        <f t="shared" si="178"/>
        <v>1.5656601214192276</v>
      </c>
      <c r="Y85" s="10">
        <f t="shared" si="178"/>
        <v>1.5656601214192276</v>
      </c>
      <c r="Z85" s="10">
        <f t="shared" si="178"/>
        <v>1.5656601214192276</v>
      </c>
      <c r="AA85" s="10">
        <f t="shared" si="178"/>
        <v>1.5656601214192276</v>
      </c>
      <c r="AB85" s="10">
        <f t="shared" si="178"/>
        <v>1.5656601214192276</v>
      </c>
      <c r="AC85" s="10">
        <f t="shared" si="178"/>
        <v>1.5656601214192276</v>
      </c>
      <c r="AD85" s="10">
        <f t="shared" si="178"/>
        <v>1.5656601214192276</v>
      </c>
      <c r="AE85" s="10">
        <f t="shared" si="178"/>
        <v>1.5656601214192276</v>
      </c>
      <c r="AF85" s="10">
        <f t="shared" si="178"/>
        <v>1.5656601214192276</v>
      </c>
      <c r="AG85" s="10">
        <f t="shared" si="178"/>
        <v>1.5656601214192276</v>
      </c>
      <c r="AH85" s="10">
        <f t="shared" si="178"/>
        <v>1.5656601214192276</v>
      </c>
      <c r="AI85" s="10">
        <f t="shared" ref="AI85:BN85" si="179">2*AI$10*(AI$5+AI$11*AI$6)/(SQRT(2)*AI$8*SIN(AI37))</f>
        <v>1.5656601214192276</v>
      </c>
      <c r="AJ85" s="10">
        <f t="shared" si="179"/>
        <v>1.5656601214192276</v>
      </c>
      <c r="AK85" s="10">
        <f t="shared" si="179"/>
        <v>1.5656601214192276</v>
      </c>
      <c r="AL85" s="10">
        <f t="shared" si="179"/>
        <v>1.5656601214192276</v>
      </c>
      <c r="AM85" s="10">
        <f t="shared" si="179"/>
        <v>1.5656601214192276</v>
      </c>
      <c r="AN85" s="10">
        <f t="shared" si="179"/>
        <v>1.5656601214192276</v>
      </c>
      <c r="AO85" s="10">
        <f t="shared" si="179"/>
        <v>1.5656601214192276</v>
      </c>
      <c r="AP85" s="10">
        <f t="shared" si="179"/>
        <v>1.5656601214192276</v>
      </c>
      <c r="AQ85" s="10">
        <f t="shared" si="179"/>
        <v>1.5656601214192276</v>
      </c>
      <c r="AR85" s="10">
        <f t="shared" si="179"/>
        <v>1.5656601214192276</v>
      </c>
      <c r="AS85" s="10">
        <f t="shared" si="179"/>
        <v>1.5656601214192276</v>
      </c>
      <c r="AT85" s="10">
        <f t="shared" si="179"/>
        <v>1.5656601214192276</v>
      </c>
      <c r="AU85" s="10">
        <f t="shared" si="179"/>
        <v>1.5656601214192276</v>
      </c>
      <c r="AV85" s="10">
        <f t="shared" si="179"/>
        <v>1.5656601214192276</v>
      </c>
      <c r="AW85" s="10">
        <f t="shared" si="179"/>
        <v>1.5656601214192276</v>
      </c>
      <c r="AX85" s="10">
        <f t="shared" si="179"/>
        <v>1.5656601214192276</v>
      </c>
      <c r="AY85" s="10">
        <f t="shared" si="179"/>
        <v>1.5656601214192276</v>
      </c>
      <c r="AZ85" s="10">
        <f t="shared" si="179"/>
        <v>1.5656601214192276</v>
      </c>
      <c r="BA85" s="10">
        <f t="shared" si="179"/>
        <v>1.5656601214192276</v>
      </c>
      <c r="BB85" s="10">
        <f t="shared" si="179"/>
        <v>1.5656601214192276</v>
      </c>
      <c r="BC85" s="10">
        <f t="shared" si="179"/>
        <v>1.5656601214192276</v>
      </c>
      <c r="BD85" s="10">
        <f t="shared" si="179"/>
        <v>1.5656601214192276</v>
      </c>
      <c r="BE85" s="10">
        <f t="shared" si="179"/>
        <v>1.5656601214192276</v>
      </c>
      <c r="BF85" s="10">
        <f t="shared" si="179"/>
        <v>1.5656601214192276</v>
      </c>
      <c r="BG85" s="10">
        <f t="shared" si="179"/>
        <v>1.5656601214192276</v>
      </c>
      <c r="BH85" s="10">
        <f t="shared" si="179"/>
        <v>1.5656601214192276</v>
      </c>
      <c r="BI85" s="10">
        <f t="shared" si="179"/>
        <v>1.5656601214192276</v>
      </c>
      <c r="BJ85" s="10">
        <f t="shared" si="179"/>
        <v>1.5656601214192276</v>
      </c>
      <c r="BK85" s="10">
        <f t="shared" si="179"/>
        <v>1.5656601214192276</v>
      </c>
      <c r="BL85" s="10">
        <f t="shared" si="179"/>
        <v>1.5656601214192276</v>
      </c>
      <c r="BM85" s="10">
        <f t="shared" si="179"/>
        <v>1.5656601214192276</v>
      </c>
      <c r="BN85" s="10">
        <f t="shared" si="179"/>
        <v>1.5656601214192276</v>
      </c>
      <c r="BO85" s="10">
        <f t="shared" ref="BO85:CG85" si="180">2*BO$10*(BO$5+BO$11*BO$6)/(SQRT(2)*BO$8*SIN(BO37))</f>
        <v>1.5656601214192276</v>
      </c>
      <c r="BP85" s="10">
        <f t="shared" si="180"/>
        <v>1.5656601214192276</v>
      </c>
      <c r="BQ85" s="10">
        <f t="shared" si="180"/>
        <v>1.5656601214192276</v>
      </c>
      <c r="BR85" s="10">
        <f t="shared" si="180"/>
        <v>1.5656601214192276</v>
      </c>
      <c r="BS85" s="10">
        <f t="shared" si="180"/>
        <v>1.5656601214192276</v>
      </c>
      <c r="BT85" s="10">
        <f t="shared" si="180"/>
        <v>1.5656601214192276</v>
      </c>
      <c r="BU85" s="10">
        <f t="shared" si="180"/>
        <v>1.5656601214192276</v>
      </c>
      <c r="BV85" s="10">
        <f t="shared" si="180"/>
        <v>1.5656601214192276</v>
      </c>
      <c r="BW85" s="10">
        <f t="shared" si="180"/>
        <v>1.5656601214192276</v>
      </c>
      <c r="BX85" s="10">
        <f t="shared" si="180"/>
        <v>1.5656601214192276</v>
      </c>
      <c r="BY85" s="10">
        <f t="shared" si="180"/>
        <v>1.5656601214192276</v>
      </c>
      <c r="BZ85" s="10">
        <f t="shared" si="180"/>
        <v>1.5656601214192276</v>
      </c>
      <c r="CA85" s="10">
        <f t="shared" si="180"/>
        <v>1.5656601214192276</v>
      </c>
      <c r="CB85" s="10">
        <f t="shared" si="180"/>
        <v>1.5656601214192276</v>
      </c>
      <c r="CC85" s="10">
        <f t="shared" si="180"/>
        <v>1.5656601214192276</v>
      </c>
      <c r="CD85" s="10">
        <f t="shared" si="180"/>
        <v>1.5656601214192276</v>
      </c>
      <c r="CE85" s="10">
        <f t="shared" si="180"/>
        <v>1.5656601214192276</v>
      </c>
      <c r="CF85" s="10">
        <f t="shared" si="180"/>
        <v>1.5656601214192276</v>
      </c>
      <c r="CG85" s="10">
        <f t="shared" si="180"/>
        <v>1.5656601214192276</v>
      </c>
    </row>
    <row r="86" spans="2:86" ht="16.5" customHeight="1">
      <c r="B86" s="10" t="s">
        <v>841</v>
      </c>
      <c r="C86" s="10">
        <f t="shared" ref="C86:AH86" si="181">2*C$10*(C$5+C$11*C$6)/(SQRT(2)*C$8*SIN(C38))</f>
        <v>3.0246230929394207</v>
      </c>
      <c r="D86" s="10">
        <f t="shared" si="181"/>
        <v>3.0246230929394207</v>
      </c>
      <c r="E86" s="10">
        <f t="shared" si="181"/>
        <v>3.0246230929394207</v>
      </c>
      <c r="F86" s="10">
        <f t="shared" si="181"/>
        <v>3.0246230929394207</v>
      </c>
      <c r="G86" s="10">
        <f t="shared" si="181"/>
        <v>3.0246230929394207</v>
      </c>
      <c r="H86" s="10">
        <f t="shared" si="181"/>
        <v>3.0246230929394207</v>
      </c>
      <c r="I86" s="10">
        <f t="shared" si="181"/>
        <v>3.0246230929394207</v>
      </c>
      <c r="J86" s="10">
        <f t="shared" si="181"/>
        <v>3.0246230929394207</v>
      </c>
      <c r="K86" s="10">
        <f t="shared" si="181"/>
        <v>3.0246230929394207</v>
      </c>
      <c r="L86" s="10">
        <f t="shared" si="181"/>
        <v>3.0246230929394207</v>
      </c>
      <c r="M86" s="10">
        <f t="shared" si="181"/>
        <v>3.0246230929394207</v>
      </c>
      <c r="N86" s="10">
        <f t="shared" si="181"/>
        <v>3.0246230929394207</v>
      </c>
      <c r="O86" s="10">
        <f t="shared" si="181"/>
        <v>3.0246230929394207</v>
      </c>
      <c r="P86" s="10">
        <f t="shared" si="181"/>
        <v>3.0246230929394207</v>
      </c>
      <c r="Q86" s="10">
        <f t="shared" si="181"/>
        <v>3.0246230929394207</v>
      </c>
      <c r="R86" s="10">
        <f t="shared" si="181"/>
        <v>3.0246230929394207</v>
      </c>
      <c r="S86" s="10">
        <f t="shared" si="181"/>
        <v>3.0246230929394207</v>
      </c>
      <c r="T86" s="10">
        <f t="shared" si="181"/>
        <v>3.0246230929394207</v>
      </c>
      <c r="U86" s="10">
        <f t="shared" si="181"/>
        <v>3.0246230929394207</v>
      </c>
      <c r="V86" s="10">
        <f t="shared" si="181"/>
        <v>3.0246230929394207</v>
      </c>
      <c r="W86" s="10">
        <f t="shared" si="181"/>
        <v>3.0246230929394207</v>
      </c>
      <c r="X86" s="10">
        <f t="shared" si="181"/>
        <v>3.0246230929394207</v>
      </c>
      <c r="Y86" s="10">
        <f t="shared" si="181"/>
        <v>3.0246230929394207</v>
      </c>
      <c r="Z86" s="10">
        <f t="shared" si="181"/>
        <v>3.0246230929394207</v>
      </c>
      <c r="AA86" s="10">
        <f t="shared" si="181"/>
        <v>3.0246230929394207</v>
      </c>
      <c r="AB86" s="10">
        <f t="shared" si="181"/>
        <v>3.0246230929394207</v>
      </c>
      <c r="AC86" s="10">
        <f t="shared" si="181"/>
        <v>3.0246230929394207</v>
      </c>
      <c r="AD86" s="10">
        <f t="shared" si="181"/>
        <v>3.0246230929394207</v>
      </c>
      <c r="AE86" s="10">
        <f t="shared" si="181"/>
        <v>3.0246230929394207</v>
      </c>
      <c r="AF86" s="10">
        <f t="shared" si="181"/>
        <v>3.0246230929394207</v>
      </c>
      <c r="AG86" s="10">
        <f t="shared" si="181"/>
        <v>3.0246230929394207</v>
      </c>
      <c r="AH86" s="10">
        <f t="shared" si="181"/>
        <v>3.0246230929394207</v>
      </c>
      <c r="AI86" s="10">
        <f t="shared" ref="AI86:BN86" si="182">2*AI$10*(AI$5+AI$11*AI$6)/(SQRT(2)*AI$8*SIN(AI38))</f>
        <v>3.0246230929394207</v>
      </c>
      <c r="AJ86" s="10">
        <f t="shared" si="182"/>
        <v>3.0246230929394207</v>
      </c>
      <c r="AK86" s="10">
        <f t="shared" si="182"/>
        <v>3.0246230929394207</v>
      </c>
      <c r="AL86" s="10">
        <f t="shared" si="182"/>
        <v>3.0246230929394207</v>
      </c>
      <c r="AM86" s="10">
        <f t="shared" si="182"/>
        <v>3.0246230929394207</v>
      </c>
      <c r="AN86" s="10">
        <f t="shared" si="182"/>
        <v>3.0246230929394207</v>
      </c>
      <c r="AO86" s="10">
        <f t="shared" si="182"/>
        <v>3.0246230929394207</v>
      </c>
      <c r="AP86" s="10">
        <f t="shared" si="182"/>
        <v>3.0246230929394207</v>
      </c>
      <c r="AQ86" s="10">
        <f t="shared" si="182"/>
        <v>3.0246230929394207</v>
      </c>
      <c r="AR86" s="10">
        <f t="shared" si="182"/>
        <v>3.0246230929394207</v>
      </c>
      <c r="AS86" s="10">
        <f t="shared" si="182"/>
        <v>3.0246230929394207</v>
      </c>
      <c r="AT86" s="10">
        <f t="shared" si="182"/>
        <v>3.0246230929394207</v>
      </c>
      <c r="AU86" s="10">
        <f t="shared" si="182"/>
        <v>3.0246230929394207</v>
      </c>
      <c r="AV86" s="10">
        <f t="shared" si="182"/>
        <v>3.0246230929394207</v>
      </c>
      <c r="AW86" s="10">
        <f t="shared" si="182"/>
        <v>3.0246230929394207</v>
      </c>
      <c r="AX86" s="10">
        <f t="shared" si="182"/>
        <v>3.0246230929394207</v>
      </c>
      <c r="AY86" s="10">
        <f t="shared" si="182"/>
        <v>3.0246230929394207</v>
      </c>
      <c r="AZ86" s="10">
        <f t="shared" si="182"/>
        <v>3.0246230929394207</v>
      </c>
      <c r="BA86" s="10">
        <f t="shared" si="182"/>
        <v>3.0246230929394207</v>
      </c>
      <c r="BB86" s="10">
        <f t="shared" si="182"/>
        <v>3.0246230929394207</v>
      </c>
      <c r="BC86" s="10">
        <f t="shared" si="182"/>
        <v>3.0246230929394207</v>
      </c>
      <c r="BD86" s="10">
        <f t="shared" si="182"/>
        <v>3.0246230929394207</v>
      </c>
      <c r="BE86" s="10">
        <f t="shared" si="182"/>
        <v>3.0246230929394207</v>
      </c>
      <c r="BF86" s="10">
        <f t="shared" si="182"/>
        <v>3.0246230929394207</v>
      </c>
      <c r="BG86" s="10">
        <f t="shared" si="182"/>
        <v>3.0246230929394207</v>
      </c>
      <c r="BH86" s="10">
        <f t="shared" si="182"/>
        <v>3.0246230929394207</v>
      </c>
      <c r="BI86" s="10">
        <f t="shared" si="182"/>
        <v>3.0246230929394207</v>
      </c>
      <c r="BJ86" s="10">
        <f t="shared" si="182"/>
        <v>3.0246230929394207</v>
      </c>
      <c r="BK86" s="10">
        <f t="shared" si="182"/>
        <v>3.0246230929394207</v>
      </c>
      <c r="BL86" s="10">
        <f t="shared" si="182"/>
        <v>3.0246230929394207</v>
      </c>
      <c r="BM86" s="10">
        <f t="shared" si="182"/>
        <v>3.0246230929394207</v>
      </c>
      <c r="BN86" s="10">
        <f t="shared" si="182"/>
        <v>3.0246230929394207</v>
      </c>
      <c r="BO86" s="10">
        <f t="shared" ref="BO86:CG86" si="183">2*BO$10*(BO$5+BO$11*BO$6)/(SQRT(2)*BO$8*SIN(BO38))</f>
        <v>3.0246230929394207</v>
      </c>
      <c r="BP86" s="10">
        <f t="shared" si="183"/>
        <v>3.0246230929394207</v>
      </c>
      <c r="BQ86" s="10">
        <f t="shared" si="183"/>
        <v>3.0246230929394207</v>
      </c>
      <c r="BR86" s="10">
        <f t="shared" si="183"/>
        <v>3.0246230929394207</v>
      </c>
      <c r="BS86" s="10">
        <f t="shared" si="183"/>
        <v>3.0246230929394207</v>
      </c>
      <c r="BT86" s="10">
        <f t="shared" si="183"/>
        <v>3.0246230929394207</v>
      </c>
      <c r="BU86" s="10">
        <f t="shared" si="183"/>
        <v>3.0246230929394207</v>
      </c>
      <c r="BV86" s="10">
        <f t="shared" si="183"/>
        <v>3.0246230929394207</v>
      </c>
      <c r="BW86" s="10">
        <f t="shared" si="183"/>
        <v>3.0246230929394207</v>
      </c>
      <c r="BX86" s="10">
        <f t="shared" si="183"/>
        <v>3.0246230929394207</v>
      </c>
      <c r="BY86" s="10">
        <f t="shared" si="183"/>
        <v>3.0246230929394207</v>
      </c>
      <c r="BZ86" s="10">
        <f t="shared" si="183"/>
        <v>3.0246230929394207</v>
      </c>
      <c r="CA86" s="10">
        <f t="shared" si="183"/>
        <v>3.0246230929394207</v>
      </c>
      <c r="CB86" s="10">
        <f t="shared" si="183"/>
        <v>3.0246230929394207</v>
      </c>
      <c r="CC86" s="10">
        <f t="shared" si="183"/>
        <v>3.0246230929394207</v>
      </c>
      <c r="CD86" s="10">
        <f t="shared" si="183"/>
        <v>3.0246230929394207</v>
      </c>
      <c r="CE86" s="10">
        <f t="shared" si="183"/>
        <v>3.0246230929394207</v>
      </c>
      <c r="CF86" s="10">
        <f t="shared" si="183"/>
        <v>3.0246230929394207</v>
      </c>
      <c r="CG86" s="10">
        <f t="shared" si="183"/>
        <v>3.0246230929394207</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0</v>
      </c>
      <c r="BV88" s="10">
        <f t="shared" si="186"/>
        <v>0</v>
      </c>
      <c r="BW88" s="10">
        <f t="shared" si="186"/>
        <v>1.3703179195655151</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1.3703179195655151</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0</v>
      </c>
      <c r="BV89" s="10">
        <f t="shared" si="189"/>
        <v>1.3203283045066183</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1.3203283045066183</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v>
      </c>
      <c r="BQ90" s="10">
        <f t="shared" si="192"/>
        <v>0</v>
      </c>
      <c r="BR90" s="10">
        <f t="shared" si="192"/>
        <v>0</v>
      </c>
      <c r="BS90" s="10">
        <f t="shared" si="192"/>
        <v>0</v>
      </c>
      <c r="BT90" s="10">
        <f t="shared" si="192"/>
        <v>0</v>
      </c>
      <c r="BU90" s="10">
        <f t="shared" si="192"/>
        <v>1.1434244938756755</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1.1434244938756755</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v>
      </c>
      <c r="BI91" s="10">
        <f t="shared" si="194"/>
        <v>0</v>
      </c>
      <c r="BJ91" s="10">
        <f t="shared" si="194"/>
        <v>0</v>
      </c>
      <c r="BK91" s="10">
        <f t="shared" si="194"/>
        <v>0</v>
      </c>
      <c r="BL91" s="10">
        <f t="shared" si="194"/>
        <v>0</v>
      </c>
      <c r="BM91" s="10">
        <f t="shared" si="194"/>
        <v>0</v>
      </c>
      <c r="BN91" s="10">
        <f t="shared" si="194"/>
        <v>0.90566929626143533</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0.90566929626143533</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v>
      </c>
      <c r="BC92" s="10">
        <f t="shared" si="197"/>
        <v>0.74183745753961672</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0.74183745753961672</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0.63418212182269773</v>
      </c>
      <c r="AV93" s="10">
        <f t="shared" si="200"/>
        <v>0</v>
      </c>
      <c r="AW93" s="10">
        <f t="shared" si="200"/>
        <v>0</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0.63418212182269773</v>
      </c>
    </row>
    <row r="95" spans="2:86" ht="16.5" customHeight="1">
      <c r="B95" s="162" t="s">
        <v>848</v>
      </c>
      <c r="C95" s="162">
        <f t="shared" ref="C95:AH95" si="202">(C$40/(C$10^2))*((PI()^2)/4)*(C12*100/C$39)*(((SIN(C$33))^2)/(C$5+C$11*C$6)^2)</f>
        <v>0.6363457397960991</v>
      </c>
      <c r="D95" s="162">
        <f t="shared" si="202"/>
        <v>0.6363457397960991</v>
      </c>
      <c r="E95" s="162">
        <f t="shared" si="202"/>
        <v>0.6363457397960991</v>
      </c>
      <c r="F95" s="162">
        <f t="shared" si="202"/>
        <v>0.6363457397960991</v>
      </c>
      <c r="G95" s="162">
        <f t="shared" si="202"/>
        <v>0.6363457397960991</v>
      </c>
      <c r="H95" s="162">
        <f t="shared" si="202"/>
        <v>0.6363457397960991</v>
      </c>
      <c r="I95" s="162">
        <f t="shared" si="202"/>
        <v>0.6363457397960991</v>
      </c>
      <c r="J95" s="162">
        <f t="shared" si="202"/>
        <v>0.6363457397960991</v>
      </c>
      <c r="K95" s="162">
        <f t="shared" si="202"/>
        <v>0.6363457397960991</v>
      </c>
      <c r="L95" s="162">
        <f t="shared" si="202"/>
        <v>0.6363457397960991</v>
      </c>
      <c r="M95" s="162">
        <f t="shared" si="202"/>
        <v>0.6363457397960991</v>
      </c>
      <c r="N95" s="162">
        <f t="shared" si="202"/>
        <v>0.6363457397960991</v>
      </c>
      <c r="O95" s="162">
        <f t="shared" si="202"/>
        <v>0.6363457397960991</v>
      </c>
      <c r="P95" s="162">
        <f t="shared" si="202"/>
        <v>0.6363457397960991</v>
      </c>
      <c r="Q95" s="162">
        <f t="shared" si="202"/>
        <v>0.6363457397960991</v>
      </c>
      <c r="R95" s="162">
        <f t="shared" si="202"/>
        <v>0.6363457397960991</v>
      </c>
      <c r="S95" s="162">
        <f t="shared" si="202"/>
        <v>0.6363457397960991</v>
      </c>
      <c r="T95" s="162">
        <f t="shared" si="202"/>
        <v>0.6363457397960991</v>
      </c>
      <c r="U95" s="162">
        <f t="shared" si="202"/>
        <v>0.6363457397960991</v>
      </c>
      <c r="V95" s="162">
        <f t="shared" si="202"/>
        <v>0.6363457397960991</v>
      </c>
      <c r="W95" s="162">
        <f t="shared" si="202"/>
        <v>0.6363457397960991</v>
      </c>
      <c r="X95" s="162">
        <f t="shared" si="202"/>
        <v>0.6363457397960991</v>
      </c>
      <c r="Y95" s="162">
        <f t="shared" si="202"/>
        <v>0.6363457397960991</v>
      </c>
      <c r="Z95" s="162">
        <f t="shared" si="202"/>
        <v>0.6363457397960991</v>
      </c>
      <c r="AA95" s="162">
        <f t="shared" si="202"/>
        <v>0.6363457397960991</v>
      </c>
      <c r="AB95" s="162">
        <f t="shared" si="202"/>
        <v>0.6363457397960991</v>
      </c>
      <c r="AC95" s="162">
        <f t="shared" si="202"/>
        <v>0.6363457397960991</v>
      </c>
      <c r="AD95" s="162">
        <f t="shared" si="202"/>
        <v>0.6363457397960991</v>
      </c>
      <c r="AE95" s="162">
        <f t="shared" si="202"/>
        <v>0.6363457397960991</v>
      </c>
      <c r="AF95" s="162">
        <f t="shared" si="202"/>
        <v>0.6363457397960991</v>
      </c>
      <c r="AG95" s="162">
        <f t="shared" si="202"/>
        <v>0.6363457397960991</v>
      </c>
      <c r="AH95" s="162">
        <f t="shared" si="202"/>
        <v>0.6363457397960991</v>
      </c>
      <c r="AI95" s="162">
        <f t="shared" ref="AI95:BN95" si="203">(AI$40/(AI$10^2))*((PI()^2)/4)*(AI12*100/AI$39)*(((SIN(AI$33))^2)/(AI$5+AI$11*AI$6)^2)</f>
        <v>0.6363457397960991</v>
      </c>
      <c r="AJ95" s="162">
        <f t="shared" si="203"/>
        <v>0.6363457397960991</v>
      </c>
      <c r="AK95" s="162">
        <f t="shared" si="203"/>
        <v>0.6363457397960991</v>
      </c>
      <c r="AL95" s="162">
        <f t="shared" si="203"/>
        <v>0.6363457397960991</v>
      </c>
      <c r="AM95" s="162">
        <f t="shared" si="203"/>
        <v>0.6363457397960991</v>
      </c>
      <c r="AN95" s="162">
        <f t="shared" si="203"/>
        <v>0.6363457397960991</v>
      </c>
      <c r="AO95" s="162">
        <f t="shared" si="203"/>
        <v>0.6363457397960991</v>
      </c>
      <c r="AP95" s="162">
        <f t="shared" si="203"/>
        <v>0.6363457397960991</v>
      </c>
      <c r="AQ95" s="162">
        <f t="shared" si="203"/>
        <v>0.6363457397960991</v>
      </c>
      <c r="AR95" s="162">
        <f t="shared" si="203"/>
        <v>0.6363457397960991</v>
      </c>
      <c r="AS95" s="162">
        <f t="shared" si="203"/>
        <v>0.6363457397960991</v>
      </c>
      <c r="AT95" s="162">
        <f t="shared" si="203"/>
        <v>0.6363457397960991</v>
      </c>
      <c r="AU95" s="162">
        <f t="shared" si="203"/>
        <v>0.6363457397960991</v>
      </c>
      <c r="AV95" s="162">
        <f t="shared" si="203"/>
        <v>0.6363457397960991</v>
      </c>
      <c r="AW95" s="162">
        <f t="shared" si="203"/>
        <v>0.6363457397960991</v>
      </c>
      <c r="AX95" s="162">
        <f t="shared" si="203"/>
        <v>0.6363457397960991</v>
      </c>
      <c r="AY95" s="162">
        <f t="shared" si="203"/>
        <v>0.6363457397960991</v>
      </c>
      <c r="AZ95" s="162">
        <f t="shared" si="203"/>
        <v>0.6363457397960991</v>
      </c>
      <c r="BA95" s="162">
        <f t="shared" si="203"/>
        <v>0.6363457397960991</v>
      </c>
      <c r="BB95" s="162">
        <f t="shared" si="203"/>
        <v>0.6363457397960991</v>
      </c>
      <c r="BC95" s="162">
        <f t="shared" si="203"/>
        <v>0.6363457397960991</v>
      </c>
      <c r="BD95" s="162">
        <f t="shared" si="203"/>
        <v>0.6363457397960991</v>
      </c>
      <c r="BE95" s="162">
        <f t="shared" si="203"/>
        <v>0.6363457397960991</v>
      </c>
      <c r="BF95" s="162">
        <f t="shared" si="203"/>
        <v>0.6363457397960991</v>
      </c>
      <c r="BG95" s="162">
        <f t="shared" si="203"/>
        <v>0.6363457397960991</v>
      </c>
      <c r="BH95" s="162">
        <f t="shared" si="203"/>
        <v>0.6363457397960991</v>
      </c>
      <c r="BI95" s="162">
        <f t="shared" si="203"/>
        <v>0.6363457397960991</v>
      </c>
      <c r="BJ95" s="162">
        <f t="shared" si="203"/>
        <v>0.6363457397960991</v>
      </c>
      <c r="BK95" s="162">
        <f t="shared" si="203"/>
        <v>0.6363457397960991</v>
      </c>
      <c r="BL95" s="162">
        <f t="shared" si="203"/>
        <v>0.6363457397960991</v>
      </c>
      <c r="BM95" s="162">
        <f t="shared" si="203"/>
        <v>0.6363457397960991</v>
      </c>
      <c r="BN95" s="162">
        <f t="shared" si="203"/>
        <v>0.6363457397960991</v>
      </c>
      <c r="BO95" s="162">
        <f t="shared" ref="BO95:CG95" si="204">(BO$40/(BO$10^2))*((PI()^2)/4)*(BO12*100/BO$39)*(((SIN(BO$33))^2)/(BO$5+BO$11*BO$6)^2)</f>
        <v>0.6363457397960991</v>
      </c>
      <c r="BP95" s="162">
        <f t="shared" si="204"/>
        <v>0.6363457397960991</v>
      </c>
      <c r="BQ95" s="162">
        <f t="shared" si="204"/>
        <v>0.6363457397960991</v>
      </c>
      <c r="BR95" s="162">
        <f t="shared" si="204"/>
        <v>0.6363457397960991</v>
      </c>
      <c r="BS95" s="162">
        <f t="shared" si="204"/>
        <v>0.6363457397960991</v>
      </c>
      <c r="BT95" s="162">
        <f t="shared" si="204"/>
        <v>0.6363457397960991</v>
      </c>
      <c r="BU95" s="162">
        <f t="shared" si="204"/>
        <v>0.6363457397960991</v>
      </c>
      <c r="BV95" s="162">
        <f t="shared" si="204"/>
        <v>0.6363457397960991</v>
      </c>
      <c r="BW95" s="162">
        <f t="shared" si="204"/>
        <v>0.6363457397960991</v>
      </c>
      <c r="BX95" s="162">
        <f t="shared" si="204"/>
        <v>0.6363457397960991</v>
      </c>
      <c r="BY95" s="162">
        <f t="shared" si="204"/>
        <v>0.6363457397960991</v>
      </c>
      <c r="BZ95" s="162">
        <f t="shared" si="204"/>
        <v>0.6363457397960991</v>
      </c>
      <c r="CA95" s="162">
        <f t="shared" si="204"/>
        <v>0.6363457397960991</v>
      </c>
      <c r="CB95" s="162">
        <f t="shared" si="204"/>
        <v>0.6363457397960991</v>
      </c>
      <c r="CC95" s="162">
        <f t="shared" si="204"/>
        <v>0.6363457397960991</v>
      </c>
      <c r="CD95" s="162">
        <f t="shared" si="204"/>
        <v>0.6363457397960991</v>
      </c>
      <c r="CE95" s="162">
        <f t="shared" si="204"/>
        <v>0.6363457397960991</v>
      </c>
      <c r="CF95" s="162">
        <f t="shared" si="204"/>
        <v>0.6363457397960991</v>
      </c>
      <c r="CG95" s="162">
        <f t="shared" si="204"/>
        <v>0.6363457397960991</v>
      </c>
    </row>
    <row r="96" spans="2:86" ht="16.5" customHeight="1">
      <c r="B96" s="162" t="s">
        <v>849</v>
      </c>
      <c r="C96" s="162">
        <f t="shared" ref="C96:AH96" si="205">(C$40/(C$10^2))*((PI()^2)/4)*(C13*100/C$39)*(((SIN(C$33))^2)/(C$5+C$11*C$6)^2)</f>
        <v>0.47725930484707424</v>
      </c>
      <c r="D96" s="162">
        <f t="shared" si="205"/>
        <v>0.47725930484707424</v>
      </c>
      <c r="E96" s="162">
        <f t="shared" si="205"/>
        <v>0.47725930484707424</v>
      </c>
      <c r="F96" s="162">
        <f t="shared" si="205"/>
        <v>0.47725930484707424</v>
      </c>
      <c r="G96" s="162">
        <f t="shared" si="205"/>
        <v>0.47725930484707424</v>
      </c>
      <c r="H96" s="162">
        <f t="shared" si="205"/>
        <v>0.47725930484707424</v>
      </c>
      <c r="I96" s="162">
        <f t="shared" si="205"/>
        <v>0.47725930484707424</v>
      </c>
      <c r="J96" s="162">
        <f t="shared" si="205"/>
        <v>0.47725930484707424</v>
      </c>
      <c r="K96" s="162">
        <f t="shared" si="205"/>
        <v>0.47725930484707424</v>
      </c>
      <c r="L96" s="162">
        <f t="shared" si="205"/>
        <v>0.47725930484707424</v>
      </c>
      <c r="M96" s="162">
        <f t="shared" si="205"/>
        <v>0.47725930484707424</v>
      </c>
      <c r="N96" s="162">
        <f t="shared" si="205"/>
        <v>0.47725930484707424</v>
      </c>
      <c r="O96" s="162">
        <f t="shared" si="205"/>
        <v>0.47725930484707424</v>
      </c>
      <c r="P96" s="162">
        <f t="shared" si="205"/>
        <v>0.47725930484707424</v>
      </c>
      <c r="Q96" s="162">
        <f t="shared" si="205"/>
        <v>0.47725930484707424</v>
      </c>
      <c r="R96" s="162">
        <f t="shared" si="205"/>
        <v>0.47725930484707424</v>
      </c>
      <c r="S96" s="162">
        <f t="shared" si="205"/>
        <v>0.47725930484707424</v>
      </c>
      <c r="T96" s="162">
        <f t="shared" si="205"/>
        <v>0.47725930484707424</v>
      </c>
      <c r="U96" s="162">
        <f t="shared" si="205"/>
        <v>0.47725930484707424</v>
      </c>
      <c r="V96" s="162">
        <f t="shared" si="205"/>
        <v>0.47725930484707424</v>
      </c>
      <c r="W96" s="162">
        <f t="shared" si="205"/>
        <v>0.47725930484707424</v>
      </c>
      <c r="X96" s="162">
        <f t="shared" si="205"/>
        <v>0.47725930484707424</v>
      </c>
      <c r="Y96" s="162">
        <f t="shared" si="205"/>
        <v>0.47725930484707424</v>
      </c>
      <c r="Z96" s="162">
        <f t="shared" si="205"/>
        <v>0.47725930484707424</v>
      </c>
      <c r="AA96" s="162">
        <f t="shared" si="205"/>
        <v>0.47725930484707424</v>
      </c>
      <c r="AB96" s="162">
        <f t="shared" si="205"/>
        <v>0.47725930484707424</v>
      </c>
      <c r="AC96" s="162">
        <f t="shared" si="205"/>
        <v>0.47725930484707424</v>
      </c>
      <c r="AD96" s="162">
        <f t="shared" si="205"/>
        <v>0.47725930484707424</v>
      </c>
      <c r="AE96" s="162">
        <f t="shared" si="205"/>
        <v>0.47725930484707424</v>
      </c>
      <c r="AF96" s="162">
        <f t="shared" si="205"/>
        <v>0.47725930484707424</v>
      </c>
      <c r="AG96" s="162">
        <f t="shared" si="205"/>
        <v>0.47725930484707424</v>
      </c>
      <c r="AH96" s="162">
        <f t="shared" si="205"/>
        <v>0.47725930484707424</v>
      </c>
      <c r="AI96" s="162">
        <f t="shared" ref="AI96:BN96" si="206">(AI$40/(AI$10^2))*((PI()^2)/4)*(AI13*100/AI$39)*(((SIN(AI$33))^2)/(AI$5+AI$11*AI$6)^2)</f>
        <v>0.47725930484707424</v>
      </c>
      <c r="AJ96" s="162">
        <f t="shared" si="206"/>
        <v>0.47725930484707424</v>
      </c>
      <c r="AK96" s="162">
        <f t="shared" si="206"/>
        <v>0.47725930484707424</v>
      </c>
      <c r="AL96" s="162">
        <f t="shared" si="206"/>
        <v>0.47725930484707424</v>
      </c>
      <c r="AM96" s="162">
        <f t="shared" si="206"/>
        <v>0.47725930484707424</v>
      </c>
      <c r="AN96" s="162">
        <f t="shared" si="206"/>
        <v>0.47725930484707424</v>
      </c>
      <c r="AO96" s="162">
        <f t="shared" si="206"/>
        <v>0.47725930484707424</v>
      </c>
      <c r="AP96" s="162">
        <f t="shared" si="206"/>
        <v>0.47725930484707424</v>
      </c>
      <c r="AQ96" s="162">
        <f t="shared" si="206"/>
        <v>0.47725930484707424</v>
      </c>
      <c r="AR96" s="162">
        <f t="shared" si="206"/>
        <v>0.47725930484707424</v>
      </c>
      <c r="AS96" s="162">
        <f t="shared" si="206"/>
        <v>0.47725930484707424</v>
      </c>
      <c r="AT96" s="162">
        <f t="shared" si="206"/>
        <v>0.47725930484707424</v>
      </c>
      <c r="AU96" s="162">
        <f t="shared" si="206"/>
        <v>0.47725930484707424</v>
      </c>
      <c r="AV96" s="162">
        <f t="shared" si="206"/>
        <v>0.47725930484707424</v>
      </c>
      <c r="AW96" s="162">
        <f t="shared" si="206"/>
        <v>0.47725930484707424</v>
      </c>
      <c r="AX96" s="162">
        <f t="shared" si="206"/>
        <v>0.47725930484707424</v>
      </c>
      <c r="AY96" s="162">
        <f t="shared" si="206"/>
        <v>0.47725930484707424</v>
      </c>
      <c r="AZ96" s="162">
        <f t="shared" si="206"/>
        <v>0.47725930484707424</v>
      </c>
      <c r="BA96" s="162">
        <f t="shared" si="206"/>
        <v>0.47725930484707424</v>
      </c>
      <c r="BB96" s="162">
        <f t="shared" si="206"/>
        <v>0.47725930484707424</v>
      </c>
      <c r="BC96" s="162">
        <f t="shared" si="206"/>
        <v>0.47725930484707424</v>
      </c>
      <c r="BD96" s="162">
        <f t="shared" si="206"/>
        <v>0.47725930484707424</v>
      </c>
      <c r="BE96" s="162">
        <f t="shared" si="206"/>
        <v>0.47725930484707424</v>
      </c>
      <c r="BF96" s="162">
        <f t="shared" si="206"/>
        <v>0.47725930484707424</v>
      </c>
      <c r="BG96" s="162">
        <f t="shared" si="206"/>
        <v>0.47725930484707424</v>
      </c>
      <c r="BH96" s="162">
        <f t="shared" si="206"/>
        <v>0.47725930484707424</v>
      </c>
      <c r="BI96" s="162">
        <f t="shared" si="206"/>
        <v>0.47725930484707424</v>
      </c>
      <c r="BJ96" s="162">
        <f t="shared" si="206"/>
        <v>0.47725930484707424</v>
      </c>
      <c r="BK96" s="162">
        <f t="shared" si="206"/>
        <v>0.47725930484707424</v>
      </c>
      <c r="BL96" s="162">
        <f t="shared" si="206"/>
        <v>0.47725930484707424</v>
      </c>
      <c r="BM96" s="162">
        <f t="shared" si="206"/>
        <v>0.47725930484707424</v>
      </c>
      <c r="BN96" s="162">
        <f t="shared" si="206"/>
        <v>0.47725930484707424</v>
      </c>
      <c r="BO96" s="162">
        <f t="shared" ref="BO96:CG96" si="207">(BO$40/(BO$10^2))*((PI()^2)/4)*(BO13*100/BO$39)*(((SIN(BO$33))^2)/(BO$5+BO$11*BO$6)^2)</f>
        <v>0.47725930484707424</v>
      </c>
      <c r="BP96" s="162">
        <f t="shared" si="207"/>
        <v>0.47725930484707424</v>
      </c>
      <c r="BQ96" s="162">
        <f t="shared" si="207"/>
        <v>0.47725930484707424</v>
      </c>
      <c r="BR96" s="162">
        <f t="shared" si="207"/>
        <v>0.47725930484707424</v>
      </c>
      <c r="BS96" s="162">
        <f t="shared" si="207"/>
        <v>0.47725930484707424</v>
      </c>
      <c r="BT96" s="162">
        <f t="shared" si="207"/>
        <v>0.47725930484707424</v>
      </c>
      <c r="BU96" s="162">
        <f t="shared" si="207"/>
        <v>0.47725930484707424</v>
      </c>
      <c r="BV96" s="162">
        <f t="shared" si="207"/>
        <v>0.47725930484707424</v>
      </c>
      <c r="BW96" s="162">
        <f t="shared" si="207"/>
        <v>0.47725930484707424</v>
      </c>
      <c r="BX96" s="162">
        <f t="shared" si="207"/>
        <v>0.47725930484707424</v>
      </c>
      <c r="BY96" s="162">
        <f t="shared" si="207"/>
        <v>0.47725930484707424</v>
      </c>
      <c r="BZ96" s="162">
        <f t="shared" si="207"/>
        <v>0.47725930484707424</v>
      </c>
      <c r="CA96" s="162">
        <f t="shared" si="207"/>
        <v>0.47725930484707424</v>
      </c>
      <c r="CB96" s="162">
        <f t="shared" si="207"/>
        <v>0.47725930484707424</v>
      </c>
      <c r="CC96" s="162">
        <f t="shared" si="207"/>
        <v>0.47725930484707424</v>
      </c>
      <c r="CD96" s="162">
        <f t="shared" si="207"/>
        <v>0.47725930484707424</v>
      </c>
      <c r="CE96" s="162">
        <f t="shared" si="207"/>
        <v>0.47725930484707424</v>
      </c>
      <c r="CF96" s="162">
        <f t="shared" si="207"/>
        <v>0.47725930484707424</v>
      </c>
      <c r="CG96" s="162">
        <f t="shared" si="207"/>
        <v>0.47725930484707424</v>
      </c>
    </row>
    <row r="97" spans="1:86" ht="16.5" customHeight="1">
      <c r="B97" s="162" t="s">
        <v>850</v>
      </c>
      <c r="C97" s="162">
        <f t="shared" ref="C97:AH97" si="208">(C$40/(C$10^2))*((PI()^2)/4)*(C14*100/C$39)*(((SIN(C$33))^2)/(C$5+C$11*C$6)^2)</f>
        <v>0.31817286989804955</v>
      </c>
      <c r="D97" s="162">
        <f t="shared" si="208"/>
        <v>0.31817286989804955</v>
      </c>
      <c r="E97" s="162">
        <f t="shared" si="208"/>
        <v>0.31817286989804955</v>
      </c>
      <c r="F97" s="162">
        <f t="shared" si="208"/>
        <v>0.31817286989804955</v>
      </c>
      <c r="G97" s="162">
        <f t="shared" si="208"/>
        <v>0.31817286989804955</v>
      </c>
      <c r="H97" s="162">
        <f t="shared" si="208"/>
        <v>0.31817286989804955</v>
      </c>
      <c r="I97" s="162">
        <f t="shared" si="208"/>
        <v>0.31817286989804955</v>
      </c>
      <c r="J97" s="162">
        <f t="shared" si="208"/>
        <v>0.31817286989804955</v>
      </c>
      <c r="K97" s="162">
        <f t="shared" si="208"/>
        <v>0.31817286989804955</v>
      </c>
      <c r="L97" s="162">
        <f t="shared" si="208"/>
        <v>0.31817286989804955</v>
      </c>
      <c r="M97" s="162">
        <f t="shared" si="208"/>
        <v>0.31817286989804955</v>
      </c>
      <c r="N97" s="162">
        <f t="shared" si="208"/>
        <v>0.31817286989804955</v>
      </c>
      <c r="O97" s="162">
        <f t="shared" si="208"/>
        <v>0.31817286989804955</v>
      </c>
      <c r="P97" s="162">
        <f t="shared" si="208"/>
        <v>0.31817286989804955</v>
      </c>
      <c r="Q97" s="162">
        <f t="shared" si="208"/>
        <v>0.31817286989804955</v>
      </c>
      <c r="R97" s="162">
        <f t="shared" si="208"/>
        <v>0.31817286989804955</v>
      </c>
      <c r="S97" s="162">
        <f t="shared" si="208"/>
        <v>0.31817286989804955</v>
      </c>
      <c r="T97" s="162">
        <f t="shared" si="208"/>
        <v>0.31817286989804955</v>
      </c>
      <c r="U97" s="162">
        <f t="shared" si="208"/>
        <v>0.31817286989804955</v>
      </c>
      <c r="V97" s="162">
        <f t="shared" si="208"/>
        <v>0.31817286989804955</v>
      </c>
      <c r="W97" s="162">
        <f t="shared" si="208"/>
        <v>0.31817286989804955</v>
      </c>
      <c r="X97" s="162">
        <f t="shared" si="208"/>
        <v>0.31817286989804955</v>
      </c>
      <c r="Y97" s="162">
        <f t="shared" si="208"/>
        <v>0.31817286989804955</v>
      </c>
      <c r="Z97" s="162">
        <f t="shared" si="208"/>
        <v>0.31817286989804955</v>
      </c>
      <c r="AA97" s="162">
        <f t="shared" si="208"/>
        <v>0.31817286989804955</v>
      </c>
      <c r="AB97" s="162">
        <f t="shared" si="208"/>
        <v>0.31817286989804955</v>
      </c>
      <c r="AC97" s="162">
        <f t="shared" si="208"/>
        <v>0.31817286989804955</v>
      </c>
      <c r="AD97" s="162">
        <f t="shared" si="208"/>
        <v>0.31817286989804955</v>
      </c>
      <c r="AE97" s="162">
        <f t="shared" si="208"/>
        <v>0.31817286989804955</v>
      </c>
      <c r="AF97" s="162">
        <f t="shared" si="208"/>
        <v>0.31817286989804955</v>
      </c>
      <c r="AG97" s="162">
        <f t="shared" si="208"/>
        <v>0.31817286989804955</v>
      </c>
      <c r="AH97" s="162">
        <f t="shared" si="208"/>
        <v>0.31817286989804955</v>
      </c>
      <c r="AI97" s="162">
        <f t="shared" ref="AI97:BN97" si="209">(AI$40/(AI$10^2))*((PI()^2)/4)*(AI14*100/AI$39)*(((SIN(AI$33))^2)/(AI$5+AI$11*AI$6)^2)</f>
        <v>0.31817286989804955</v>
      </c>
      <c r="AJ97" s="162">
        <f t="shared" si="209"/>
        <v>0.31817286989804955</v>
      </c>
      <c r="AK97" s="162">
        <f t="shared" si="209"/>
        <v>0.31817286989804955</v>
      </c>
      <c r="AL97" s="162">
        <f t="shared" si="209"/>
        <v>0.31817286989804955</v>
      </c>
      <c r="AM97" s="162">
        <f t="shared" si="209"/>
        <v>0.31817286989804955</v>
      </c>
      <c r="AN97" s="162">
        <f t="shared" si="209"/>
        <v>0.31817286989804955</v>
      </c>
      <c r="AO97" s="162">
        <f t="shared" si="209"/>
        <v>0.31817286989804955</v>
      </c>
      <c r="AP97" s="162">
        <f t="shared" si="209"/>
        <v>0.31817286989804955</v>
      </c>
      <c r="AQ97" s="162">
        <f t="shared" si="209"/>
        <v>0.31817286989804955</v>
      </c>
      <c r="AR97" s="162">
        <f t="shared" si="209"/>
        <v>0.31817286989804955</v>
      </c>
      <c r="AS97" s="162">
        <f t="shared" si="209"/>
        <v>0.31817286989804955</v>
      </c>
      <c r="AT97" s="162">
        <f t="shared" si="209"/>
        <v>0.31817286989804955</v>
      </c>
      <c r="AU97" s="162">
        <f t="shared" si="209"/>
        <v>0.31817286989804955</v>
      </c>
      <c r="AV97" s="162">
        <f t="shared" si="209"/>
        <v>0.31817286989804955</v>
      </c>
      <c r="AW97" s="162">
        <f t="shared" si="209"/>
        <v>0.31817286989804955</v>
      </c>
      <c r="AX97" s="162">
        <f t="shared" si="209"/>
        <v>0.31817286989804955</v>
      </c>
      <c r="AY97" s="162">
        <f t="shared" si="209"/>
        <v>0.31817286989804955</v>
      </c>
      <c r="AZ97" s="162">
        <f t="shared" si="209"/>
        <v>0.31817286989804955</v>
      </c>
      <c r="BA97" s="162">
        <f t="shared" si="209"/>
        <v>0.31817286989804955</v>
      </c>
      <c r="BB97" s="162">
        <f t="shared" si="209"/>
        <v>0.31817286989804955</v>
      </c>
      <c r="BC97" s="162">
        <f t="shared" si="209"/>
        <v>0.31817286989804955</v>
      </c>
      <c r="BD97" s="162">
        <f t="shared" si="209"/>
        <v>0.31817286989804955</v>
      </c>
      <c r="BE97" s="162">
        <f t="shared" si="209"/>
        <v>0.31817286989804955</v>
      </c>
      <c r="BF97" s="162">
        <f t="shared" si="209"/>
        <v>0.31817286989804955</v>
      </c>
      <c r="BG97" s="162">
        <f t="shared" si="209"/>
        <v>0.31817286989804955</v>
      </c>
      <c r="BH97" s="162">
        <f t="shared" si="209"/>
        <v>0.31817286989804955</v>
      </c>
      <c r="BI97" s="162">
        <f t="shared" si="209"/>
        <v>0.31817286989804955</v>
      </c>
      <c r="BJ97" s="162">
        <f t="shared" si="209"/>
        <v>0.31817286989804955</v>
      </c>
      <c r="BK97" s="162">
        <f t="shared" si="209"/>
        <v>0.31817286989804955</v>
      </c>
      <c r="BL97" s="162">
        <f t="shared" si="209"/>
        <v>0.31817286989804955</v>
      </c>
      <c r="BM97" s="162">
        <f t="shared" si="209"/>
        <v>0.31817286989804955</v>
      </c>
      <c r="BN97" s="162">
        <f t="shared" si="209"/>
        <v>0.31817286989804955</v>
      </c>
      <c r="BO97" s="162">
        <f t="shared" ref="BO97:CG97" si="210">(BO$40/(BO$10^2))*((PI()^2)/4)*(BO14*100/BO$39)*(((SIN(BO$33))^2)/(BO$5+BO$11*BO$6)^2)</f>
        <v>0.31817286989804955</v>
      </c>
      <c r="BP97" s="162">
        <f t="shared" si="210"/>
        <v>0.31817286989804955</v>
      </c>
      <c r="BQ97" s="162">
        <f t="shared" si="210"/>
        <v>0.31817286989804955</v>
      </c>
      <c r="BR97" s="162">
        <f t="shared" si="210"/>
        <v>0.31817286989804955</v>
      </c>
      <c r="BS97" s="162">
        <f t="shared" si="210"/>
        <v>0.31817286989804955</v>
      </c>
      <c r="BT97" s="162">
        <f t="shared" si="210"/>
        <v>0.31817286989804955</v>
      </c>
      <c r="BU97" s="162">
        <f t="shared" si="210"/>
        <v>0.31817286989804955</v>
      </c>
      <c r="BV97" s="162">
        <f t="shared" si="210"/>
        <v>0.31817286989804955</v>
      </c>
      <c r="BW97" s="162">
        <f t="shared" si="210"/>
        <v>0.31817286989804955</v>
      </c>
      <c r="BX97" s="162">
        <f t="shared" si="210"/>
        <v>0.31817286989804955</v>
      </c>
      <c r="BY97" s="162">
        <f t="shared" si="210"/>
        <v>0.31817286989804955</v>
      </c>
      <c r="BZ97" s="162">
        <f t="shared" si="210"/>
        <v>0.31817286989804955</v>
      </c>
      <c r="CA97" s="162">
        <f t="shared" si="210"/>
        <v>0.31817286989804955</v>
      </c>
      <c r="CB97" s="162">
        <f t="shared" si="210"/>
        <v>0.31817286989804955</v>
      </c>
      <c r="CC97" s="162">
        <f t="shared" si="210"/>
        <v>0.31817286989804955</v>
      </c>
      <c r="CD97" s="162">
        <f t="shared" si="210"/>
        <v>0.31817286989804955</v>
      </c>
      <c r="CE97" s="162">
        <f t="shared" si="210"/>
        <v>0.31817286989804955</v>
      </c>
      <c r="CF97" s="162">
        <f t="shared" si="210"/>
        <v>0.31817286989804955</v>
      </c>
      <c r="CG97" s="162">
        <f t="shared" si="210"/>
        <v>0.31817286989804955</v>
      </c>
    </row>
    <row r="98" spans="1:86" ht="16.5" customHeight="1">
      <c r="B98" s="162" t="s">
        <v>851</v>
      </c>
      <c r="C98" s="162">
        <f t="shared" ref="C98:AH98" si="211">(C$40/(C$10^2))*((PI()^2)/4)*(C15*100/C$39)*(((SIN(C$33))^2)/(C$5+C$11*C$6)^2)</f>
        <v>0.15908643494902477</v>
      </c>
      <c r="D98" s="162">
        <f t="shared" si="211"/>
        <v>0.15908643494902477</v>
      </c>
      <c r="E98" s="162">
        <f t="shared" si="211"/>
        <v>0.15908643494902477</v>
      </c>
      <c r="F98" s="162">
        <f t="shared" si="211"/>
        <v>0.15908643494902477</v>
      </c>
      <c r="G98" s="162">
        <f t="shared" si="211"/>
        <v>0.15908643494902477</v>
      </c>
      <c r="H98" s="162">
        <f t="shared" si="211"/>
        <v>0.15908643494902477</v>
      </c>
      <c r="I98" s="162">
        <f t="shared" si="211"/>
        <v>0.15908643494902477</v>
      </c>
      <c r="J98" s="162">
        <f t="shared" si="211"/>
        <v>0.15908643494902477</v>
      </c>
      <c r="K98" s="162">
        <f t="shared" si="211"/>
        <v>0.15908643494902477</v>
      </c>
      <c r="L98" s="162">
        <f t="shared" si="211"/>
        <v>0.15908643494902477</v>
      </c>
      <c r="M98" s="162">
        <f t="shared" si="211"/>
        <v>0.15908643494902477</v>
      </c>
      <c r="N98" s="162">
        <f t="shared" si="211"/>
        <v>0.15908643494902477</v>
      </c>
      <c r="O98" s="162">
        <f t="shared" si="211"/>
        <v>0.15908643494902477</v>
      </c>
      <c r="P98" s="162">
        <f t="shared" si="211"/>
        <v>0.15908643494902477</v>
      </c>
      <c r="Q98" s="162">
        <f t="shared" si="211"/>
        <v>0.15908643494902477</v>
      </c>
      <c r="R98" s="162">
        <f t="shared" si="211"/>
        <v>0.15908643494902477</v>
      </c>
      <c r="S98" s="162">
        <f t="shared" si="211"/>
        <v>0.15908643494902477</v>
      </c>
      <c r="T98" s="162">
        <f t="shared" si="211"/>
        <v>0.15908643494902477</v>
      </c>
      <c r="U98" s="162">
        <f t="shared" si="211"/>
        <v>0.15908643494902477</v>
      </c>
      <c r="V98" s="162">
        <f t="shared" si="211"/>
        <v>0.15908643494902477</v>
      </c>
      <c r="W98" s="162">
        <f t="shared" si="211"/>
        <v>0.15908643494902477</v>
      </c>
      <c r="X98" s="162">
        <f t="shared" si="211"/>
        <v>0.15908643494902477</v>
      </c>
      <c r="Y98" s="162">
        <f t="shared" si="211"/>
        <v>0.15908643494902477</v>
      </c>
      <c r="Z98" s="162">
        <f t="shared" si="211"/>
        <v>0.15908643494902477</v>
      </c>
      <c r="AA98" s="162">
        <f t="shared" si="211"/>
        <v>0.15908643494902477</v>
      </c>
      <c r="AB98" s="162">
        <f t="shared" si="211"/>
        <v>0.15908643494902477</v>
      </c>
      <c r="AC98" s="162">
        <f t="shared" si="211"/>
        <v>0.15908643494902477</v>
      </c>
      <c r="AD98" s="162">
        <f t="shared" si="211"/>
        <v>0.15908643494902477</v>
      </c>
      <c r="AE98" s="162">
        <f t="shared" si="211"/>
        <v>0.15908643494902477</v>
      </c>
      <c r="AF98" s="162">
        <f t="shared" si="211"/>
        <v>0.15908643494902477</v>
      </c>
      <c r="AG98" s="162">
        <f t="shared" si="211"/>
        <v>0.15908643494902477</v>
      </c>
      <c r="AH98" s="162">
        <f t="shared" si="211"/>
        <v>0.15908643494902477</v>
      </c>
      <c r="AI98" s="162">
        <f t="shared" ref="AI98:BN98" si="212">(AI$40/(AI$10^2))*((PI()^2)/4)*(AI15*100/AI$39)*(((SIN(AI$33))^2)/(AI$5+AI$11*AI$6)^2)</f>
        <v>0.15908643494902477</v>
      </c>
      <c r="AJ98" s="162">
        <f t="shared" si="212"/>
        <v>0.15908643494902477</v>
      </c>
      <c r="AK98" s="162">
        <f t="shared" si="212"/>
        <v>0.15908643494902477</v>
      </c>
      <c r="AL98" s="162">
        <f t="shared" si="212"/>
        <v>0.15908643494902477</v>
      </c>
      <c r="AM98" s="162">
        <f t="shared" si="212"/>
        <v>0.15908643494902477</v>
      </c>
      <c r="AN98" s="162">
        <f t="shared" si="212"/>
        <v>0.15908643494902477</v>
      </c>
      <c r="AO98" s="162">
        <f t="shared" si="212"/>
        <v>0.15908643494902477</v>
      </c>
      <c r="AP98" s="162">
        <f t="shared" si="212"/>
        <v>0.15908643494902477</v>
      </c>
      <c r="AQ98" s="162">
        <f t="shared" si="212"/>
        <v>0.15908643494902477</v>
      </c>
      <c r="AR98" s="162">
        <f t="shared" si="212"/>
        <v>0.15908643494902477</v>
      </c>
      <c r="AS98" s="162">
        <f t="shared" si="212"/>
        <v>0.15908643494902477</v>
      </c>
      <c r="AT98" s="162">
        <f t="shared" si="212"/>
        <v>0.15908643494902477</v>
      </c>
      <c r="AU98" s="162">
        <f t="shared" si="212"/>
        <v>0.15908643494902477</v>
      </c>
      <c r="AV98" s="162">
        <f t="shared" si="212"/>
        <v>0.15908643494902477</v>
      </c>
      <c r="AW98" s="162">
        <f t="shared" si="212"/>
        <v>0.15908643494902477</v>
      </c>
      <c r="AX98" s="162">
        <f t="shared" si="212"/>
        <v>0.15908643494902477</v>
      </c>
      <c r="AY98" s="162">
        <f t="shared" si="212"/>
        <v>0.15908643494902477</v>
      </c>
      <c r="AZ98" s="162">
        <f t="shared" si="212"/>
        <v>0.15908643494902477</v>
      </c>
      <c r="BA98" s="162">
        <f t="shared" si="212"/>
        <v>0.15908643494902477</v>
      </c>
      <c r="BB98" s="162">
        <f t="shared" si="212"/>
        <v>0.15908643494902477</v>
      </c>
      <c r="BC98" s="162">
        <f t="shared" si="212"/>
        <v>0.15908643494902477</v>
      </c>
      <c r="BD98" s="162">
        <f t="shared" si="212"/>
        <v>0.15908643494902477</v>
      </c>
      <c r="BE98" s="162">
        <f t="shared" si="212"/>
        <v>0.15908643494902477</v>
      </c>
      <c r="BF98" s="162">
        <f t="shared" si="212"/>
        <v>0.15908643494902477</v>
      </c>
      <c r="BG98" s="162">
        <f t="shared" si="212"/>
        <v>0.15908643494902477</v>
      </c>
      <c r="BH98" s="162">
        <f t="shared" si="212"/>
        <v>0.15908643494902477</v>
      </c>
      <c r="BI98" s="162">
        <f t="shared" si="212"/>
        <v>0.15908643494902477</v>
      </c>
      <c r="BJ98" s="162">
        <f t="shared" si="212"/>
        <v>0.15908643494902477</v>
      </c>
      <c r="BK98" s="162">
        <f t="shared" si="212"/>
        <v>0.15908643494902477</v>
      </c>
      <c r="BL98" s="162">
        <f t="shared" si="212"/>
        <v>0.15908643494902477</v>
      </c>
      <c r="BM98" s="162">
        <f t="shared" si="212"/>
        <v>0.15908643494902477</v>
      </c>
      <c r="BN98" s="162">
        <f t="shared" si="212"/>
        <v>0.15908643494902477</v>
      </c>
      <c r="BO98" s="162">
        <f t="shared" ref="BO98:CG98" si="213">(BO$40/(BO$10^2))*((PI()^2)/4)*(BO15*100/BO$39)*(((SIN(BO$33))^2)/(BO$5+BO$11*BO$6)^2)</f>
        <v>0.15908643494902477</v>
      </c>
      <c r="BP98" s="162">
        <f t="shared" si="213"/>
        <v>0.15908643494902477</v>
      </c>
      <c r="BQ98" s="162">
        <f t="shared" si="213"/>
        <v>0.15908643494902477</v>
      </c>
      <c r="BR98" s="162">
        <f t="shared" si="213"/>
        <v>0.15908643494902477</v>
      </c>
      <c r="BS98" s="162">
        <f t="shared" si="213"/>
        <v>0.15908643494902477</v>
      </c>
      <c r="BT98" s="162">
        <f t="shared" si="213"/>
        <v>0.15908643494902477</v>
      </c>
      <c r="BU98" s="162">
        <f t="shared" si="213"/>
        <v>0.15908643494902477</v>
      </c>
      <c r="BV98" s="162">
        <f t="shared" si="213"/>
        <v>0.15908643494902477</v>
      </c>
      <c r="BW98" s="162">
        <f t="shared" si="213"/>
        <v>0.15908643494902477</v>
      </c>
      <c r="BX98" s="162">
        <f t="shared" si="213"/>
        <v>0.15908643494902477</v>
      </c>
      <c r="BY98" s="162">
        <f t="shared" si="213"/>
        <v>0.15908643494902477</v>
      </c>
      <c r="BZ98" s="162">
        <f t="shared" si="213"/>
        <v>0.15908643494902477</v>
      </c>
      <c r="CA98" s="162">
        <f t="shared" si="213"/>
        <v>0.15908643494902477</v>
      </c>
      <c r="CB98" s="162">
        <f t="shared" si="213"/>
        <v>0.15908643494902477</v>
      </c>
      <c r="CC98" s="162">
        <f t="shared" si="213"/>
        <v>0.15908643494902477</v>
      </c>
      <c r="CD98" s="162">
        <f t="shared" si="213"/>
        <v>0.15908643494902477</v>
      </c>
      <c r="CE98" s="162">
        <f t="shared" si="213"/>
        <v>0.15908643494902477</v>
      </c>
      <c r="CF98" s="162">
        <f t="shared" si="213"/>
        <v>0.15908643494902477</v>
      </c>
      <c r="CG98" s="162">
        <f t="shared" si="213"/>
        <v>0.15908643494902477</v>
      </c>
    </row>
    <row r="99" spans="1:86" ht="16.5" customHeight="1">
      <c r="B99" s="162" t="s">
        <v>852</v>
      </c>
      <c r="C99" s="162">
        <f t="shared" ref="C99:AH99" si="214">1/((1+(C$23*(1-(1/(C$25^2)))))^2+(C95*(C$25-(1/C$25)))^2)^0.5</f>
        <v>2.2187500493012985E-8</v>
      </c>
      <c r="D99" s="162">
        <f t="shared" si="214"/>
        <v>9.8452624646709467E-4</v>
      </c>
      <c r="E99" s="162">
        <f t="shared" si="214"/>
        <v>2.8115237786503029E-3</v>
      </c>
      <c r="F99" s="162">
        <f t="shared" si="214"/>
        <v>5.5868207894404949E-3</v>
      </c>
      <c r="G99" s="162">
        <f t="shared" si="214"/>
        <v>9.3261240318765464E-3</v>
      </c>
      <c r="H99" s="162">
        <f t="shared" si="214"/>
        <v>1.4050749230097618E-2</v>
      </c>
      <c r="I99" s="162">
        <f t="shared" si="214"/>
        <v>1.9787877893706937E-2</v>
      </c>
      <c r="J99" s="162">
        <f t="shared" si="214"/>
        <v>2.6570885535603519E-2</v>
      </c>
      <c r="K99" s="162">
        <f t="shared" si="214"/>
        <v>3.4439745432998915E-2</v>
      </c>
      <c r="L99" s="162">
        <f t="shared" si="214"/>
        <v>4.3441512638418014E-2</v>
      </c>
      <c r="M99" s="162">
        <f t="shared" si="214"/>
        <v>5.3630893260543239E-2</v>
      </c>
      <c r="N99" s="162">
        <f t="shared" si="214"/>
        <v>6.5070903940646685E-2</v>
      </c>
      <c r="O99" s="162">
        <f t="shared" si="214"/>
        <v>7.7833625717839944E-2</v>
      </c>
      <c r="P99" s="162">
        <f t="shared" si="214"/>
        <v>9.2001054760621495E-2</v>
      </c>
      <c r="Q99" s="162">
        <f t="shared" si="214"/>
        <v>0.10766604923402472</v>
      </c>
      <c r="R99" s="162">
        <f t="shared" si="214"/>
        <v>0.12493336612555518</v>
      </c>
      <c r="S99" s="162">
        <f t="shared" si="214"/>
        <v>0.14392077308633108</v>
      </c>
      <c r="T99" s="162">
        <f t="shared" si="214"/>
        <v>0.16476020669723468</v>
      </c>
      <c r="U99" s="162">
        <f t="shared" si="214"/>
        <v>0.1875989278202099</v>
      </c>
      <c r="V99" s="162">
        <f t="shared" si="214"/>
        <v>0.21260059371103288</v>
      </c>
      <c r="W99" s="162">
        <f t="shared" si="214"/>
        <v>0.23994612101480037</v>
      </c>
      <c r="X99" s="162">
        <f t="shared" si="214"/>
        <v>0.26983414776957565</v>
      </c>
      <c r="Y99" s="162">
        <f t="shared" si="214"/>
        <v>0.3024808084330261</v>
      </c>
      <c r="Z99" s="162">
        <f t="shared" si="214"/>
        <v>0.33811840422001876</v>
      </c>
      <c r="AA99" s="162">
        <f t="shared" si="214"/>
        <v>0.37699237100628474</v>
      </c>
      <c r="AB99" s="162">
        <f t="shared" si="214"/>
        <v>0.4193557089365173</v>
      </c>
      <c r="AC99" s="162">
        <f t="shared" si="214"/>
        <v>0.46545973780143618</v>
      </c>
      <c r="AD99" s="162">
        <f t="shared" si="214"/>
        <v>0.515539692478585</v>
      </c>
      <c r="AE99" s="162">
        <f t="shared" si="214"/>
        <v>0.56979332047612463</v>
      </c>
      <c r="AF99" s="162">
        <f t="shared" si="214"/>
        <v>0.62835040207027704</v>
      </c>
      <c r="AG99" s="162">
        <f t="shared" si="214"/>
        <v>0.69123120606439348</v>
      </c>
      <c r="AH99" s="162">
        <f t="shared" si="214"/>
        <v>0.75829270227778001</v>
      </c>
      <c r="AI99" s="162">
        <f t="shared" ref="AI99:BN99" si="215">1/((1+(AI$23*(1-(1/(AI$25^2)))))^2+(AI95*(AI$25-(1/AI$25)))^2)^0.5</f>
        <v>0.82916343134051473</v>
      </c>
      <c r="AJ99" s="162">
        <f t="shared" si="215"/>
        <v>0.90317191597212443</v>
      </c>
      <c r="AK99" s="162">
        <f t="shared" si="215"/>
        <v>0.9792797475167534</v>
      </c>
      <c r="AL99" s="162">
        <f t="shared" si="215"/>
        <v>1.0560383632337544</v>
      </c>
      <c r="AM99" s="162">
        <f t="shared" si="215"/>
        <v>1.1315954204653231</v>
      </c>
      <c r="AN99" s="162">
        <f t="shared" si="215"/>
        <v>1.2037774268863417</v>
      </c>
      <c r="AO99" s="162">
        <f t="shared" si="215"/>
        <v>1.2702636523931707</v>
      </c>
      <c r="AP99" s="162">
        <f t="shared" si="215"/>
        <v>1.3034273869514379</v>
      </c>
      <c r="AQ99" s="162">
        <f t="shared" si="215"/>
        <v>1.3568669324433811</v>
      </c>
      <c r="AR99" s="162">
        <f t="shared" si="215"/>
        <v>1.3998350313061336</v>
      </c>
      <c r="AS99" s="162">
        <f t="shared" si="215"/>
        <v>1.4315634357036351</v>
      </c>
      <c r="AT99" s="162">
        <f t="shared" si="215"/>
        <v>1.4520706842343347</v>
      </c>
      <c r="AU99" s="162">
        <f t="shared" si="215"/>
        <v>1.4620765866972742</v>
      </c>
      <c r="AV99" s="162">
        <f t="shared" si="215"/>
        <v>1.4628137342720611</v>
      </c>
      <c r="AW99" s="162">
        <f t="shared" si="215"/>
        <v>1.4557995474992036</v>
      </c>
      <c r="AX99" s="162">
        <f t="shared" si="215"/>
        <v>1.4426267441388843</v>
      </c>
      <c r="AY99" s="162">
        <f t="shared" si="215"/>
        <v>1.4248065676914281</v>
      </c>
      <c r="AZ99" s="162">
        <f t="shared" si="215"/>
        <v>1.4036737082267887</v>
      </c>
      <c r="BA99" s="162">
        <f t="shared" si="215"/>
        <v>1.3803446137348525</v>
      </c>
      <c r="BB99" s="162">
        <f t="shared" si="215"/>
        <v>1.3557137252769509</v>
      </c>
      <c r="BC99" s="162">
        <f t="shared" si="215"/>
        <v>1.3304721968150905</v>
      </c>
      <c r="BD99" s="162">
        <f t="shared" si="215"/>
        <v>1.3051370887268592</v>
      </c>
      <c r="BE99" s="162">
        <f t="shared" si="215"/>
        <v>1.2800831293033021</v>
      </c>
      <c r="BF99" s="162">
        <f t="shared" si="215"/>
        <v>1.2555725802796642</v>
      </c>
      <c r="BG99" s="162">
        <f t="shared" si="215"/>
        <v>1.2317811467283026</v>
      </c>
      <c r="BH99" s="162">
        <f t="shared" si="215"/>
        <v>1.2088193415404738</v>
      </c>
      <c r="BI99" s="162">
        <f t="shared" si="215"/>
        <v>1.1867495038214986</v>
      </c>
      <c r="BJ99" s="162">
        <f t="shared" si="215"/>
        <v>1.1655990244633767</v>
      </c>
      <c r="BK99" s="162">
        <f t="shared" si="215"/>
        <v>1.1453704359709256</v>
      </c>
      <c r="BL99" s="162">
        <f t="shared" si="215"/>
        <v>1.1260489990354041</v>
      </c>
      <c r="BM99" s="162">
        <f t="shared" si="215"/>
        <v>1.1076083380892259</v>
      </c>
      <c r="BN99" s="162">
        <f t="shared" si="215"/>
        <v>1.0900145819418654</v>
      </c>
      <c r="BO99" s="162">
        <f t="shared" ref="BO99:CG99" si="216">1/((1+(BO$23*(1-(1/(BO$25^2)))))^2+(BO95*(BO$25-(1/BO$25)))^2)^0.5</f>
        <v>1.0732293732538578</v>
      </c>
      <c r="BP99" s="162">
        <f t="shared" si="216"/>
        <v>1.0572120302770045</v>
      </c>
      <c r="BQ99" s="162">
        <f t="shared" si="216"/>
        <v>1.0419210781727759</v>
      </c>
      <c r="BR99" s="162">
        <f t="shared" si="216"/>
        <v>1.0273153146368825</v>
      </c>
      <c r="BS99" s="162">
        <f t="shared" si="216"/>
        <v>1.0133545336674872</v>
      </c>
      <c r="BT99" s="162">
        <f t="shared" si="216"/>
        <v>1</v>
      </c>
      <c r="BU99" s="162">
        <f t="shared" si="216"/>
        <v>0.86932878949006742</v>
      </c>
      <c r="BV99" s="162">
        <f t="shared" si="216"/>
        <v>0.78302798081554392</v>
      </c>
      <c r="BW99" s="162">
        <f t="shared" si="216"/>
        <v>0.7189606421508844</v>
      </c>
      <c r="BX99" s="162">
        <f t="shared" si="216"/>
        <v>0.66758948949687114</v>
      </c>
      <c r="BY99" s="162">
        <f t="shared" si="216"/>
        <v>0.62435847968783431</v>
      </c>
      <c r="BZ99" s="162">
        <f t="shared" si="216"/>
        <v>0.58686236084385046</v>
      </c>
      <c r="CA99" s="162">
        <f t="shared" si="216"/>
        <v>0.55370968559883993</v>
      </c>
      <c r="CB99" s="162">
        <f t="shared" si="216"/>
        <v>0.5240246593310286</v>
      </c>
      <c r="CC99" s="162">
        <f t="shared" si="216"/>
        <v>0.49721244747550886</v>
      </c>
      <c r="CD99" s="162">
        <f t="shared" si="216"/>
        <v>0.47284171804791636</v>
      </c>
      <c r="CE99" s="162">
        <f t="shared" si="216"/>
        <v>0.45058264732500664</v>
      </c>
      <c r="CF99" s="162">
        <f t="shared" si="216"/>
        <v>0.430172514117447</v>
      </c>
      <c r="CG99" s="162">
        <f t="shared" si="216"/>
        <v>0.41139562149519593</v>
      </c>
    </row>
    <row r="100" spans="1:86" ht="16.5" customHeight="1">
      <c r="B100" s="162" t="s">
        <v>853</v>
      </c>
      <c r="C100" s="162">
        <f t="shared" ref="C100:AH100" si="217">1/((1+(C$23*(1-(1/(C$25^2)))))^2+(C96*(C$25-(1/C$25)))^2)^0.5</f>
        <v>2.218750058976488E-8</v>
      </c>
      <c r="D100" s="162">
        <f t="shared" si="217"/>
        <v>9.8471682158878904E-4</v>
      </c>
      <c r="E100" s="162">
        <f t="shared" si="217"/>
        <v>2.8130790595898834E-3</v>
      </c>
      <c r="F100" s="162">
        <f t="shared" si="217"/>
        <v>5.5929687645112965E-3</v>
      </c>
      <c r="G100" s="162">
        <f t="shared" si="217"/>
        <v>9.3432813516733087E-3</v>
      </c>
      <c r="H100" s="162">
        <f t="shared" si="217"/>
        <v>1.4089767007314614E-2</v>
      </c>
      <c r="I100" s="162">
        <f t="shared" si="217"/>
        <v>1.9865441268737807E-2</v>
      </c>
      <c r="J100" s="162">
        <f t="shared" si="217"/>
        <v>2.671111870883356E-2</v>
      </c>
      <c r="K100" s="162">
        <f t="shared" si="217"/>
        <v>3.4676083539654325E-2</v>
      </c>
      <c r="L100" s="162">
        <f t="shared" si="217"/>
        <v>4.3818914613833367E-2</v>
      </c>
      <c r="M100" s="162">
        <f t="shared" si="217"/>
        <v>5.4208486451283983E-2</v>
      </c>
      <c r="N100" s="162">
        <f t="shared" si="217"/>
        <v>6.5925172618457137E-2</v>
      </c>
      <c r="O100" s="162">
        <f t="shared" si="217"/>
        <v>7.9062283073140324E-2</v>
      </c>
      <c r="P100" s="162">
        <f t="shared" si="217"/>
        <v>9.3727772929082021E-2</v>
      </c>
      <c r="Q100" s="162">
        <f t="shared" si="217"/>
        <v>0.11004626633918932</v>
      </c>
      <c r="R100" s="162">
        <f t="shared" si="217"/>
        <v>0.12816144547120611</v>
      </c>
      <c r="S100" s="162">
        <f t="shared" si="217"/>
        <v>0.1482388600978507</v>
      </c>
      <c r="T100" s="162">
        <f t="shared" si="217"/>
        <v>0.17046921672443835</v>
      </c>
      <c r="U100" s="162">
        <f t="shared" si="217"/>
        <v>0.19507220488818441</v>
      </c>
      <c r="V100" s="162">
        <f t="shared" si="217"/>
        <v>0.22230090785668402</v>
      </c>
      <c r="W100" s="162">
        <f t="shared" si="217"/>
        <v>0.25244681786278594</v>
      </c>
      <c r="X100" s="162">
        <f t="shared" si="217"/>
        <v>0.285845419496081</v>
      </c>
      <c r="Y100" s="162">
        <f t="shared" si="217"/>
        <v>0.32288219772988536</v>
      </c>
      <c r="Z100" s="162">
        <f t="shared" si="217"/>
        <v>0.36399873449054476</v>
      </c>
      <c r="AA100" s="162">
        <f t="shared" si="217"/>
        <v>0.4096982234315199</v>
      </c>
      <c r="AB100" s="162">
        <f t="shared" si="217"/>
        <v>0.46054916781388577</v>
      </c>
      <c r="AC100" s="162">
        <f t="shared" si="217"/>
        <v>0.51718509560041925</v>
      </c>
      <c r="AD100" s="162">
        <f t="shared" si="217"/>
        <v>0.58029663416505017</v>
      </c>
      <c r="AE100" s="162">
        <f t="shared" si="217"/>
        <v>0.65060998375964496</v>
      </c>
      <c r="AF100" s="162">
        <f t="shared" si="217"/>
        <v>0.72884246792121943</v>
      </c>
      <c r="AG100" s="162">
        <f t="shared" si="217"/>
        <v>0.81562138950569552</v>
      </c>
      <c r="AH100" s="162">
        <f t="shared" si="217"/>
        <v>0.91134761413126231</v>
      </c>
      <c r="AI100" s="162">
        <f t="shared" ref="AI100:BN100" si="218">1/((1+(AI$23*(1-(1/(AI$25^2)))))^2+(AI96*(AI$25-(1/AI$25)))^2)^0.5</f>
        <v>1.0159827915618624</v>
      </c>
      <c r="AJ100" s="162">
        <f t="shared" si="218"/>
        <v>1.1287454024968693</v>
      </c>
      <c r="AK100" s="162">
        <f t="shared" si="218"/>
        <v>1.2477279787413214</v>
      </c>
      <c r="AL100" s="162">
        <f t="shared" si="218"/>
        <v>1.3695110786498488</v>
      </c>
      <c r="AM100" s="162">
        <f t="shared" si="218"/>
        <v>1.4889512611638971</v>
      </c>
      <c r="AN100" s="162">
        <f t="shared" si="218"/>
        <v>1.5994139734334325</v>
      </c>
      <c r="AO100" s="162">
        <f t="shared" si="218"/>
        <v>1.6936845817301764</v>
      </c>
      <c r="AP100" s="162">
        <f t="shared" si="218"/>
        <v>1.7360762585786664</v>
      </c>
      <c r="AQ100" s="162">
        <f t="shared" si="218"/>
        <v>1.7938004859261434</v>
      </c>
      <c r="AR100" s="162">
        <f t="shared" si="218"/>
        <v>1.8247271925331139</v>
      </c>
      <c r="AS100" s="162">
        <f t="shared" si="218"/>
        <v>1.8303735354631168</v>
      </c>
      <c r="AT100" s="162">
        <f t="shared" si="218"/>
        <v>1.8148357504198023</v>
      </c>
      <c r="AU100" s="162">
        <f t="shared" si="218"/>
        <v>1.7834146511434505</v>
      </c>
      <c r="AV100" s="162">
        <f t="shared" si="218"/>
        <v>1.7413726325908492</v>
      </c>
      <c r="AW100" s="162">
        <f t="shared" si="218"/>
        <v>1.6931775755833773</v>
      </c>
      <c r="AX100" s="162">
        <f t="shared" si="218"/>
        <v>1.6422328423988222</v>
      </c>
      <c r="AY100" s="162">
        <f t="shared" si="218"/>
        <v>1.5909226132943757</v>
      </c>
      <c r="AZ100" s="162">
        <f t="shared" si="218"/>
        <v>1.5407979866097228</v>
      </c>
      <c r="BA100" s="162">
        <f t="shared" si="218"/>
        <v>1.4927906244889653</v>
      </c>
      <c r="BB100" s="162">
        <f t="shared" si="218"/>
        <v>1.4474003227057912</v>
      </c>
      <c r="BC100" s="162">
        <f t="shared" si="218"/>
        <v>1.4048402852759538</v>
      </c>
      <c r="BD100" s="162">
        <f t="shared" si="218"/>
        <v>1.3651417800332339</v>
      </c>
      <c r="BE100" s="162">
        <f t="shared" si="218"/>
        <v>1.3282260746356342</v>
      </c>
      <c r="BF100" s="162">
        <f t="shared" si="218"/>
        <v>1.2939522395759915</v>
      </c>
      <c r="BG100" s="162">
        <f t="shared" si="218"/>
        <v>1.2621480438537473</v>
      </c>
      <c r="BH100" s="162">
        <f t="shared" si="218"/>
        <v>1.23262938876772</v>
      </c>
      <c r="BI100" s="162">
        <f t="shared" si="218"/>
        <v>1.2052121475209481</v>
      </c>
      <c r="BJ100" s="162">
        <f t="shared" si="218"/>
        <v>1.1797190624652119</v>
      </c>
      <c r="BK100" s="162">
        <f t="shared" si="218"/>
        <v>1.1559834778130489</v>
      </c>
      <c r="BL100" s="162">
        <f t="shared" si="218"/>
        <v>1.1338510816349738</v>
      </c>
      <c r="BM100" s="162">
        <f t="shared" si="218"/>
        <v>1.1131804233394118</v>
      </c>
      <c r="BN100" s="162">
        <f t="shared" si="218"/>
        <v>1.0938427018367789</v>
      </c>
      <c r="BO100" s="162">
        <f t="shared" ref="BO100:CG100" si="219">1/((1+(BO$23*(1-(1/(BO$25^2)))))^2+(BO96*(BO$25-(1/BO$25)))^2)^0.5</f>
        <v>1.0757211411967591</v>
      </c>
      <c r="BP100" s="162">
        <f t="shared" si="219"/>
        <v>1.0587101540013382</v>
      </c>
      <c r="BQ100" s="162">
        <f t="shared" si="219"/>
        <v>1.0427144168162863</v>
      </c>
      <c r="BR100" s="162">
        <f t="shared" si="219"/>
        <v>1.0276479332377229</v>
      </c>
      <c r="BS100" s="162">
        <f t="shared" si="219"/>
        <v>1.0134331285444595</v>
      </c>
      <c r="BT100" s="162">
        <f t="shared" si="219"/>
        <v>1</v>
      </c>
      <c r="BU100" s="162">
        <f t="shared" si="219"/>
        <v>0.87617182087508161</v>
      </c>
      <c r="BV100" s="162">
        <f t="shared" si="219"/>
        <v>0.80103241579817241</v>
      </c>
      <c r="BW100" s="162">
        <f t="shared" si="219"/>
        <v>0.74796933861991388</v>
      </c>
      <c r="BX100" s="162">
        <f t="shared" si="219"/>
        <v>0.7064892145411138</v>
      </c>
      <c r="BY100" s="162">
        <f t="shared" si="219"/>
        <v>0.67180884314654099</v>
      </c>
      <c r="BZ100" s="162">
        <f t="shared" si="219"/>
        <v>0.6415172082956111</v>
      </c>
      <c r="CA100" s="162">
        <f t="shared" si="219"/>
        <v>0.61430525325958796</v>
      </c>
      <c r="CB100" s="162">
        <f t="shared" si="219"/>
        <v>0.58941784137969455</v>
      </c>
      <c r="CC100" s="162">
        <f t="shared" si="219"/>
        <v>0.56639460466301605</v>
      </c>
      <c r="CD100" s="162">
        <f t="shared" si="219"/>
        <v>0.54493888314924754</v>
      </c>
      <c r="CE100" s="162">
        <f t="shared" si="219"/>
        <v>0.52484809447278757</v>
      </c>
      <c r="CF100" s="162">
        <f t="shared" si="219"/>
        <v>0.50597537790029756</v>
      </c>
      <c r="CG100" s="162">
        <f t="shared" si="219"/>
        <v>0.48820789580838586</v>
      </c>
    </row>
    <row r="101" spans="1:86" ht="16.5" customHeight="1">
      <c r="B101" s="162" t="s">
        <v>854</v>
      </c>
      <c r="C101" s="162">
        <f t="shared" ref="C101:AH101" si="220">1/((1+(C$23*(1-(1/(C$25^2)))))^2+(C97*(C$25-(1/C$25)))^2)^0.5</f>
        <v>2.2187500658873382E-8</v>
      </c>
      <c r="D101" s="162">
        <f t="shared" si="220"/>
        <v>9.8485301445229586E-4</v>
      </c>
      <c r="E101" s="162">
        <f t="shared" si="220"/>
        <v>2.8141915561174426E-3</v>
      </c>
      <c r="F101" s="162">
        <f t="shared" si="220"/>
        <v>5.5973726225653541E-3</v>
      </c>
      <c r="G101" s="162">
        <f t="shared" si="220"/>
        <v>9.3555947185451141E-3</v>
      </c>
      <c r="H101" s="162">
        <f t="shared" si="220"/>
        <v>1.4117836702627711E-2</v>
      </c>
      <c r="I101" s="162">
        <f t="shared" si="220"/>
        <v>1.9921405454977066E-2</v>
      </c>
      <c r="J101" s="162">
        <f t="shared" si="220"/>
        <v>2.6812655667801551E-2</v>
      </c>
      <c r="K101" s="162">
        <f t="shared" si="220"/>
        <v>3.4847906847597733E-2</v>
      </c>
      <c r="L101" s="162">
        <f t="shared" si="220"/>
        <v>4.4094590399283935E-2</v>
      </c>
      <c r="M101" s="162">
        <f t="shared" si="220"/>
        <v>5.4632669241166637E-2</v>
      </c>
      <c r="N101" s="162">
        <f t="shared" si="220"/>
        <v>6.6556384368771038E-2</v>
      </c>
      <c r="O101" s="162">
        <f t="shared" si="220"/>
        <v>7.9976397913532143E-2</v>
      </c>
      <c r="P101" s="162">
        <f t="shared" si="220"/>
        <v>9.502242153292545E-2</v>
      </c>
      <c r="Q101" s="162">
        <f t="shared" si="220"/>
        <v>0.11184644373566215</v>
      </c>
      <c r="R101" s="162">
        <f t="shared" si="220"/>
        <v>0.13062670170568472</v>
      </c>
      <c r="S101" s="162">
        <f t="shared" si="220"/>
        <v>0.15157258456896436</v>
      </c>
      <c r="T101" s="162">
        <f t="shared" si="220"/>
        <v>0.17493070869487751</v>
      </c>
      <c r="U101" s="162">
        <f t="shared" si="220"/>
        <v>0.20099247508140472</v>
      </c>
      <c r="V101" s="162">
        <f t="shared" si="220"/>
        <v>0.23010350832604315</v>
      </c>
      <c r="W101" s="162">
        <f t="shared" si="220"/>
        <v>0.26267549057636225</v>
      </c>
      <c r="X101" s="162">
        <f t="shared" si="220"/>
        <v>0.29920104571574935</v>
      </c>
      <c r="Y101" s="162">
        <f t="shared" si="220"/>
        <v>0.34027249854372132</v>
      </c>
      <c r="Z101" s="162">
        <f t="shared" si="220"/>
        <v>0.38660551985480945</v>
      </c>
      <c r="AA101" s="162">
        <f t="shared" si="220"/>
        <v>0.43906883426600068</v>
      </c>
      <c r="AB101" s="162">
        <f t="shared" si="220"/>
        <v>0.49872121771323824</v>
      </c>
      <c r="AC101" s="162">
        <f t="shared" si="220"/>
        <v>0.56685672039518764</v>
      </c>
      <c r="AD101" s="162">
        <f t="shared" si="220"/>
        <v>0.6450579134185378</v>
      </c>
      <c r="AE101" s="162">
        <f t="shared" si="220"/>
        <v>0.73525387534525566</v>
      </c>
      <c r="AF101" s="162">
        <f t="shared" si="220"/>
        <v>0.83977228382931801</v>
      </c>
      <c r="AG101" s="162">
        <f t="shared" si="220"/>
        <v>0.96135860512265858</v>
      </c>
      <c r="AH101" s="162">
        <f t="shared" si="220"/>
        <v>1.1031008392582988</v>
      </c>
      <c r="AI101" s="162">
        <f t="shared" ref="AI101:BN101" si="221">1/((1+(AI$23*(1-(1/(AI$25^2)))))^2+(AI97*(AI$25-(1/AI$25)))^2)^0.5</f>
        <v>1.2681301598192407</v>
      </c>
      <c r="AJ101" s="162">
        <f t="shared" si="221"/>
        <v>1.4588483497673261</v>
      </c>
      <c r="AK101" s="162">
        <f t="shared" si="221"/>
        <v>1.6752746302618815</v>
      </c>
      <c r="AL101" s="162">
        <f t="shared" si="221"/>
        <v>1.9120699548544515</v>
      </c>
      <c r="AM101" s="162">
        <f t="shared" si="221"/>
        <v>2.1544526722035799</v>
      </c>
      <c r="AN101" s="162">
        <f t="shared" si="221"/>
        <v>2.3755039573408956</v>
      </c>
      <c r="AO101" s="162">
        <f t="shared" si="221"/>
        <v>2.5405256377648309</v>
      </c>
      <c r="AP101" s="162">
        <f t="shared" si="221"/>
        <v>2.5963320805277736</v>
      </c>
      <c r="AQ101" s="162">
        <f t="shared" si="221"/>
        <v>2.6279897749574981</v>
      </c>
      <c r="AR101" s="162">
        <f t="shared" si="221"/>
        <v>2.5790638536078516</v>
      </c>
      <c r="AS101" s="162">
        <f t="shared" si="221"/>
        <v>2.4757652502945455</v>
      </c>
      <c r="AT101" s="162">
        <f t="shared" si="221"/>
        <v>2.3458282430391502</v>
      </c>
      <c r="AU101" s="162">
        <f t="shared" si="221"/>
        <v>2.2094669601996775</v>
      </c>
      <c r="AV101" s="162">
        <f t="shared" si="221"/>
        <v>2.0782824873700725</v>
      </c>
      <c r="AW101" s="162">
        <f t="shared" si="221"/>
        <v>1.9576326985266959</v>
      </c>
      <c r="AX101" s="162">
        <f t="shared" si="221"/>
        <v>1.8492204535674617</v>
      </c>
      <c r="AY101" s="162">
        <f t="shared" si="221"/>
        <v>1.7528916799717629</v>
      </c>
      <c r="AZ101" s="162">
        <f t="shared" si="221"/>
        <v>1.6676759465087609</v>
      </c>
      <c r="BA101" s="162">
        <f t="shared" si="221"/>
        <v>1.5923290222580235</v>
      </c>
      <c r="BB101" s="162">
        <f t="shared" si="221"/>
        <v>1.5255929921684372</v>
      </c>
      <c r="BC101" s="162">
        <f t="shared" si="221"/>
        <v>1.4663082478021907</v>
      </c>
      <c r="BD101" s="162">
        <f t="shared" si="221"/>
        <v>1.4134519509595289</v>
      </c>
      <c r="BE101" s="162">
        <f t="shared" si="221"/>
        <v>1.366142040962482</v>
      </c>
      <c r="BF101" s="162">
        <f t="shared" si="221"/>
        <v>1.3236264948093288</v>
      </c>
      <c r="BG101" s="162">
        <f t="shared" si="221"/>
        <v>1.285267447447296</v>
      </c>
      <c r="BH101" s="162">
        <f t="shared" si="221"/>
        <v>1.2505246432316117</v>
      </c>
      <c r="BI101" s="162">
        <f t="shared" si="221"/>
        <v>1.2189401327203107</v>
      </c>
      <c r="BJ101" s="162">
        <f t="shared" si="221"/>
        <v>1.1901248884128413</v>
      </c>
      <c r="BK101" s="162">
        <f t="shared" si="221"/>
        <v>1.1637474358349409</v>
      </c>
      <c r="BL101" s="162">
        <f t="shared" si="221"/>
        <v>1.1395243486555815</v>
      </c>
      <c r="BM101" s="162">
        <f t="shared" si="221"/>
        <v>1.1172123688304811</v>
      </c>
      <c r="BN101" s="162">
        <f t="shared" si="221"/>
        <v>1.0966018997142886</v>
      </c>
      <c r="BO101" s="162">
        <f t="shared" ref="BO101:CG101" si="222">1/((1+(BO$23*(1-(1/(BO$25^2)))))^2+(BO97*(BO$25-(1/BO$25)))^2)^0.5</f>
        <v>1.0775116391540571</v>
      </c>
      <c r="BP101" s="162">
        <f t="shared" si="222"/>
        <v>1.0597841500518028</v>
      </c>
      <c r="BQ101" s="162">
        <f t="shared" si="222"/>
        <v>1.0432821980686571</v>
      </c>
      <c r="BR101" s="162">
        <f t="shared" si="222"/>
        <v>1.0278857158545507</v>
      </c>
      <c r="BS101" s="162">
        <f t="shared" si="222"/>
        <v>1.0134892789398935</v>
      </c>
      <c r="BT101" s="162">
        <f t="shared" si="222"/>
        <v>1</v>
      </c>
      <c r="BU101" s="162">
        <f t="shared" si="222"/>
        <v>0.88115983911680629</v>
      </c>
      <c r="BV101" s="162">
        <f t="shared" si="222"/>
        <v>0.81468073811458297</v>
      </c>
      <c r="BW101" s="162">
        <f t="shared" si="222"/>
        <v>0.77098072997612643</v>
      </c>
      <c r="BX101" s="162">
        <f t="shared" si="222"/>
        <v>0.73884480635708139</v>
      </c>
      <c r="BY101" s="162">
        <f t="shared" si="222"/>
        <v>0.7131965693655673</v>
      </c>
      <c r="BZ101" s="162">
        <f t="shared" si="222"/>
        <v>0.69145991082666902</v>
      </c>
      <c r="CA101" s="162">
        <f t="shared" si="222"/>
        <v>0.67222188892408763</v>
      </c>
      <c r="CB101" s="162">
        <f t="shared" si="222"/>
        <v>0.65466431727377361</v>
      </c>
      <c r="CC101" s="162">
        <f t="shared" si="222"/>
        <v>0.63829494665583164</v>
      </c>
      <c r="CD101" s="162">
        <f t="shared" si="222"/>
        <v>0.62280956930896869</v>
      </c>
      <c r="CE101" s="162">
        <f t="shared" si="222"/>
        <v>0.60801665070027733</v>
      </c>
      <c r="CF101" s="162">
        <f t="shared" si="222"/>
        <v>0.59379402431577666</v>
      </c>
      <c r="CG101" s="162">
        <f t="shared" si="222"/>
        <v>0.58006301128496196</v>
      </c>
    </row>
    <row r="102" spans="1:86" ht="16.5" customHeight="1">
      <c r="B102" s="162" t="s">
        <v>855</v>
      </c>
      <c r="C102" s="162">
        <f t="shared" ref="C102:AH102" si="223">1/((1+(C$23*(1-(1/(C$25^2)))))^2+(C98*(C$25-(1/C$25)))^2)^0.5</f>
        <v>2.2187500700338477E-8</v>
      </c>
      <c r="D102" s="162">
        <f t="shared" si="223"/>
        <v>9.8493475729978367E-4</v>
      </c>
      <c r="E102" s="162">
        <f t="shared" si="223"/>
        <v>2.8148596879138282E-3</v>
      </c>
      <c r="F102" s="162">
        <f t="shared" si="223"/>
        <v>5.6000199359348309E-3</v>
      </c>
      <c r="G102" s="162">
        <f t="shared" si="223"/>
        <v>9.3630061475422719E-3</v>
      </c>
      <c r="H102" s="162">
        <f t="shared" si="223"/>
        <v>1.4134759259910513E-2</v>
      </c>
      <c r="I102" s="162">
        <f t="shared" si="223"/>
        <v>1.9955211853492229E-2</v>
      </c>
      <c r="J102" s="162">
        <f t="shared" si="223"/>
        <v>2.6874136474959991E-2</v>
      </c>
      <c r="K102" s="162">
        <f t="shared" si="223"/>
        <v>3.4952235004287555E-2</v>
      </c>
      <c r="L102" s="162">
        <f t="shared" si="223"/>
        <v>4.4262514457151417E-2</v>
      </c>
      <c r="M102" s="162">
        <f t="shared" si="223"/>
        <v>5.4892009023494538E-2</v>
      </c>
      <c r="N102" s="162">
        <f t="shared" si="223"/>
        <v>6.6943926824627367E-2</v>
      </c>
      <c r="O102" s="162">
        <f t="shared" si="223"/>
        <v>8.0540324459977525E-2</v>
      </c>
      <c r="P102" s="162">
        <f t="shared" si="223"/>
        <v>9.5825445211215929E-2</v>
      </c>
      <c r="Q102" s="162">
        <f t="shared" si="223"/>
        <v>0.11296990105663211</v>
      </c>
      <c r="R102" s="162">
        <f t="shared" si="223"/>
        <v>0.13217593916099565</v>
      </c>
      <c r="S102" s="162">
        <f t="shared" si="223"/>
        <v>0.15368411717889352</v>
      </c>
      <c r="T102" s="162">
        <f t="shared" si="223"/>
        <v>0.17778182882038854</v>
      </c>
      <c r="U102" s="162">
        <f t="shared" si="223"/>
        <v>0.20481428712074592</v>
      </c>
      <c r="V102" s="162">
        <f t="shared" si="223"/>
        <v>0.23519881126878214</v>
      </c>
      <c r="W102" s="162">
        <f t="shared" si="223"/>
        <v>0.26944361008891216</v>
      </c>
      <c r="X102" s="162">
        <f t="shared" si="223"/>
        <v>0.30817276852794812</v>
      </c>
      <c r="Y102" s="162">
        <f t="shared" si="223"/>
        <v>0.35215991403562907</v>
      </c>
      <c r="Z102" s="162">
        <f t="shared" si="223"/>
        <v>0.40237421557419933</v>
      </c>
      <c r="AA102" s="162">
        <f t="shared" si="223"/>
        <v>0.4600441931045689</v>
      </c>
      <c r="AB102" s="162">
        <f t="shared" si="223"/>
        <v>0.52674769790634179</v>
      </c>
      <c r="AC102" s="162">
        <f t="shared" si="223"/>
        <v>0.60454105530451652</v>
      </c>
      <c r="AD102" s="162">
        <f t="shared" si="223"/>
        <v>0.69614792006346315</v>
      </c>
      <c r="AE102" s="162">
        <f t="shared" si="223"/>
        <v>0.80524087889014173</v>
      </c>
      <c r="AF102" s="162">
        <f t="shared" si="223"/>
        <v>0.93686951275947361</v>
      </c>
      <c r="AG102" s="162">
        <f t="shared" si="223"/>
        <v>1.0981222501604018</v>
      </c>
      <c r="AH102" s="162">
        <f t="shared" si="223"/>
        <v>1.2991599680400314</v>
      </c>
      <c r="AI102" s="162">
        <f t="shared" ref="AI102:BN102" si="224">1/((1+(AI$23*(1-(1/(AI$25^2)))))^2+(AI98*(AI$25-(1/AI$25)))^2)^0.5</f>
        <v>1.5548157534228186</v>
      </c>
      <c r="AJ102" s="162">
        <f t="shared" si="224"/>
        <v>1.8869191189514538</v>
      </c>
      <c r="AK102" s="162">
        <f t="shared" si="224"/>
        <v>2.3268640443961885</v>
      </c>
      <c r="AL102" s="162">
        <f t="shared" si="224"/>
        <v>2.9144360407834333</v>
      </c>
      <c r="AM102" s="162">
        <f t="shared" si="224"/>
        <v>3.6744632912065964</v>
      </c>
      <c r="AN102" s="162">
        <f t="shared" si="224"/>
        <v>4.5180288456886482</v>
      </c>
      <c r="AO102" s="162">
        <f t="shared" si="224"/>
        <v>5.0810379394232044</v>
      </c>
      <c r="AP102" s="162">
        <f t="shared" si="224"/>
        <v>5.110961206202929</v>
      </c>
      <c r="AQ102" s="162">
        <f t="shared" si="224"/>
        <v>4.7033915520154839</v>
      </c>
      <c r="AR102" s="162">
        <f t="shared" si="224"/>
        <v>4.0708143010254263</v>
      </c>
      <c r="AS102" s="162">
        <f t="shared" si="224"/>
        <v>3.4932975892721809</v>
      </c>
      <c r="AT102" s="162">
        <f t="shared" si="224"/>
        <v>3.0346902541570548</v>
      </c>
      <c r="AU102" s="162">
        <f t="shared" si="224"/>
        <v>2.6811853884839283</v>
      </c>
      <c r="AV102" s="162">
        <f t="shared" si="224"/>
        <v>2.4072320682235153</v>
      </c>
      <c r="AW102" s="162">
        <f t="shared" si="224"/>
        <v>2.1915278575730013</v>
      </c>
      <c r="AX102" s="162">
        <f t="shared" si="224"/>
        <v>2.018602511136764</v>
      </c>
      <c r="AY102" s="162">
        <f t="shared" si="224"/>
        <v>1.8775594430343145</v>
      </c>
      <c r="AZ102" s="162">
        <f t="shared" si="224"/>
        <v>1.7607073404668594</v>
      </c>
      <c r="BA102" s="162">
        <f t="shared" si="224"/>
        <v>1.662543757192509</v>
      </c>
      <c r="BB102" s="162">
        <f t="shared" si="224"/>
        <v>1.5790641766529949</v>
      </c>
      <c r="BC102" s="162">
        <f t="shared" si="224"/>
        <v>1.5073020647343729</v>
      </c>
      <c r="BD102" s="162">
        <f t="shared" si="224"/>
        <v>1.4450219084763885</v>
      </c>
      <c r="BE102" s="162">
        <f t="shared" si="224"/>
        <v>1.3905119264582848</v>
      </c>
      <c r="BF102" s="162">
        <f t="shared" si="224"/>
        <v>1.3424419209967631</v>
      </c>
      <c r="BG102" s="162">
        <f t="shared" si="224"/>
        <v>1.2997641869874288</v>
      </c>
      <c r="BH102" s="162">
        <f t="shared" si="224"/>
        <v>1.2616432981990255</v>
      </c>
      <c r="BI102" s="162">
        <f t="shared" si="224"/>
        <v>1.227405568111432</v>
      </c>
      <c r="BJ102" s="162">
        <f t="shared" si="224"/>
        <v>1.1965021284180162</v>
      </c>
      <c r="BK102" s="162">
        <f t="shared" si="224"/>
        <v>1.1684815783900475</v>
      </c>
      <c r="BL102" s="162">
        <f t="shared" si="224"/>
        <v>1.142969459852047</v>
      </c>
      <c r="BM102" s="162">
        <f t="shared" si="224"/>
        <v>1.1196526675509908</v>
      </c>
      <c r="BN102" s="162">
        <f t="shared" si="224"/>
        <v>1.0982674747010361</v>
      </c>
      <c r="BO102" s="162">
        <f t="shared" ref="BO102:CG102" si="225">1/((1+(BO$23*(1-(1/(BO$25^2)))))^2+(BO98*(BO$25-(1/BO$25)))^2)^0.5</f>
        <v>1.0785902389871262</v>
      </c>
      <c r="BP102" s="162">
        <f t="shared" si="225"/>
        <v>1.0604301186908529</v>
      </c>
      <c r="BQ102" s="162">
        <f t="shared" si="225"/>
        <v>1.0436233123477057</v>
      </c>
      <c r="BR102" s="162">
        <f t="shared" si="225"/>
        <v>1.0280284646770341</v>
      </c>
      <c r="BS102" s="162">
        <f t="shared" si="225"/>
        <v>1.0135229736574336</v>
      </c>
      <c r="BT102" s="162">
        <f t="shared" si="225"/>
        <v>1</v>
      </c>
      <c r="BU102" s="162">
        <f t="shared" si="225"/>
        <v>0.8841938540015104</v>
      </c>
      <c r="BV102" s="162">
        <f t="shared" si="225"/>
        <v>0.823212384167885</v>
      </c>
      <c r="BW102" s="162">
        <f t="shared" si="225"/>
        <v>0.78585064507277191</v>
      </c>
      <c r="BX102" s="162">
        <f t="shared" si="225"/>
        <v>0.76053088333740138</v>
      </c>
      <c r="BY102" s="162">
        <f t="shared" si="225"/>
        <v>0.74202991897912784</v>
      </c>
      <c r="BZ102" s="162">
        <f t="shared" si="225"/>
        <v>0.72767419220991192</v>
      </c>
      <c r="CA102" s="162">
        <f t="shared" si="225"/>
        <v>0.71596843944997601</v>
      </c>
      <c r="CB102" s="162">
        <f t="shared" si="225"/>
        <v>0.70601985922899657</v>
      </c>
      <c r="CC102" s="162">
        <f t="shared" si="225"/>
        <v>0.69726809741755791</v>
      </c>
      <c r="CD102" s="162">
        <f t="shared" si="225"/>
        <v>0.68934754512369922</v>
      </c>
      <c r="CE102" s="162">
        <f t="shared" si="225"/>
        <v>0.68201229940551977</v>
      </c>
      <c r="CF102" s="162">
        <f t="shared" si="225"/>
        <v>0.67509300785337512</v>
      </c>
      <c r="CG102" s="162">
        <f t="shared" si="225"/>
        <v>0.66847091301282935</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0.31817286989804944</v>
      </c>
      <c r="D104" s="162">
        <f t="shared" si="226"/>
        <v>0.31817286989804944</v>
      </c>
      <c r="E104" s="162">
        <f t="shared" si="226"/>
        <v>0.31817286989804944</v>
      </c>
      <c r="F104" s="162">
        <f t="shared" si="226"/>
        <v>0.31817286989804944</v>
      </c>
      <c r="G104" s="162">
        <f t="shared" si="226"/>
        <v>0.31817286989804944</v>
      </c>
      <c r="H104" s="162">
        <f t="shared" si="226"/>
        <v>0.31817286989804944</v>
      </c>
      <c r="I104" s="162">
        <f t="shared" si="226"/>
        <v>0.31817286989804944</v>
      </c>
      <c r="J104" s="162">
        <f t="shared" si="226"/>
        <v>0.31817286989804944</v>
      </c>
      <c r="K104" s="162">
        <f t="shared" si="226"/>
        <v>0.31817286989804944</v>
      </c>
      <c r="L104" s="162">
        <f t="shared" si="226"/>
        <v>0.31817286989804944</v>
      </c>
      <c r="M104" s="162">
        <f t="shared" si="226"/>
        <v>0.31817286989804944</v>
      </c>
      <c r="N104" s="162">
        <f t="shared" si="226"/>
        <v>0.31817286989804944</v>
      </c>
      <c r="O104" s="162">
        <f t="shared" si="226"/>
        <v>0.31817286989804944</v>
      </c>
      <c r="P104" s="162">
        <f t="shared" si="226"/>
        <v>0.31817286989804944</v>
      </c>
      <c r="Q104" s="162">
        <f t="shared" si="226"/>
        <v>0.31817286989804944</v>
      </c>
      <c r="R104" s="162">
        <f t="shared" si="226"/>
        <v>0.31817286989804944</v>
      </c>
      <c r="S104" s="162">
        <f t="shared" si="226"/>
        <v>0.31817286989804944</v>
      </c>
      <c r="T104" s="162">
        <f t="shared" si="226"/>
        <v>0.31817286989804944</v>
      </c>
      <c r="U104" s="162">
        <f t="shared" si="226"/>
        <v>0.31817286989804944</v>
      </c>
      <c r="V104" s="162">
        <f t="shared" si="226"/>
        <v>0.31817286989804944</v>
      </c>
      <c r="W104" s="162">
        <f t="shared" si="226"/>
        <v>0.31817286989804944</v>
      </c>
      <c r="X104" s="162">
        <f t="shared" si="226"/>
        <v>0.31817286989804944</v>
      </c>
      <c r="Y104" s="162">
        <f t="shared" si="226"/>
        <v>0.31817286989804944</v>
      </c>
      <c r="Z104" s="162">
        <f t="shared" si="226"/>
        <v>0.31817286989804944</v>
      </c>
      <c r="AA104" s="162">
        <f t="shared" si="226"/>
        <v>0.31817286989804944</v>
      </c>
      <c r="AB104" s="162">
        <f t="shared" si="226"/>
        <v>0.31817286989804944</v>
      </c>
      <c r="AC104" s="162">
        <f t="shared" si="226"/>
        <v>0.31817286989804944</v>
      </c>
      <c r="AD104" s="162">
        <f t="shared" si="226"/>
        <v>0.31817286989804944</v>
      </c>
      <c r="AE104" s="162">
        <f t="shared" si="226"/>
        <v>0.31817286989804944</v>
      </c>
      <c r="AF104" s="162">
        <f t="shared" si="226"/>
        <v>0.31817286989804944</v>
      </c>
      <c r="AG104" s="162">
        <f t="shared" si="226"/>
        <v>0.31817286989804944</v>
      </c>
      <c r="AH104" s="162">
        <f t="shared" si="226"/>
        <v>0.31817286989804944</v>
      </c>
      <c r="AI104" s="162">
        <f t="shared" ref="AI104:BN104" si="227">(AI$40/(AI$10^2))*((PI()^2)/4)*(AI12*100/AI$39)*(((SIN(AI$36))^2)/(AI$5+AI$11*AI$6)^2)</f>
        <v>0.31817286989804944</v>
      </c>
      <c r="AJ104" s="162">
        <f t="shared" si="227"/>
        <v>0.31817286989804944</v>
      </c>
      <c r="AK104" s="162">
        <f t="shared" si="227"/>
        <v>0.31817286989804944</v>
      </c>
      <c r="AL104" s="162">
        <f t="shared" si="227"/>
        <v>0.31817286989804944</v>
      </c>
      <c r="AM104" s="162">
        <f t="shared" si="227"/>
        <v>0.31817286989804944</v>
      </c>
      <c r="AN104" s="162">
        <f t="shared" si="227"/>
        <v>0.31817286989804944</v>
      </c>
      <c r="AO104" s="162">
        <f t="shared" si="227"/>
        <v>0.31817286989804944</v>
      </c>
      <c r="AP104" s="162">
        <f t="shared" si="227"/>
        <v>0.31817286989804944</v>
      </c>
      <c r="AQ104" s="162">
        <f t="shared" si="227"/>
        <v>0.31817286989804944</v>
      </c>
      <c r="AR104" s="162">
        <f t="shared" si="227"/>
        <v>0.31817286989804944</v>
      </c>
      <c r="AS104" s="162">
        <f t="shared" si="227"/>
        <v>0.31817286989804944</v>
      </c>
      <c r="AT104" s="162">
        <f t="shared" si="227"/>
        <v>0.31817286989804944</v>
      </c>
      <c r="AU104" s="162">
        <f t="shared" si="227"/>
        <v>0.31817286989804944</v>
      </c>
      <c r="AV104" s="162">
        <f t="shared" si="227"/>
        <v>0.31817286989804944</v>
      </c>
      <c r="AW104" s="162">
        <f t="shared" si="227"/>
        <v>0.31817286989804944</v>
      </c>
      <c r="AX104" s="162">
        <f t="shared" si="227"/>
        <v>0.31817286989804944</v>
      </c>
      <c r="AY104" s="162">
        <f t="shared" si="227"/>
        <v>0.31817286989804944</v>
      </c>
      <c r="AZ104" s="162">
        <f t="shared" si="227"/>
        <v>0.31817286989804944</v>
      </c>
      <c r="BA104" s="162">
        <f t="shared" si="227"/>
        <v>0.31817286989804944</v>
      </c>
      <c r="BB104" s="162">
        <f t="shared" si="227"/>
        <v>0.31817286989804944</v>
      </c>
      <c r="BC104" s="162">
        <f t="shared" si="227"/>
        <v>0.31817286989804944</v>
      </c>
      <c r="BD104" s="162">
        <f t="shared" si="227"/>
        <v>0.31817286989804944</v>
      </c>
      <c r="BE104" s="162">
        <f t="shared" si="227"/>
        <v>0.31817286989804944</v>
      </c>
      <c r="BF104" s="162">
        <f t="shared" si="227"/>
        <v>0.31817286989804944</v>
      </c>
      <c r="BG104" s="162">
        <f t="shared" si="227"/>
        <v>0.31817286989804944</v>
      </c>
      <c r="BH104" s="162">
        <f t="shared" si="227"/>
        <v>0.31817286989804944</v>
      </c>
      <c r="BI104" s="162">
        <f t="shared" si="227"/>
        <v>0.31817286989804944</v>
      </c>
      <c r="BJ104" s="162">
        <f t="shared" si="227"/>
        <v>0.31817286989804944</v>
      </c>
      <c r="BK104" s="162">
        <f t="shared" si="227"/>
        <v>0.31817286989804944</v>
      </c>
      <c r="BL104" s="162">
        <f t="shared" si="227"/>
        <v>0.31817286989804944</v>
      </c>
      <c r="BM104" s="162">
        <f t="shared" si="227"/>
        <v>0.31817286989804944</v>
      </c>
      <c r="BN104" s="162">
        <f t="shared" si="227"/>
        <v>0.31817286989804944</v>
      </c>
      <c r="BO104" s="162">
        <f t="shared" ref="BO104:CG104" si="228">(BO$40/(BO$10^2))*((PI()^2)/4)*(BO12*100/BO$39)*(((SIN(BO$36))^2)/(BO$5+BO$11*BO$6)^2)</f>
        <v>0.31817286989804944</v>
      </c>
      <c r="BP104" s="162">
        <f t="shared" si="228"/>
        <v>0.31817286989804944</v>
      </c>
      <c r="BQ104" s="162">
        <f t="shared" si="228"/>
        <v>0.31817286989804944</v>
      </c>
      <c r="BR104" s="162">
        <f t="shared" si="228"/>
        <v>0.31817286989804944</v>
      </c>
      <c r="BS104" s="162">
        <f t="shared" si="228"/>
        <v>0.31817286989804944</v>
      </c>
      <c r="BT104" s="162">
        <f t="shared" si="228"/>
        <v>0.31817286989804944</v>
      </c>
      <c r="BU104" s="162">
        <f t="shared" si="228"/>
        <v>0.31817286989804944</v>
      </c>
      <c r="BV104" s="162">
        <f t="shared" si="228"/>
        <v>0.31817286989804944</v>
      </c>
      <c r="BW104" s="162">
        <f t="shared" si="228"/>
        <v>0.31817286989804944</v>
      </c>
      <c r="BX104" s="162">
        <f t="shared" si="228"/>
        <v>0.31817286989804944</v>
      </c>
      <c r="BY104" s="162">
        <f t="shared" si="228"/>
        <v>0.31817286989804944</v>
      </c>
      <c r="BZ104" s="162">
        <f t="shared" si="228"/>
        <v>0.31817286989804944</v>
      </c>
      <c r="CA104" s="162">
        <f t="shared" si="228"/>
        <v>0.31817286989804944</v>
      </c>
      <c r="CB104" s="162">
        <f t="shared" si="228"/>
        <v>0.31817286989804944</v>
      </c>
      <c r="CC104" s="162">
        <f t="shared" si="228"/>
        <v>0.31817286989804944</v>
      </c>
      <c r="CD104" s="162">
        <f t="shared" si="228"/>
        <v>0.31817286989804944</v>
      </c>
      <c r="CE104" s="162">
        <f t="shared" si="228"/>
        <v>0.31817286989804944</v>
      </c>
      <c r="CF104" s="162">
        <f t="shared" si="228"/>
        <v>0.31817286989804944</v>
      </c>
      <c r="CG104" s="162">
        <f t="shared" si="228"/>
        <v>0.31817286989804944</v>
      </c>
      <c r="CH104" s="162"/>
    </row>
    <row r="105" spans="1:86" ht="16.5" customHeight="1">
      <c r="B105" s="162" t="s">
        <v>857</v>
      </c>
      <c r="C105" s="162">
        <f t="shared" ref="C105:AH105" si="229">(C$40/(C$10^2))*((PI()^2)/4)*(C13*100/C$39)*(((SIN(C$36))^2)/(C$5+C$11*C$6)^2)</f>
        <v>0.23862965242353706</v>
      </c>
      <c r="D105" s="162">
        <f t="shared" si="229"/>
        <v>0.23862965242353706</v>
      </c>
      <c r="E105" s="162">
        <f t="shared" si="229"/>
        <v>0.23862965242353706</v>
      </c>
      <c r="F105" s="162">
        <f t="shared" si="229"/>
        <v>0.23862965242353706</v>
      </c>
      <c r="G105" s="162">
        <f t="shared" si="229"/>
        <v>0.23862965242353706</v>
      </c>
      <c r="H105" s="162">
        <f t="shared" si="229"/>
        <v>0.23862965242353706</v>
      </c>
      <c r="I105" s="162">
        <f t="shared" si="229"/>
        <v>0.23862965242353706</v>
      </c>
      <c r="J105" s="162">
        <f t="shared" si="229"/>
        <v>0.23862965242353706</v>
      </c>
      <c r="K105" s="162">
        <f t="shared" si="229"/>
        <v>0.23862965242353706</v>
      </c>
      <c r="L105" s="162">
        <f t="shared" si="229"/>
        <v>0.23862965242353706</v>
      </c>
      <c r="M105" s="162">
        <f t="shared" si="229"/>
        <v>0.23862965242353706</v>
      </c>
      <c r="N105" s="162">
        <f t="shared" si="229"/>
        <v>0.23862965242353706</v>
      </c>
      <c r="O105" s="162">
        <f t="shared" si="229"/>
        <v>0.23862965242353706</v>
      </c>
      <c r="P105" s="162">
        <f t="shared" si="229"/>
        <v>0.23862965242353706</v>
      </c>
      <c r="Q105" s="162">
        <f t="shared" si="229"/>
        <v>0.23862965242353706</v>
      </c>
      <c r="R105" s="162">
        <f t="shared" si="229"/>
        <v>0.23862965242353706</v>
      </c>
      <c r="S105" s="162">
        <f t="shared" si="229"/>
        <v>0.23862965242353706</v>
      </c>
      <c r="T105" s="162">
        <f t="shared" si="229"/>
        <v>0.23862965242353706</v>
      </c>
      <c r="U105" s="162">
        <f t="shared" si="229"/>
        <v>0.23862965242353706</v>
      </c>
      <c r="V105" s="162">
        <f t="shared" si="229"/>
        <v>0.23862965242353706</v>
      </c>
      <c r="W105" s="162">
        <f t="shared" si="229"/>
        <v>0.23862965242353706</v>
      </c>
      <c r="X105" s="162">
        <f t="shared" si="229"/>
        <v>0.23862965242353706</v>
      </c>
      <c r="Y105" s="162">
        <f t="shared" si="229"/>
        <v>0.23862965242353706</v>
      </c>
      <c r="Z105" s="162">
        <f t="shared" si="229"/>
        <v>0.23862965242353706</v>
      </c>
      <c r="AA105" s="162">
        <f t="shared" si="229"/>
        <v>0.23862965242353706</v>
      </c>
      <c r="AB105" s="162">
        <f t="shared" si="229"/>
        <v>0.23862965242353706</v>
      </c>
      <c r="AC105" s="162">
        <f t="shared" si="229"/>
        <v>0.23862965242353706</v>
      </c>
      <c r="AD105" s="162">
        <f t="shared" si="229"/>
        <v>0.23862965242353706</v>
      </c>
      <c r="AE105" s="162">
        <f t="shared" si="229"/>
        <v>0.23862965242353706</v>
      </c>
      <c r="AF105" s="162">
        <f t="shared" si="229"/>
        <v>0.23862965242353706</v>
      </c>
      <c r="AG105" s="162">
        <f t="shared" si="229"/>
        <v>0.23862965242353706</v>
      </c>
      <c r="AH105" s="162">
        <f t="shared" si="229"/>
        <v>0.23862965242353706</v>
      </c>
      <c r="AI105" s="162">
        <f t="shared" ref="AI105:BN105" si="230">(AI$40/(AI$10^2))*((PI()^2)/4)*(AI13*100/AI$39)*(((SIN(AI$36))^2)/(AI$5+AI$11*AI$6)^2)</f>
        <v>0.23862965242353706</v>
      </c>
      <c r="AJ105" s="162">
        <f t="shared" si="230"/>
        <v>0.23862965242353706</v>
      </c>
      <c r="AK105" s="162">
        <f t="shared" si="230"/>
        <v>0.23862965242353706</v>
      </c>
      <c r="AL105" s="162">
        <f t="shared" si="230"/>
        <v>0.23862965242353706</v>
      </c>
      <c r="AM105" s="162">
        <f t="shared" si="230"/>
        <v>0.23862965242353706</v>
      </c>
      <c r="AN105" s="162">
        <f t="shared" si="230"/>
        <v>0.23862965242353706</v>
      </c>
      <c r="AO105" s="162">
        <f t="shared" si="230"/>
        <v>0.23862965242353706</v>
      </c>
      <c r="AP105" s="162">
        <f t="shared" si="230"/>
        <v>0.23862965242353706</v>
      </c>
      <c r="AQ105" s="162">
        <f t="shared" si="230"/>
        <v>0.23862965242353706</v>
      </c>
      <c r="AR105" s="162">
        <f t="shared" si="230"/>
        <v>0.23862965242353706</v>
      </c>
      <c r="AS105" s="162">
        <f t="shared" si="230"/>
        <v>0.23862965242353706</v>
      </c>
      <c r="AT105" s="162">
        <f t="shared" si="230"/>
        <v>0.23862965242353706</v>
      </c>
      <c r="AU105" s="162">
        <f t="shared" si="230"/>
        <v>0.23862965242353706</v>
      </c>
      <c r="AV105" s="162">
        <f t="shared" si="230"/>
        <v>0.23862965242353706</v>
      </c>
      <c r="AW105" s="162">
        <f t="shared" si="230"/>
        <v>0.23862965242353706</v>
      </c>
      <c r="AX105" s="162">
        <f t="shared" si="230"/>
        <v>0.23862965242353706</v>
      </c>
      <c r="AY105" s="162">
        <f t="shared" si="230"/>
        <v>0.23862965242353706</v>
      </c>
      <c r="AZ105" s="162">
        <f t="shared" si="230"/>
        <v>0.23862965242353706</v>
      </c>
      <c r="BA105" s="162">
        <f t="shared" si="230"/>
        <v>0.23862965242353706</v>
      </c>
      <c r="BB105" s="162">
        <f t="shared" si="230"/>
        <v>0.23862965242353706</v>
      </c>
      <c r="BC105" s="162">
        <f t="shared" si="230"/>
        <v>0.23862965242353706</v>
      </c>
      <c r="BD105" s="162">
        <f t="shared" si="230"/>
        <v>0.23862965242353706</v>
      </c>
      <c r="BE105" s="162">
        <f t="shared" si="230"/>
        <v>0.23862965242353706</v>
      </c>
      <c r="BF105" s="162">
        <f t="shared" si="230"/>
        <v>0.23862965242353706</v>
      </c>
      <c r="BG105" s="162">
        <f t="shared" si="230"/>
        <v>0.23862965242353706</v>
      </c>
      <c r="BH105" s="162">
        <f t="shared" si="230"/>
        <v>0.23862965242353706</v>
      </c>
      <c r="BI105" s="162">
        <f t="shared" si="230"/>
        <v>0.23862965242353706</v>
      </c>
      <c r="BJ105" s="162">
        <f t="shared" si="230"/>
        <v>0.23862965242353706</v>
      </c>
      <c r="BK105" s="162">
        <f t="shared" si="230"/>
        <v>0.23862965242353706</v>
      </c>
      <c r="BL105" s="162">
        <f t="shared" si="230"/>
        <v>0.23862965242353706</v>
      </c>
      <c r="BM105" s="162">
        <f t="shared" si="230"/>
        <v>0.23862965242353706</v>
      </c>
      <c r="BN105" s="162">
        <f t="shared" si="230"/>
        <v>0.23862965242353706</v>
      </c>
      <c r="BO105" s="162">
        <f t="shared" ref="BO105:CG105" si="231">(BO$40/(BO$10^2))*((PI()^2)/4)*(BO13*100/BO$39)*(((SIN(BO$36))^2)/(BO$5+BO$11*BO$6)^2)</f>
        <v>0.23862965242353706</v>
      </c>
      <c r="BP105" s="162">
        <f t="shared" si="231"/>
        <v>0.23862965242353706</v>
      </c>
      <c r="BQ105" s="162">
        <f t="shared" si="231"/>
        <v>0.23862965242353706</v>
      </c>
      <c r="BR105" s="162">
        <f t="shared" si="231"/>
        <v>0.23862965242353706</v>
      </c>
      <c r="BS105" s="162">
        <f t="shared" si="231"/>
        <v>0.23862965242353706</v>
      </c>
      <c r="BT105" s="162">
        <f t="shared" si="231"/>
        <v>0.23862965242353706</v>
      </c>
      <c r="BU105" s="162">
        <f t="shared" si="231"/>
        <v>0.23862965242353706</v>
      </c>
      <c r="BV105" s="162">
        <f t="shared" si="231"/>
        <v>0.23862965242353706</v>
      </c>
      <c r="BW105" s="162">
        <f t="shared" si="231"/>
        <v>0.23862965242353706</v>
      </c>
      <c r="BX105" s="162">
        <f t="shared" si="231"/>
        <v>0.23862965242353706</v>
      </c>
      <c r="BY105" s="162">
        <f t="shared" si="231"/>
        <v>0.23862965242353706</v>
      </c>
      <c r="BZ105" s="162">
        <f t="shared" si="231"/>
        <v>0.23862965242353706</v>
      </c>
      <c r="CA105" s="162">
        <f t="shared" si="231"/>
        <v>0.23862965242353706</v>
      </c>
      <c r="CB105" s="162">
        <f t="shared" si="231"/>
        <v>0.23862965242353706</v>
      </c>
      <c r="CC105" s="162">
        <f t="shared" si="231"/>
        <v>0.23862965242353706</v>
      </c>
      <c r="CD105" s="162">
        <f t="shared" si="231"/>
        <v>0.23862965242353706</v>
      </c>
      <c r="CE105" s="162">
        <f t="shared" si="231"/>
        <v>0.23862965242353706</v>
      </c>
      <c r="CF105" s="162">
        <f t="shared" si="231"/>
        <v>0.23862965242353706</v>
      </c>
      <c r="CG105" s="162">
        <f t="shared" si="231"/>
        <v>0.23862965242353706</v>
      </c>
      <c r="CH105" s="162"/>
    </row>
    <row r="106" spans="1:86" ht="16.5" customHeight="1">
      <c r="B106" s="162" t="s">
        <v>858</v>
      </c>
      <c r="C106" s="162">
        <f t="shared" ref="C106:AH106" si="232">(C$40/(C$10^2))*((PI()^2)/4)*(C14*100/C$39)*(((SIN(C$36))^2)/(C$5+C$11*C$6)^2)</f>
        <v>0.15908643494902472</v>
      </c>
      <c r="D106" s="162">
        <f t="shared" si="232"/>
        <v>0.15908643494902472</v>
      </c>
      <c r="E106" s="162">
        <f t="shared" si="232"/>
        <v>0.15908643494902472</v>
      </c>
      <c r="F106" s="162">
        <f t="shared" si="232"/>
        <v>0.15908643494902472</v>
      </c>
      <c r="G106" s="162">
        <f t="shared" si="232"/>
        <v>0.15908643494902472</v>
      </c>
      <c r="H106" s="162">
        <f t="shared" si="232"/>
        <v>0.15908643494902472</v>
      </c>
      <c r="I106" s="162">
        <f t="shared" si="232"/>
        <v>0.15908643494902472</v>
      </c>
      <c r="J106" s="162">
        <f t="shared" si="232"/>
        <v>0.15908643494902472</v>
      </c>
      <c r="K106" s="162">
        <f t="shared" si="232"/>
        <v>0.15908643494902472</v>
      </c>
      <c r="L106" s="162">
        <f t="shared" si="232"/>
        <v>0.15908643494902472</v>
      </c>
      <c r="M106" s="162">
        <f t="shared" si="232"/>
        <v>0.15908643494902472</v>
      </c>
      <c r="N106" s="162">
        <f t="shared" si="232"/>
        <v>0.15908643494902472</v>
      </c>
      <c r="O106" s="162">
        <f t="shared" si="232"/>
        <v>0.15908643494902472</v>
      </c>
      <c r="P106" s="162">
        <f t="shared" si="232"/>
        <v>0.15908643494902472</v>
      </c>
      <c r="Q106" s="162">
        <f t="shared" si="232"/>
        <v>0.15908643494902472</v>
      </c>
      <c r="R106" s="162">
        <f t="shared" si="232"/>
        <v>0.15908643494902472</v>
      </c>
      <c r="S106" s="162">
        <f t="shared" si="232"/>
        <v>0.15908643494902472</v>
      </c>
      <c r="T106" s="162">
        <f t="shared" si="232"/>
        <v>0.15908643494902472</v>
      </c>
      <c r="U106" s="162">
        <f t="shared" si="232"/>
        <v>0.15908643494902472</v>
      </c>
      <c r="V106" s="162">
        <f t="shared" si="232"/>
        <v>0.15908643494902472</v>
      </c>
      <c r="W106" s="162">
        <f t="shared" si="232"/>
        <v>0.15908643494902472</v>
      </c>
      <c r="X106" s="162">
        <f t="shared" si="232"/>
        <v>0.15908643494902472</v>
      </c>
      <c r="Y106" s="162">
        <f t="shared" si="232"/>
        <v>0.15908643494902472</v>
      </c>
      <c r="Z106" s="162">
        <f t="shared" si="232"/>
        <v>0.15908643494902472</v>
      </c>
      <c r="AA106" s="162">
        <f t="shared" si="232"/>
        <v>0.15908643494902472</v>
      </c>
      <c r="AB106" s="162">
        <f t="shared" si="232"/>
        <v>0.15908643494902472</v>
      </c>
      <c r="AC106" s="162">
        <f t="shared" si="232"/>
        <v>0.15908643494902472</v>
      </c>
      <c r="AD106" s="162">
        <f t="shared" si="232"/>
        <v>0.15908643494902472</v>
      </c>
      <c r="AE106" s="162">
        <f t="shared" si="232"/>
        <v>0.15908643494902472</v>
      </c>
      <c r="AF106" s="162">
        <f t="shared" si="232"/>
        <v>0.15908643494902472</v>
      </c>
      <c r="AG106" s="162">
        <f t="shared" si="232"/>
        <v>0.15908643494902472</v>
      </c>
      <c r="AH106" s="162">
        <f t="shared" si="232"/>
        <v>0.15908643494902472</v>
      </c>
      <c r="AI106" s="162">
        <f t="shared" ref="AI106:BN106" si="233">(AI$40/(AI$10^2))*((PI()^2)/4)*(AI14*100/AI$39)*(((SIN(AI$36))^2)/(AI$5+AI$11*AI$6)^2)</f>
        <v>0.15908643494902472</v>
      </c>
      <c r="AJ106" s="162">
        <f t="shared" si="233"/>
        <v>0.15908643494902472</v>
      </c>
      <c r="AK106" s="162">
        <f t="shared" si="233"/>
        <v>0.15908643494902472</v>
      </c>
      <c r="AL106" s="162">
        <f t="shared" si="233"/>
        <v>0.15908643494902472</v>
      </c>
      <c r="AM106" s="162">
        <f t="shared" si="233"/>
        <v>0.15908643494902472</v>
      </c>
      <c r="AN106" s="162">
        <f t="shared" si="233"/>
        <v>0.15908643494902472</v>
      </c>
      <c r="AO106" s="162">
        <f t="shared" si="233"/>
        <v>0.15908643494902472</v>
      </c>
      <c r="AP106" s="162">
        <f t="shared" si="233"/>
        <v>0.15908643494902472</v>
      </c>
      <c r="AQ106" s="162">
        <f t="shared" si="233"/>
        <v>0.15908643494902472</v>
      </c>
      <c r="AR106" s="162">
        <f t="shared" si="233"/>
        <v>0.15908643494902472</v>
      </c>
      <c r="AS106" s="162">
        <f t="shared" si="233"/>
        <v>0.15908643494902472</v>
      </c>
      <c r="AT106" s="162">
        <f t="shared" si="233"/>
        <v>0.15908643494902472</v>
      </c>
      <c r="AU106" s="162">
        <f t="shared" si="233"/>
        <v>0.15908643494902472</v>
      </c>
      <c r="AV106" s="162">
        <f t="shared" si="233"/>
        <v>0.15908643494902472</v>
      </c>
      <c r="AW106" s="162">
        <f t="shared" si="233"/>
        <v>0.15908643494902472</v>
      </c>
      <c r="AX106" s="162">
        <f t="shared" si="233"/>
        <v>0.15908643494902472</v>
      </c>
      <c r="AY106" s="162">
        <f t="shared" si="233"/>
        <v>0.15908643494902472</v>
      </c>
      <c r="AZ106" s="162">
        <f t="shared" si="233"/>
        <v>0.15908643494902472</v>
      </c>
      <c r="BA106" s="162">
        <f t="shared" si="233"/>
        <v>0.15908643494902472</v>
      </c>
      <c r="BB106" s="162">
        <f t="shared" si="233"/>
        <v>0.15908643494902472</v>
      </c>
      <c r="BC106" s="162">
        <f t="shared" si="233"/>
        <v>0.15908643494902472</v>
      </c>
      <c r="BD106" s="162">
        <f t="shared" si="233"/>
        <v>0.15908643494902472</v>
      </c>
      <c r="BE106" s="162">
        <f t="shared" si="233"/>
        <v>0.15908643494902472</v>
      </c>
      <c r="BF106" s="162">
        <f t="shared" si="233"/>
        <v>0.15908643494902472</v>
      </c>
      <c r="BG106" s="162">
        <f t="shared" si="233"/>
        <v>0.15908643494902472</v>
      </c>
      <c r="BH106" s="162">
        <f t="shared" si="233"/>
        <v>0.15908643494902472</v>
      </c>
      <c r="BI106" s="162">
        <f t="shared" si="233"/>
        <v>0.15908643494902472</v>
      </c>
      <c r="BJ106" s="162">
        <f t="shared" si="233"/>
        <v>0.15908643494902472</v>
      </c>
      <c r="BK106" s="162">
        <f t="shared" si="233"/>
        <v>0.15908643494902472</v>
      </c>
      <c r="BL106" s="162">
        <f t="shared" si="233"/>
        <v>0.15908643494902472</v>
      </c>
      <c r="BM106" s="162">
        <f t="shared" si="233"/>
        <v>0.15908643494902472</v>
      </c>
      <c r="BN106" s="162">
        <f t="shared" si="233"/>
        <v>0.15908643494902472</v>
      </c>
      <c r="BO106" s="162">
        <f t="shared" ref="BO106:CG106" si="234">(BO$40/(BO$10^2))*((PI()^2)/4)*(BO14*100/BO$39)*(((SIN(BO$36))^2)/(BO$5+BO$11*BO$6)^2)</f>
        <v>0.15908643494902472</v>
      </c>
      <c r="BP106" s="162">
        <f t="shared" si="234"/>
        <v>0.15908643494902472</v>
      </c>
      <c r="BQ106" s="162">
        <f t="shared" si="234"/>
        <v>0.15908643494902472</v>
      </c>
      <c r="BR106" s="162">
        <f t="shared" si="234"/>
        <v>0.15908643494902472</v>
      </c>
      <c r="BS106" s="162">
        <f t="shared" si="234"/>
        <v>0.15908643494902472</v>
      </c>
      <c r="BT106" s="162">
        <f t="shared" si="234"/>
        <v>0.15908643494902472</v>
      </c>
      <c r="BU106" s="162">
        <f t="shared" si="234"/>
        <v>0.15908643494902472</v>
      </c>
      <c r="BV106" s="162">
        <f t="shared" si="234"/>
        <v>0.15908643494902472</v>
      </c>
      <c r="BW106" s="162">
        <f t="shared" si="234"/>
        <v>0.15908643494902472</v>
      </c>
      <c r="BX106" s="162">
        <f t="shared" si="234"/>
        <v>0.15908643494902472</v>
      </c>
      <c r="BY106" s="162">
        <f t="shared" si="234"/>
        <v>0.15908643494902472</v>
      </c>
      <c r="BZ106" s="162">
        <f t="shared" si="234"/>
        <v>0.15908643494902472</v>
      </c>
      <c r="CA106" s="162">
        <f t="shared" si="234"/>
        <v>0.15908643494902472</v>
      </c>
      <c r="CB106" s="162">
        <f t="shared" si="234"/>
        <v>0.15908643494902472</v>
      </c>
      <c r="CC106" s="162">
        <f t="shared" si="234"/>
        <v>0.15908643494902472</v>
      </c>
      <c r="CD106" s="162">
        <f t="shared" si="234"/>
        <v>0.15908643494902472</v>
      </c>
      <c r="CE106" s="162">
        <f t="shared" si="234"/>
        <v>0.15908643494902472</v>
      </c>
      <c r="CF106" s="162">
        <f t="shared" si="234"/>
        <v>0.15908643494902472</v>
      </c>
      <c r="CG106" s="162">
        <f t="shared" si="234"/>
        <v>0.15908643494902472</v>
      </c>
      <c r="CH106" s="162"/>
    </row>
    <row r="107" spans="1:86" ht="16.5" customHeight="1">
      <c r="B107" s="162" t="s">
        <v>859</v>
      </c>
      <c r="C107" s="162">
        <f t="shared" ref="C107:AH107" si="235">(C$40/(C$10^2))*((PI()^2)/4)*(C15*100/C$39)*(((SIN(C$36))^2)/(C$5+C$11*C$6)^2)</f>
        <v>7.9543217474512359E-2</v>
      </c>
      <c r="D107" s="162">
        <f t="shared" si="235"/>
        <v>7.9543217474512359E-2</v>
      </c>
      <c r="E107" s="162">
        <f t="shared" si="235"/>
        <v>7.9543217474512359E-2</v>
      </c>
      <c r="F107" s="162">
        <f t="shared" si="235"/>
        <v>7.9543217474512359E-2</v>
      </c>
      <c r="G107" s="162">
        <f t="shared" si="235"/>
        <v>7.9543217474512359E-2</v>
      </c>
      <c r="H107" s="162">
        <f t="shared" si="235"/>
        <v>7.9543217474512359E-2</v>
      </c>
      <c r="I107" s="162">
        <f t="shared" si="235"/>
        <v>7.9543217474512359E-2</v>
      </c>
      <c r="J107" s="162">
        <f t="shared" si="235"/>
        <v>7.9543217474512359E-2</v>
      </c>
      <c r="K107" s="162">
        <f t="shared" si="235"/>
        <v>7.9543217474512359E-2</v>
      </c>
      <c r="L107" s="162">
        <f t="shared" si="235"/>
        <v>7.9543217474512359E-2</v>
      </c>
      <c r="M107" s="162">
        <f t="shared" si="235"/>
        <v>7.9543217474512359E-2</v>
      </c>
      <c r="N107" s="162">
        <f t="shared" si="235"/>
        <v>7.9543217474512359E-2</v>
      </c>
      <c r="O107" s="162">
        <f t="shared" si="235"/>
        <v>7.9543217474512359E-2</v>
      </c>
      <c r="P107" s="162">
        <f t="shared" si="235"/>
        <v>7.9543217474512359E-2</v>
      </c>
      <c r="Q107" s="162">
        <f t="shared" si="235"/>
        <v>7.9543217474512359E-2</v>
      </c>
      <c r="R107" s="162">
        <f t="shared" si="235"/>
        <v>7.9543217474512359E-2</v>
      </c>
      <c r="S107" s="162">
        <f t="shared" si="235"/>
        <v>7.9543217474512359E-2</v>
      </c>
      <c r="T107" s="162">
        <f t="shared" si="235"/>
        <v>7.9543217474512359E-2</v>
      </c>
      <c r="U107" s="162">
        <f t="shared" si="235"/>
        <v>7.9543217474512359E-2</v>
      </c>
      <c r="V107" s="162">
        <f t="shared" si="235"/>
        <v>7.9543217474512359E-2</v>
      </c>
      <c r="W107" s="162">
        <f t="shared" si="235"/>
        <v>7.9543217474512359E-2</v>
      </c>
      <c r="X107" s="162">
        <f t="shared" si="235"/>
        <v>7.9543217474512359E-2</v>
      </c>
      <c r="Y107" s="162">
        <f t="shared" si="235"/>
        <v>7.9543217474512359E-2</v>
      </c>
      <c r="Z107" s="162">
        <f t="shared" si="235"/>
        <v>7.9543217474512359E-2</v>
      </c>
      <c r="AA107" s="162">
        <f t="shared" si="235"/>
        <v>7.9543217474512359E-2</v>
      </c>
      <c r="AB107" s="162">
        <f t="shared" si="235"/>
        <v>7.9543217474512359E-2</v>
      </c>
      <c r="AC107" s="162">
        <f t="shared" si="235"/>
        <v>7.9543217474512359E-2</v>
      </c>
      <c r="AD107" s="162">
        <f t="shared" si="235"/>
        <v>7.9543217474512359E-2</v>
      </c>
      <c r="AE107" s="162">
        <f t="shared" si="235"/>
        <v>7.9543217474512359E-2</v>
      </c>
      <c r="AF107" s="162">
        <f t="shared" si="235"/>
        <v>7.9543217474512359E-2</v>
      </c>
      <c r="AG107" s="162">
        <f t="shared" si="235"/>
        <v>7.9543217474512359E-2</v>
      </c>
      <c r="AH107" s="162">
        <f t="shared" si="235"/>
        <v>7.9543217474512359E-2</v>
      </c>
      <c r="AI107" s="162">
        <f t="shared" ref="AI107:BN107" si="236">(AI$40/(AI$10^2))*((PI()^2)/4)*(AI15*100/AI$39)*(((SIN(AI$36))^2)/(AI$5+AI$11*AI$6)^2)</f>
        <v>7.9543217474512359E-2</v>
      </c>
      <c r="AJ107" s="162">
        <f t="shared" si="236"/>
        <v>7.9543217474512359E-2</v>
      </c>
      <c r="AK107" s="162">
        <f t="shared" si="236"/>
        <v>7.9543217474512359E-2</v>
      </c>
      <c r="AL107" s="162">
        <f t="shared" si="236"/>
        <v>7.9543217474512359E-2</v>
      </c>
      <c r="AM107" s="162">
        <f t="shared" si="236"/>
        <v>7.9543217474512359E-2</v>
      </c>
      <c r="AN107" s="162">
        <f t="shared" si="236"/>
        <v>7.9543217474512359E-2</v>
      </c>
      <c r="AO107" s="162">
        <f t="shared" si="236"/>
        <v>7.9543217474512359E-2</v>
      </c>
      <c r="AP107" s="162">
        <f t="shared" si="236"/>
        <v>7.9543217474512359E-2</v>
      </c>
      <c r="AQ107" s="162">
        <f t="shared" si="236"/>
        <v>7.9543217474512359E-2</v>
      </c>
      <c r="AR107" s="162">
        <f t="shared" si="236"/>
        <v>7.9543217474512359E-2</v>
      </c>
      <c r="AS107" s="162">
        <f t="shared" si="236"/>
        <v>7.9543217474512359E-2</v>
      </c>
      <c r="AT107" s="162">
        <f t="shared" si="236"/>
        <v>7.9543217474512359E-2</v>
      </c>
      <c r="AU107" s="162">
        <f t="shared" si="236"/>
        <v>7.9543217474512359E-2</v>
      </c>
      <c r="AV107" s="162">
        <f t="shared" si="236"/>
        <v>7.9543217474512359E-2</v>
      </c>
      <c r="AW107" s="162">
        <f t="shared" si="236"/>
        <v>7.9543217474512359E-2</v>
      </c>
      <c r="AX107" s="162">
        <f t="shared" si="236"/>
        <v>7.9543217474512359E-2</v>
      </c>
      <c r="AY107" s="162">
        <f t="shared" si="236"/>
        <v>7.9543217474512359E-2</v>
      </c>
      <c r="AZ107" s="162">
        <f t="shared" si="236"/>
        <v>7.9543217474512359E-2</v>
      </c>
      <c r="BA107" s="162">
        <f t="shared" si="236"/>
        <v>7.9543217474512359E-2</v>
      </c>
      <c r="BB107" s="162">
        <f t="shared" si="236"/>
        <v>7.9543217474512359E-2</v>
      </c>
      <c r="BC107" s="162">
        <f t="shared" si="236"/>
        <v>7.9543217474512359E-2</v>
      </c>
      <c r="BD107" s="162">
        <f t="shared" si="236"/>
        <v>7.9543217474512359E-2</v>
      </c>
      <c r="BE107" s="162">
        <f t="shared" si="236"/>
        <v>7.9543217474512359E-2</v>
      </c>
      <c r="BF107" s="162">
        <f t="shared" si="236"/>
        <v>7.9543217474512359E-2</v>
      </c>
      <c r="BG107" s="162">
        <f t="shared" si="236"/>
        <v>7.9543217474512359E-2</v>
      </c>
      <c r="BH107" s="162">
        <f t="shared" si="236"/>
        <v>7.9543217474512359E-2</v>
      </c>
      <c r="BI107" s="162">
        <f t="shared" si="236"/>
        <v>7.9543217474512359E-2</v>
      </c>
      <c r="BJ107" s="162">
        <f t="shared" si="236"/>
        <v>7.9543217474512359E-2</v>
      </c>
      <c r="BK107" s="162">
        <f t="shared" si="236"/>
        <v>7.9543217474512359E-2</v>
      </c>
      <c r="BL107" s="162">
        <f t="shared" si="236"/>
        <v>7.9543217474512359E-2</v>
      </c>
      <c r="BM107" s="162">
        <f t="shared" si="236"/>
        <v>7.9543217474512359E-2</v>
      </c>
      <c r="BN107" s="162">
        <f t="shared" si="236"/>
        <v>7.9543217474512359E-2</v>
      </c>
      <c r="BO107" s="162">
        <f t="shared" ref="BO107:CG107" si="237">(BO$40/(BO$10^2))*((PI()^2)/4)*(BO15*100/BO$39)*(((SIN(BO$36))^2)/(BO$5+BO$11*BO$6)^2)</f>
        <v>7.9543217474512359E-2</v>
      </c>
      <c r="BP107" s="162">
        <f t="shared" si="237"/>
        <v>7.9543217474512359E-2</v>
      </c>
      <c r="BQ107" s="162">
        <f t="shared" si="237"/>
        <v>7.9543217474512359E-2</v>
      </c>
      <c r="BR107" s="162">
        <f t="shared" si="237"/>
        <v>7.9543217474512359E-2</v>
      </c>
      <c r="BS107" s="162">
        <f t="shared" si="237"/>
        <v>7.9543217474512359E-2</v>
      </c>
      <c r="BT107" s="162">
        <f t="shared" si="237"/>
        <v>7.9543217474512359E-2</v>
      </c>
      <c r="BU107" s="162">
        <f t="shared" si="237"/>
        <v>7.9543217474512359E-2</v>
      </c>
      <c r="BV107" s="162">
        <f t="shared" si="237"/>
        <v>7.9543217474512359E-2</v>
      </c>
      <c r="BW107" s="162">
        <f t="shared" si="237"/>
        <v>7.9543217474512359E-2</v>
      </c>
      <c r="BX107" s="162">
        <f t="shared" si="237"/>
        <v>7.9543217474512359E-2</v>
      </c>
      <c r="BY107" s="162">
        <f t="shared" si="237"/>
        <v>7.9543217474512359E-2</v>
      </c>
      <c r="BZ107" s="162">
        <f t="shared" si="237"/>
        <v>7.9543217474512359E-2</v>
      </c>
      <c r="CA107" s="162">
        <f t="shared" si="237"/>
        <v>7.9543217474512359E-2</v>
      </c>
      <c r="CB107" s="162">
        <f t="shared" si="237"/>
        <v>7.9543217474512359E-2</v>
      </c>
      <c r="CC107" s="162">
        <f t="shared" si="237"/>
        <v>7.9543217474512359E-2</v>
      </c>
      <c r="CD107" s="162">
        <f t="shared" si="237"/>
        <v>7.9543217474512359E-2</v>
      </c>
      <c r="CE107" s="162">
        <f t="shared" si="237"/>
        <v>7.9543217474512359E-2</v>
      </c>
      <c r="CF107" s="162">
        <f t="shared" si="237"/>
        <v>7.9543217474512359E-2</v>
      </c>
      <c r="CG107" s="162">
        <f t="shared" si="237"/>
        <v>7.9543217474512359E-2</v>
      </c>
      <c r="CH107" s="162"/>
    </row>
    <row r="108" spans="1:86" ht="16.5" customHeight="1">
      <c r="B108" s="162" t="s">
        <v>860</v>
      </c>
      <c r="C108" s="162">
        <f t="shared" ref="C108:AH108" si="238">1/((1+(C$23*(1-(1/(C$25^2)))))^2+(C104*(C$25-(1/C$25)))^2)^0.5</f>
        <v>2.2187500658873382E-8</v>
      </c>
      <c r="D108" s="162">
        <f t="shared" si="238"/>
        <v>9.8485301445229586E-4</v>
      </c>
      <c r="E108" s="162">
        <f t="shared" si="238"/>
        <v>2.8141915561174426E-3</v>
      </c>
      <c r="F108" s="162">
        <f t="shared" si="238"/>
        <v>5.5973726225653541E-3</v>
      </c>
      <c r="G108" s="162">
        <f t="shared" si="238"/>
        <v>9.3555947185451141E-3</v>
      </c>
      <c r="H108" s="162">
        <f t="shared" si="238"/>
        <v>1.4117836702627711E-2</v>
      </c>
      <c r="I108" s="162">
        <f t="shared" si="238"/>
        <v>1.9921405454977066E-2</v>
      </c>
      <c r="J108" s="162">
        <f t="shared" si="238"/>
        <v>2.6812655667801551E-2</v>
      </c>
      <c r="K108" s="162">
        <f t="shared" si="238"/>
        <v>3.4847906847597733E-2</v>
      </c>
      <c r="L108" s="162">
        <f t="shared" si="238"/>
        <v>4.4094590399283935E-2</v>
      </c>
      <c r="M108" s="162">
        <f t="shared" si="238"/>
        <v>5.4632669241166637E-2</v>
      </c>
      <c r="N108" s="162">
        <f t="shared" si="238"/>
        <v>6.6556384368771038E-2</v>
      </c>
      <c r="O108" s="162">
        <f t="shared" si="238"/>
        <v>7.9976397913532143E-2</v>
      </c>
      <c r="P108" s="162">
        <f t="shared" si="238"/>
        <v>9.502242153292545E-2</v>
      </c>
      <c r="Q108" s="162">
        <f t="shared" si="238"/>
        <v>0.11184644373566215</v>
      </c>
      <c r="R108" s="162">
        <f t="shared" si="238"/>
        <v>0.13062670170568472</v>
      </c>
      <c r="S108" s="162">
        <f t="shared" si="238"/>
        <v>0.15157258456896436</v>
      </c>
      <c r="T108" s="162">
        <f t="shared" si="238"/>
        <v>0.17493070869487753</v>
      </c>
      <c r="U108" s="162">
        <f t="shared" si="238"/>
        <v>0.20099247508140472</v>
      </c>
      <c r="V108" s="162">
        <f t="shared" si="238"/>
        <v>0.23010350832604315</v>
      </c>
      <c r="W108" s="162">
        <f t="shared" si="238"/>
        <v>0.26267549057636225</v>
      </c>
      <c r="X108" s="162">
        <f t="shared" si="238"/>
        <v>0.29920104571574935</v>
      </c>
      <c r="Y108" s="162">
        <f t="shared" si="238"/>
        <v>0.34027249854372132</v>
      </c>
      <c r="Z108" s="162">
        <f t="shared" si="238"/>
        <v>0.38660551985480945</v>
      </c>
      <c r="AA108" s="162">
        <f t="shared" si="238"/>
        <v>0.4390688342660008</v>
      </c>
      <c r="AB108" s="162">
        <f t="shared" si="238"/>
        <v>0.49872121771323824</v>
      </c>
      <c r="AC108" s="162">
        <f t="shared" si="238"/>
        <v>0.56685672039518764</v>
      </c>
      <c r="AD108" s="162">
        <f t="shared" si="238"/>
        <v>0.64505791341853791</v>
      </c>
      <c r="AE108" s="162">
        <f t="shared" si="238"/>
        <v>0.73525387534525588</v>
      </c>
      <c r="AF108" s="162">
        <f t="shared" si="238"/>
        <v>0.83977228382931812</v>
      </c>
      <c r="AG108" s="162">
        <f t="shared" si="238"/>
        <v>0.9613586051226588</v>
      </c>
      <c r="AH108" s="162">
        <f t="shared" si="238"/>
        <v>1.103100839258299</v>
      </c>
      <c r="AI108" s="162">
        <f t="shared" ref="AI108:BN108" si="239">1/((1+(AI$23*(1-(1/(AI$25^2)))))^2+(AI104*(AI$25-(1/AI$25)))^2)^0.5</f>
        <v>1.2681301598192409</v>
      </c>
      <c r="AJ108" s="162">
        <f t="shared" si="239"/>
        <v>1.4588483497673264</v>
      </c>
      <c r="AK108" s="162">
        <f t="shared" si="239"/>
        <v>1.6752746302618819</v>
      </c>
      <c r="AL108" s="162">
        <f t="shared" si="239"/>
        <v>1.912069954854452</v>
      </c>
      <c r="AM108" s="162">
        <f t="shared" si="239"/>
        <v>2.1544526722035804</v>
      </c>
      <c r="AN108" s="162">
        <f t="shared" si="239"/>
        <v>2.3755039573408956</v>
      </c>
      <c r="AO108" s="162">
        <f t="shared" si="239"/>
        <v>2.5405256377648313</v>
      </c>
      <c r="AP108" s="162">
        <f t="shared" si="239"/>
        <v>2.596332080527775</v>
      </c>
      <c r="AQ108" s="162">
        <f t="shared" si="239"/>
        <v>2.627989774957499</v>
      </c>
      <c r="AR108" s="162">
        <f t="shared" si="239"/>
        <v>2.5790638536078525</v>
      </c>
      <c r="AS108" s="162">
        <f t="shared" si="239"/>
        <v>2.475765250294546</v>
      </c>
      <c r="AT108" s="162">
        <f t="shared" si="239"/>
        <v>2.3458282430391506</v>
      </c>
      <c r="AU108" s="162">
        <f t="shared" si="239"/>
        <v>2.2094669601996779</v>
      </c>
      <c r="AV108" s="162">
        <f t="shared" si="239"/>
        <v>2.0782824873700725</v>
      </c>
      <c r="AW108" s="162">
        <f t="shared" si="239"/>
        <v>1.9576326985266959</v>
      </c>
      <c r="AX108" s="162">
        <f t="shared" si="239"/>
        <v>1.8492204535674617</v>
      </c>
      <c r="AY108" s="162">
        <f t="shared" si="239"/>
        <v>1.7528916799717629</v>
      </c>
      <c r="AZ108" s="162">
        <f t="shared" si="239"/>
        <v>1.6676759465087614</v>
      </c>
      <c r="BA108" s="162">
        <f t="shared" si="239"/>
        <v>1.5923290222580235</v>
      </c>
      <c r="BB108" s="162">
        <f t="shared" si="239"/>
        <v>1.5255929921684372</v>
      </c>
      <c r="BC108" s="162">
        <f t="shared" si="239"/>
        <v>1.4663082478021907</v>
      </c>
      <c r="BD108" s="162">
        <f t="shared" si="239"/>
        <v>1.4134519509595289</v>
      </c>
      <c r="BE108" s="162">
        <f t="shared" si="239"/>
        <v>1.3661420409624823</v>
      </c>
      <c r="BF108" s="162">
        <f t="shared" si="239"/>
        <v>1.3236264948093288</v>
      </c>
      <c r="BG108" s="162">
        <f t="shared" si="239"/>
        <v>1.285267447447296</v>
      </c>
      <c r="BH108" s="162">
        <f t="shared" si="239"/>
        <v>1.2505246432316117</v>
      </c>
      <c r="BI108" s="162">
        <f t="shared" si="239"/>
        <v>1.2189401327203107</v>
      </c>
      <c r="BJ108" s="162">
        <f t="shared" si="239"/>
        <v>1.1901248884128413</v>
      </c>
      <c r="BK108" s="162">
        <f t="shared" si="239"/>
        <v>1.1637474358349409</v>
      </c>
      <c r="BL108" s="162">
        <f t="shared" si="239"/>
        <v>1.1395243486555815</v>
      </c>
      <c r="BM108" s="162">
        <f t="shared" si="239"/>
        <v>1.1172123688304811</v>
      </c>
      <c r="BN108" s="162">
        <f t="shared" si="239"/>
        <v>1.0966018997142886</v>
      </c>
      <c r="BO108" s="162">
        <f t="shared" ref="BO108:CG108" si="240">1/((1+(BO$23*(1-(1/(BO$25^2)))))^2+(BO104*(BO$25-(1/BO$25)))^2)^0.5</f>
        <v>1.0775116391540571</v>
      </c>
      <c r="BP108" s="162">
        <f t="shared" si="240"/>
        <v>1.0597841500518028</v>
      </c>
      <c r="BQ108" s="162">
        <f t="shared" si="240"/>
        <v>1.0432821980686571</v>
      </c>
      <c r="BR108" s="162">
        <f t="shared" si="240"/>
        <v>1.0278857158545507</v>
      </c>
      <c r="BS108" s="162">
        <f t="shared" si="240"/>
        <v>1.0134892789398935</v>
      </c>
      <c r="BT108" s="162">
        <f t="shared" si="240"/>
        <v>1</v>
      </c>
      <c r="BU108" s="162">
        <f t="shared" si="240"/>
        <v>0.88115983911680629</v>
      </c>
      <c r="BV108" s="162">
        <f t="shared" si="240"/>
        <v>0.81468073811458297</v>
      </c>
      <c r="BW108" s="162">
        <f t="shared" si="240"/>
        <v>0.77098072997612643</v>
      </c>
      <c r="BX108" s="162">
        <f t="shared" si="240"/>
        <v>0.73884480635708139</v>
      </c>
      <c r="BY108" s="162">
        <f t="shared" si="240"/>
        <v>0.7131965693655673</v>
      </c>
      <c r="BZ108" s="162">
        <f t="shared" si="240"/>
        <v>0.69145991082666902</v>
      </c>
      <c r="CA108" s="162">
        <f t="shared" si="240"/>
        <v>0.67222188892408774</v>
      </c>
      <c r="CB108" s="162">
        <f t="shared" si="240"/>
        <v>0.65466431727377372</v>
      </c>
      <c r="CC108" s="162">
        <f t="shared" si="240"/>
        <v>0.63829494665583164</v>
      </c>
      <c r="CD108" s="162">
        <f t="shared" si="240"/>
        <v>0.62280956930896869</v>
      </c>
      <c r="CE108" s="162">
        <f t="shared" si="240"/>
        <v>0.60801665070027744</v>
      </c>
      <c r="CF108" s="162">
        <f t="shared" si="240"/>
        <v>0.59379402431577666</v>
      </c>
      <c r="CG108" s="162">
        <f t="shared" si="240"/>
        <v>0.58006301128496207</v>
      </c>
      <c r="CH108" s="162"/>
    </row>
    <row r="109" spans="1:86" ht="16.5" customHeight="1">
      <c r="B109" s="162" t="s">
        <v>861</v>
      </c>
      <c r="C109" s="162">
        <f t="shared" ref="C109:AH109" si="241">1/((1+(C$23*(1-(1/(C$25^2)))))^2+(C105*(C$25-(1/C$25)))^2)^0.5</f>
        <v>2.2187500683061351E-8</v>
      </c>
      <c r="D109" s="162">
        <f t="shared" si="241"/>
        <v>9.849006953064972E-4</v>
      </c>
      <c r="E109" s="162">
        <f t="shared" si="241"/>
        <v>2.8145812418383953E-3</v>
      </c>
      <c r="F109" s="162">
        <f t="shared" si="241"/>
        <v>5.5989164322938897E-3</v>
      </c>
      <c r="G109" s="162">
        <f t="shared" si="241"/>
        <v>9.3599159121697442E-3</v>
      </c>
      <c r="H109" s="162">
        <f t="shared" si="241"/>
        <v>1.4127700802194739E-2</v>
      </c>
      <c r="I109" s="162">
        <f t="shared" si="241"/>
        <v>1.9941104951120836E-2</v>
      </c>
      <c r="J109" s="162">
        <f t="shared" si="241"/>
        <v>2.68484681177362E-2</v>
      </c>
      <c r="K109" s="162">
        <f t="shared" si="241"/>
        <v>3.4908651188488689E-2</v>
      </c>
      <c r="L109" s="162">
        <f t="shared" si="241"/>
        <v>4.4192313269354674E-2</v>
      </c>
      <c r="M109" s="162">
        <f t="shared" si="241"/>
        <v>5.4783502719552624E-2</v>
      </c>
      <c r="N109" s="162">
        <f t="shared" si="241"/>
        <v>6.6781629823724209E-2</v>
      </c>
      <c r="O109" s="162">
        <f t="shared" si="241"/>
        <v>8.0303909051546121E-2</v>
      </c>
      <c r="P109" s="162">
        <f t="shared" si="241"/>
        <v>9.5488385406768767E-2</v>
      </c>
      <c r="Q109" s="162">
        <f t="shared" si="241"/>
        <v>0.1124976945456609</v>
      </c>
      <c r="R109" s="162">
        <f t="shared" si="241"/>
        <v>0.13152375339784619</v>
      </c>
      <c r="S109" s="162">
        <f t="shared" si="241"/>
        <v>0.15279364153228964</v>
      </c>
      <c r="T109" s="162">
        <f t="shared" si="241"/>
        <v>0.17657701998339284</v>
      </c>
      <c r="U109" s="162">
        <f t="shared" si="241"/>
        <v>0.20319555298045652</v>
      </c>
      <c r="V109" s="162">
        <f t="shared" si="241"/>
        <v>0.23303496234375773</v>
      </c>
      <c r="W109" s="162">
        <f t="shared" si="241"/>
        <v>0.26656057339377198</v>
      </c>
      <c r="X109" s="162">
        <f t="shared" si="241"/>
        <v>0.30433753256472895</v>
      </c>
      <c r="Y109" s="162">
        <f t="shared" si="241"/>
        <v>0.34705732958532426</v>
      </c>
      <c r="Z109" s="162">
        <f t="shared" si="241"/>
        <v>0.3955728953287142</v>
      </c>
      <c r="AA109" s="162">
        <f t="shared" si="241"/>
        <v>0.45094544184848312</v>
      </c>
      <c r="AB109" s="162">
        <f t="shared" si="241"/>
        <v>0.51450744764003065</v>
      </c>
      <c r="AC109" s="162">
        <f t="shared" si="241"/>
        <v>0.58794783578384491</v>
      </c>
      <c r="AD109" s="162">
        <f t="shared" si="241"/>
        <v>0.67342739440417587</v>
      </c>
      <c r="AE109" s="162">
        <f t="shared" si="241"/>
        <v>0.77373437616577223</v>
      </c>
      <c r="AF109" s="162">
        <f t="shared" si="241"/>
        <v>0.89249023573858011</v>
      </c>
      <c r="AG109" s="162">
        <f t="shared" si="241"/>
        <v>1.0344082263555023</v>
      </c>
      <c r="AH109" s="162">
        <f t="shared" si="241"/>
        <v>1.2055776708458923</v>
      </c>
      <c r="AI109" s="162">
        <f t="shared" ref="AI109:BN109" si="242">1/((1+(AI$23*(1-(1/(AI$25^2)))))^2+(AI105*(AI$25-(1/AI$25)))^2)^0.5</f>
        <v>1.4136522783933134</v>
      </c>
      <c r="AJ109" s="162">
        <f t="shared" si="242"/>
        <v>1.6675553473391334</v>
      </c>
      <c r="AK109" s="162">
        <f t="shared" si="242"/>
        <v>1.975644455147177</v>
      </c>
      <c r="AL109" s="162">
        <f t="shared" si="242"/>
        <v>2.3399001043910461</v>
      </c>
      <c r="AM109" s="162">
        <f t="shared" si="242"/>
        <v>2.7423403235652533</v>
      </c>
      <c r="AN109" s="162">
        <f t="shared" si="242"/>
        <v>3.1247759333839795</v>
      </c>
      <c r="AO109" s="162">
        <f t="shared" si="242"/>
        <v>3.3873652120069995</v>
      </c>
      <c r="AP109" s="162">
        <f t="shared" si="242"/>
        <v>3.4474041866250285</v>
      </c>
      <c r="AQ109" s="162">
        <f t="shared" si="242"/>
        <v>3.3961745990581922</v>
      </c>
      <c r="AR109" s="162">
        <f t="shared" si="242"/>
        <v>3.1969481816235636</v>
      </c>
      <c r="AS109" s="162">
        <f t="shared" si="242"/>
        <v>2.9388870357191892</v>
      </c>
      <c r="AT109" s="162">
        <f t="shared" si="242"/>
        <v>2.681640128069982</v>
      </c>
      <c r="AU109" s="162">
        <f t="shared" si="242"/>
        <v>2.4507355935565496</v>
      </c>
      <c r="AV109" s="162">
        <f t="shared" si="242"/>
        <v>2.2522709043116098</v>
      </c>
      <c r="AW109" s="162">
        <f t="shared" si="242"/>
        <v>2.0843228075412807</v>
      </c>
      <c r="AX109" s="162">
        <f t="shared" si="242"/>
        <v>1.9425574958474034</v>
      </c>
      <c r="AY109" s="162">
        <f t="shared" si="242"/>
        <v>1.8224650772829212</v>
      </c>
      <c r="AZ109" s="162">
        <f t="shared" si="242"/>
        <v>1.7200903209246761</v>
      </c>
      <c r="BA109" s="162">
        <f t="shared" si="242"/>
        <v>1.632176803144727</v>
      </c>
      <c r="BB109" s="162">
        <f t="shared" si="242"/>
        <v>1.5561098946588816</v>
      </c>
      <c r="BC109" s="162">
        <f t="shared" si="242"/>
        <v>1.489807691340715</v>
      </c>
      <c r="BD109" s="162">
        <f t="shared" si="242"/>
        <v>1.4316127571711235</v>
      </c>
      <c r="BE109" s="162">
        <f t="shared" si="242"/>
        <v>1.3802003368620432</v>
      </c>
      <c r="BF109" s="162">
        <f t="shared" si="242"/>
        <v>1.3345051485700088</v>
      </c>
      <c r="BG109" s="162">
        <f t="shared" si="242"/>
        <v>1.2936645083407594</v>
      </c>
      <c r="BH109" s="162">
        <f t="shared" si="242"/>
        <v>1.2569745990393846</v>
      </c>
      <c r="BI109" s="162">
        <f t="shared" si="242"/>
        <v>1.223856922650389</v>
      </c>
      <c r="BJ109" s="162">
        <f t="shared" si="242"/>
        <v>1.1938325105789709</v>
      </c>
      <c r="BK109" s="162">
        <f t="shared" si="242"/>
        <v>1.1665020079562616</v>
      </c>
      <c r="BL109" s="162">
        <f t="shared" si="242"/>
        <v>1.14153020365793</v>
      </c>
      <c r="BM109" s="162">
        <f t="shared" si="242"/>
        <v>1.1186339346181491</v>
      </c>
      <c r="BN109" s="162">
        <f t="shared" si="242"/>
        <v>1.0975725633206461</v>
      </c>
      <c r="BO109" s="162">
        <f t="shared" ref="BO109:CG109" si="243">1/((1+(BO$23*(1-(1/(BO$25^2)))))^2+(BO105*(BO$25-(1/BO$25)))^2)^0.5</f>
        <v>1.0781404288956493</v>
      </c>
      <c r="BP109" s="162">
        <f t="shared" si="243"/>
        <v>1.0601608215731557</v>
      </c>
      <c r="BQ109" s="162">
        <f t="shared" si="243"/>
        <v>1.0434811407403344</v>
      </c>
      <c r="BR109" s="162">
        <f t="shared" si="243"/>
        <v>1.027968978773713</v>
      </c>
      <c r="BS109" s="162">
        <f t="shared" si="243"/>
        <v>1.0135089337833822</v>
      </c>
      <c r="BT109" s="162">
        <f t="shared" si="243"/>
        <v>1</v>
      </c>
      <c r="BU109" s="162">
        <f t="shared" si="243"/>
        <v>0.88292587716248183</v>
      </c>
      <c r="BV109" s="162">
        <f t="shared" si="243"/>
        <v>0.81962508058391115</v>
      </c>
      <c r="BW109" s="162">
        <f t="shared" si="243"/>
        <v>0.77955101470025123</v>
      </c>
      <c r="BX109" s="162">
        <f t="shared" si="243"/>
        <v>0.75126541693980986</v>
      </c>
      <c r="BY109" s="162">
        <f t="shared" si="243"/>
        <v>0.72959724537909454</v>
      </c>
      <c r="BZ109" s="162">
        <f t="shared" si="243"/>
        <v>0.71190650616748175</v>
      </c>
      <c r="CA109" s="162">
        <f t="shared" si="243"/>
        <v>0.69672719280698858</v>
      </c>
      <c r="CB109" s="162">
        <f t="shared" si="243"/>
        <v>0.68319460472539539</v>
      </c>
      <c r="CC109" s="162">
        <f t="shared" si="243"/>
        <v>0.67077581223864358</v>
      </c>
      <c r="CD109" s="162">
        <f t="shared" si="243"/>
        <v>0.65913176411253827</v>
      </c>
      <c r="CE109" s="162">
        <f t="shared" si="243"/>
        <v>0.64804192660667004</v>
      </c>
      <c r="CF109" s="162">
        <f t="shared" si="243"/>
        <v>0.63736082864738453</v>
      </c>
      <c r="CG109" s="162">
        <f t="shared" si="243"/>
        <v>0.62699187058343331</v>
      </c>
      <c r="CH109" s="162"/>
    </row>
    <row r="110" spans="1:86" ht="16.5" customHeight="1">
      <c r="B110" s="162" t="s">
        <v>862</v>
      </c>
      <c r="C110" s="162">
        <f t="shared" ref="C110:AH110" si="244">1/((1+(C$23*(1-(1/(C$25^2)))))^2+(C106*(C$25-(1/C$25)))^2)^0.5</f>
        <v>2.2187500700338477E-8</v>
      </c>
      <c r="D110" s="162">
        <f t="shared" si="244"/>
        <v>9.8493475729978367E-4</v>
      </c>
      <c r="E110" s="162">
        <f t="shared" si="244"/>
        <v>2.8148596879138282E-3</v>
      </c>
      <c r="F110" s="162">
        <f t="shared" si="244"/>
        <v>5.6000199359348309E-3</v>
      </c>
      <c r="G110" s="162">
        <f t="shared" si="244"/>
        <v>9.3630061475422719E-3</v>
      </c>
      <c r="H110" s="162">
        <f t="shared" si="244"/>
        <v>1.4134759259910513E-2</v>
      </c>
      <c r="I110" s="162">
        <f t="shared" si="244"/>
        <v>1.9955211853492229E-2</v>
      </c>
      <c r="J110" s="162">
        <f t="shared" si="244"/>
        <v>2.6874136474959991E-2</v>
      </c>
      <c r="K110" s="162">
        <f t="shared" si="244"/>
        <v>3.4952235004287555E-2</v>
      </c>
      <c r="L110" s="162">
        <f t="shared" si="244"/>
        <v>4.4262514457151417E-2</v>
      </c>
      <c r="M110" s="162">
        <f t="shared" si="244"/>
        <v>5.4892009023494538E-2</v>
      </c>
      <c r="N110" s="162">
        <f t="shared" si="244"/>
        <v>6.6943926824627367E-2</v>
      </c>
      <c r="O110" s="162">
        <f t="shared" si="244"/>
        <v>8.0540324459977525E-2</v>
      </c>
      <c r="P110" s="162">
        <f t="shared" si="244"/>
        <v>9.5825445211215929E-2</v>
      </c>
      <c r="Q110" s="162">
        <f t="shared" si="244"/>
        <v>0.11296990105663211</v>
      </c>
      <c r="R110" s="162">
        <f t="shared" si="244"/>
        <v>0.13217593916099565</v>
      </c>
      <c r="S110" s="162">
        <f t="shared" si="244"/>
        <v>0.15368411717889352</v>
      </c>
      <c r="T110" s="162">
        <f t="shared" si="244"/>
        <v>0.17778182882038857</v>
      </c>
      <c r="U110" s="162">
        <f t="shared" si="244"/>
        <v>0.20481428712074595</v>
      </c>
      <c r="V110" s="162">
        <f t="shared" si="244"/>
        <v>0.23519881126878214</v>
      </c>
      <c r="W110" s="162">
        <f t="shared" si="244"/>
        <v>0.26944361008891216</v>
      </c>
      <c r="X110" s="162">
        <f t="shared" si="244"/>
        <v>0.30817276852794812</v>
      </c>
      <c r="Y110" s="162">
        <f t="shared" si="244"/>
        <v>0.35215991403562907</v>
      </c>
      <c r="Z110" s="162">
        <f t="shared" si="244"/>
        <v>0.40237421557419933</v>
      </c>
      <c r="AA110" s="162">
        <f t="shared" si="244"/>
        <v>0.4600441931045689</v>
      </c>
      <c r="AB110" s="162">
        <f t="shared" si="244"/>
        <v>0.52674769790634179</v>
      </c>
      <c r="AC110" s="162">
        <f t="shared" si="244"/>
        <v>0.60454105530451652</v>
      </c>
      <c r="AD110" s="162">
        <f t="shared" si="244"/>
        <v>0.69614792006346315</v>
      </c>
      <c r="AE110" s="162">
        <f t="shared" si="244"/>
        <v>0.80524087889014173</v>
      </c>
      <c r="AF110" s="162">
        <f t="shared" si="244"/>
        <v>0.93686951275947361</v>
      </c>
      <c r="AG110" s="162">
        <f t="shared" si="244"/>
        <v>1.0981222501604018</v>
      </c>
      <c r="AH110" s="162">
        <f t="shared" si="244"/>
        <v>1.2991599680400314</v>
      </c>
      <c r="AI110" s="162">
        <f t="shared" ref="AI110:BN110" si="245">1/((1+(AI$23*(1-(1/(AI$25^2)))))^2+(AI106*(AI$25-(1/AI$25)))^2)^0.5</f>
        <v>1.5548157534228186</v>
      </c>
      <c r="AJ110" s="162">
        <f t="shared" si="245"/>
        <v>1.8869191189514538</v>
      </c>
      <c r="AK110" s="162">
        <f t="shared" si="245"/>
        <v>2.3268640443961885</v>
      </c>
      <c r="AL110" s="162">
        <f t="shared" si="245"/>
        <v>2.9144360407834338</v>
      </c>
      <c r="AM110" s="162">
        <f t="shared" si="245"/>
        <v>3.6744632912065973</v>
      </c>
      <c r="AN110" s="162">
        <f t="shared" si="245"/>
        <v>4.5180288456886482</v>
      </c>
      <c r="AO110" s="162">
        <f t="shared" si="245"/>
        <v>5.0810379394232061</v>
      </c>
      <c r="AP110" s="162">
        <f t="shared" si="245"/>
        <v>5.1109612062029326</v>
      </c>
      <c r="AQ110" s="162">
        <f t="shared" si="245"/>
        <v>4.7033915520154848</v>
      </c>
      <c r="AR110" s="162">
        <f t="shared" si="245"/>
        <v>4.0708143010254263</v>
      </c>
      <c r="AS110" s="162">
        <f t="shared" si="245"/>
        <v>3.4932975892721809</v>
      </c>
      <c r="AT110" s="162">
        <f t="shared" si="245"/>
        <v>3.0346902541570548</v>
      </c>
      <c r="AU110" s="162">
        <f t="shared" si="245"/>
        <v>2.6811853884839283</v>
      </c>
      <c r="AV110" s="162">
        <f t="shared" si="245"/>
        <v>2.4072320682235153</v>
      </c>
      <c r="AW110" s="162">
        <f t="shared" si="245"/>
        <v>2.1915278575730013</v>
      </c>
      <c r="AX110" s="162">
        <f t="shared" si="245"/>
        <v>2.018602511136764</v>
      </c>
      <c r="AY110" s="162">
        <f t="shared" si="245"/>
        <v>1.8775594430343145</v>
      </c>
      <c r="AZ110" s="162">
        <f t="shared" si="245"/>
        <v>1.7607073404668594</v>
      </c>
      <c r="BA110" s="162">
        <f t="shared" si="245"/>
        <v>1.662543757192509</v>
      </c>
      <c r="BB110" s="162">
        <f t="shared" si="245"/>
        <v>1.5790641766529949</v>
      </c>
      <c r="BC110" s="162">
        <f t="shared" si="245"/>
        <v>1.5073020647343729</v>
      </c>
      <c r="BD110" s="162">
        <f t="shared" si="245"/>
        <v>1.4450219084763885</v>
      </c>
      <c r="BE110" s="162">
        <f t="shared" si="245"/>
        <v>1.3905119264582848</v>
      </c>
      <c r="BF110" s="162">
        <f t="shared" si="245"/>
        <v>1.3424419209967631</v>
      </c>
      <c r="BG110" s="162">
        <f t="shared" si="245"/>
        <v>1.2997641869874288</v>
      </c>
      <c r="BH110" s="162">
        <f t="shared" si="245"/>
        <v>1.2616432981990255</v>
      </c>
      <c r="BI110" s="162">
        <f t="shared" si="245"/>
        <v>1.227405568111432</v>
      </c>
      <c r="BJ110" s="162">
        <f t="shared" si="245"/>
        <v>1.1965021284180162</v>
      </c>
      <c r="BK110" s="162">
        <f t="shared" si="245"/>
        <v>1.1684815783900475</v>
      </c>
      <c r="BL110" s="162">
        <f t="shared" si="245"/>
        <v>1.142969459852047</v>
      </c>
      <c r="BM110" s="162">
        <f t="shared" si="245"/>
        <v>1.1196526675509908</v>
      </c>
      <c r="BN110" s="162">
        <f t="shared" si="245"/>
        <v>1.0982674747010361</v>
      </c>
      <c r="BO110" s="162">
        <f t="shared" ref="BO110:CG110" si="246">1/((1+(BO$23*(1-(1/(BO$25^2)))))^2+(BO106*(BO$25-(1/BO$25)))^2)^0.5</f>
        <v>1.0785902389871262</v>
      </c>
      <c r="BP110" s="162">
        <f t="shared" si="246"/>
        <v>1.0604301186908529</v>
      </c>
      <c r="BQ110" s="162">
        <f t="shared" si="246"/>
        <v>1.0436233123477057</v>
      </c>
      <c r="BR110" s="162">
        <f t="shared" si="246"/>
        <v>1.0280284646770341</v>
      </c>
      <c r="BS110" s="162">
        <f t="shared" si="246"/>
        <v>1.0135229736574336</v>
      </c>
      <c r="BT110" s="162">
        <f t="shared" si="246"/>
        <v>1</v>
      </c>
      <c r="BU110" s="162">
        <f t="shared" si="246"/>
        <v>0.8841938540015104</v>
      </c>
      <c r="BV110" s="162">
        <f t="shared" si="246"/>
        <v>0.823212384167885</v>
      </c>
      <c r="BW110" s="162">
        <f t="shared" si="246"/>
        <v>0.78585064507277191</v>
      </c>
      <c r="BX110" s="162">
        <f t="shared" si="246"/>
        <v>0.76053088333740138</v>
      </c>
      <c r="BY110" s="162">
        <f t="shared" si="246"/>
        <v>0.74202991897912784</v>
      </c>
      <c r="BZ110" s="162">
        <f t="shared" si="246"/>
        <v>0.72767419220991192</v>
      </c>
      <c r="CA110" s="162">
        <f t="shared" si="246"/>
        <v>0.71596843944997612</v>
      </c>
      <c r="CB110" s="162">
        <f t="shared" si="246"/>
        <v>0.70601985922899657</v>
      </c>
      <c r="CC110" s="162">
        <f t="shared" si="246"/>
        <v>0.69726809741755791</v>
      </c>
      <c r="CD110" s="162">
        <f t="shared" si="246"/>
        <v>0.68934754512369922</v>
      </c>
      <c r="CE110" s="162">
        <f t="shared" si="246"/>
        <v>0.68201229940551977</v>
      </c>
      <c r="CF110" s="162">
        <f t="shared" si="246"/>
        <v>0.67509300785337512</v>
      </c>
      <c r="CG110" s="162">
        <f t="shared" si="246"/>
        <v>0.66847091301282946</v>
      </c>
      <c r="CH110" s="162"/>
    </row>
    <row r="111" spans="1:86" ht="16.5" customHeight="1">
      <c r="B111" s="162" t="s">
        <v>863</v>
      </c>
      <c r="C111" s="162">
        <f t="shared" ref="C111:AH111" si="247">1/((1+(C$23*(1-(1/(C$25^2)))))^2+(C107*(C$25-(1/C$25)))^2)^0.5</f>
        <v>2.2187500710704751E-8</v>
      </c>
      <c r="D111" s="162">
        <f t="shared" si="247"/>
        <v>9.8495519619216324E-4</v>
      </c>
      <c r="E111" s="162">
        <f t="shared" si="247"/>
        <v>2.8150267952314618E-3</v>
      </c>
      <c r="F111" s="162">
        <f t="shared" si="247"/>
        <v>5.6006823513903934E-3</v>
      </c>
      <c r="G111" s="162">
        <f t="shared" si="247"/>
        <v>9.3648617585882724E-3</v>
      </c>
      <c r="H111" s="162">
        <f t="shared" si="247"/>
        <v>1.4138999416134937E-2</v>
      </c>
      <c r="I111" s="162">
        <f t="shared" si="247"/>
        <v>1.9963690379138997E-2</v>
      </c>
      <c r="J111" s="162">
        <f t="shared" si="247"/>
        <v>2.6889572872167717E-2</v>
      </c>
      <c r="K111" s="162">
        <f t="shared" si="247"/>
        <v>3.4978463781810375E-2</v>
      </c>
      <c r="L111" s="162">
        <f t="shared" si="247"/>
        <v>4.4304796095577109E-2</v>
      </c>
      <c r="M111" s="162">
        <f t="shared" si="247"/>
        <v>5.4957423098231255E-2</v>
      </c>
      <c r="N111" s="162">
        <f t="shared" si="247"/>
        <v>6.7041874843055321E-2</v>
      </c>
      <c r="O111" s="162">
        <f t="shared" si="247"/>
        <v>8.0683179907920746E-2</v>
      </c>
      <c r="P111" s="162">
        <f t="shared" si="247"/>
        <v>9.6029402466193667E-2</v>
      </c>
      <c r="Q111" s="162">
        <f t="shared" si="247"/>
        <v>0.11325609521768325</v>
      </c>
      <c r="R111" s="162">
        <f t="shared" si="247"/>
        <v>0.13257193855929073</v>
      </c>
      <c r="S111" s="162">
        <f t="shared" si="247"/>
        <v>0.15422593420697631</v>
      </c>
      <c r="T111" s="162">
        <f t="shared" si="247"/>
        <v>0.17851666044272152</v>
      </c>
      <c r="U111" s="162">
        <f t="shared" si="247"/>
        <v>0.20580429645539597</v>
      </c>
      <c r="V111" s="162">
        <f t="shared" si="247"/>
        <v>0.23652641650649184</v>
      </c>
      <c r="W111" s="162">
        <f t="shared" si="247"/>
        <v>0.27121899136500155</v>
      </c>
      <c r="X111" s="162">
        <f t="shared" si="247"/>
        <v>0.31054469687236774</v>
      </c>
      <c r="Y111" s="162">
        <f t="shared" si="247"/>
        <v>0.35533165468326094</v>
      </c>
      <c r="Z111" s="162">
        <f t="shared" si="247"/>
        <v>0.40662735229089125</v>
      </c>
      <c r="AA111" s="162">
        <f t="shared" si="247"/>
        <v>0.4657751192418001</v>
      </c>
      <c r="AB111" s="162">
        <f t="shared" si="247"/>
        <v>0.5345249169101981</v>
      </c>
      <c r="AC111" s="162">
        <f t="shared" si="247"/>
        <v>0.61519771904283727</v>
      </c>
      <c r="AD111" s="162">
        <f t="shared" si="247"/>
        <v>0.71093611280797075</v>
      </c>
      <c r="AE111" s="162">
        <f t="shared" si="247"/>
        <v>0.82609837828438526</v>
      </c>
      <c r="AF111" s="162">
        <f t="shared" si="247"/>
        <v>0.96690072651269632</v>
      </c>
      <c r="AG111" s="162">
        <f t="shared" si="247"/>
        <v>1.142508254098316</v>
      </c>
      <c r="AH111" s="162">
        <f t="shared" si="247"/>
        <v>1.3669800317854319</v>
      </c>
      <c r="AI111" s="162">
        <f t="shared" ref="AI111:BN111" si="248">1/((1+(AI$23*(1-(1/(AI$25^2)))))^2+(AI107*(AI$25-(1/AI$25)))^2)^0.5</f>
        <v>1.6629393834906567</v>
      </c>
      <c r="AJ111" s="162">
        <f t="shared" si="248"/>
        <v>2.0689712193066256</v>
      </c>
      <c r="AK111" s="162">
        <f t="shared" si="248"/>
        <v>2.6556629720063727</v>
      </c>
      <c r="AL111" s="162">
        <f t="shared" si="248"/>
        <v>3.562730983116241</v>
      </c>
      <c r="AM111" s="162">
        <f t="shared" si="248"/>
        <v>5.0819004932809255</v>
      </c>
      <c r="AN111" s="162">
        <f t="shared" si="248"/>
        <v>7.6845345836029564</v>
      </c>
      <c r="AO111" s="162">
        <f t="shared" si="248"/>
        <v>10.161969192094899</v>
      </c>
      <c r="AP111" s="162">
        <f t="shared" si="248"/>
        <v>9.637817099293926</v>
      </c>
      <c r="AQ111" s="162">
        <f t="shared" si="248"/>
        <v>7.0175113610280446</v>
      </c>
      <c r="AR111" s="162">
        <f t="shared" si="248"/>
        <v>5.1403544012034015</v>
      </c>
      <c r="AS111" s="162">
        <f t="shared" si="248"/>
        <v>4.0276172702504764</v>
      </c>
      <c r="AT111" s="162">
        <f t="shared" si="248"/>
        <v>3.3277697417174541</v>
      </c>
      <c r="AU111" s="162">
        <f t="shared" si="248"/>
        <v>2.8551452333825154</v>
      </c>
      <c r="AV111" s="162">
        <f t="shared" si="248"/>
        <v>2.5171149142077254</v>
      </c>
      <c r="AW111" s="162">
        <f t="shared" si="248"/>
        <v>2.264376326696298</v>
      </c>
      <c r="AX111" s="162">
        <f t="shared" si="248"/>
        <v>2.0687525592238192</v>
      </c>
      <c r="AY111" s="162">
        <f t="shared" si="248"/>
        <v>1.9131152350154008</v>
      </c>
      <c r="AZ111" s="162">
        <f t="shared" si="248"/>
        <v>1.7865035766361688</v>
      </c>
      <c r="BA111" s="162">
        <f t="shared" si="248"/>
        <v>1.6815982078308866</v>
      </c>
      <c r="BB111" s="162">
        <f t="shared" si="248"/>
        <v>1.5933341149723022</v>
      </c>
      <c r="BC111" s="162">
        <f t="shared" si="248"/>
        <v>1.5180992161293732</v>
      </c>
      <c r="BD111" s="162">
        <f t="shared" si="248"/>
        <v>1.4532505456252056</v>
      </c>
      <c r="BE111" s="162">
        <f t="shared" si="248"/>
        <v>1.3968109323311331</v>
      </c>
      <c r="BF111" s="162">
        <f t="shared" si="248"/>
        <v>1.3472724998288792</v>
      </c>
      <c r="BG111" s="162">
        <f t="shared" si="248"/>
        <v>1.3034656709274861</v>
      </c>
      <c r="BH111" s="162">
        <f t="shared" si="248"/>
        <v>1.2644696125106172</v>
      </c>
      <c r="BI111" s="162">
        <f t="shared" si="248"/>
        <v>1.2295496297868329</v>
      </c>
      <c r="BJ111" s="162">
        <f t="shared" si="248"/>
        <v>1.1981125212430315</v>
      </c>
      <c r="BK111" s="162">
        <f t="shared" si="248"/>
        <v>1.1696741690982082</v>
      </c>
      <c r="BL111" s="162">
        <f t="shared" si="248"/>
        <v>1.1438356310403384</v>
      </c>
      <c r="BM111" s="162">
        <f t="shared" si="248"/>
        <v>1.120265244900249</v>
      </c>
      <c r="BN111" s="162">
        <f t="shared" si="248"/>
        <v>1.0986850556250742</v>
      </c>
      <c r="BO111" s="162">
        <f t="shared" ref="BO111:CG111" si="249">1/((1+(BO$23*(1-(1/(BO$25^2)))))^2+(BO107*(BO$25-(1/BO$25)))^2)^0.5</f>
        <v>1.0788603954298839</v>
      </c>
      <c r="BP111" s="162">
        <f t="shared" si="249"/>
        <v>1.0605917954989095</v>
      </c>
      <c r="BQ111" s="162">
        <f t="shared" si="249"/>
        <v>1.0437086432107368</v>
      </c>
      <c r="BR111" s="162">
        <f t="shared" si="249"/>
        <v>1.0280641611763144</v>
      </c>
      <c r="BS111" s="162">
        <f t="shared" si="249"/>
        <v>1.0135313978619362</v>
      </c>
      <c r="BT111" s="162">
        <f t="shared" si="249"/>
        <v>1</v>
      </c>
      <c r="BU111" s="162">
        <f t="shared" si="249"/>
        <v>0.88495726730590507</v>
      </c>
      <c r="BV111" s="162">
        <f t="shared" si="249"/>
        <v>0.82538750815483564</v>
      </c>
      <c r="BW111" s="162">
        <f t="shared" si="249"/>
        <v>0.78970452933181534</v>
      </c>
      <c r="BX111" s="162">
        <f t="shared" si="249"/>
        <v>0.76625746714637877</v>
      </c>
      <c r="BY111" s="162">
        <f t="shared" si="249"/>
        <v>0.74980169428247168</v>
      </c>
      <c r="BZ111" s="162">
        <f t="shared" si="249"/>
        <v>0.73765300621616869</v>
      </c>
      <c r="CA111" s="162">
        <f t="shared" si="249"/>
        <v>0.72830764080013843</v>
      </c>
      <c r="CB111" s="162">
        <f t="shared" si="249"/>
        <v>0.72086436340017956</v>
      </c>
      <c r="CC111" s="162">
        <f t="shared" si="249"/>
        <v>0.71475398171149873</v>
      </c>
      <c r="CD111" s="162">
        <f t="shared" si="249"/>
        <v>0.70960160692004326</v>
      </c>
      <c r="CE111" s="162">
        <f t="shared" si="249"/>
        <v>0.70515169452910476</v>
      </c>
      <c r="CF111" s="162">
        <f t="shared" si="249"/>
        <v>0.70122499419709017</v>
      </c>
      <c r="CG111" s="162">
        <f t="shared" si="249"/>
        <v>0.69769269761009001</v>
      </c>
      <c r="CH111" s="162"/>
    </row>
    <row r="113" spans="2:90" ht="17.25" customHeight="1"/>
    <row r="114" spans="2:90" ht="16.5" customHeight="1">
      <c r="B114" s="166" t="s">
        <v>864</v>
      </c>
      <c r="C114" s="166">
        <f t="shared" ref="C114:AH114" si="250">ABS(C99-C53)</f>
        <v>1.0167142635267854</v>
      </c>
      <c r="D114" s="166">
        <f t="shared" si="250"/>
        <v>1.0157297594678187</v>
      </c>
      <c r="E114" s="166">
        <f t="shared" si="250"/>
        <v>1.0139027619356356</v>
      </c>
      <c r="F114" s="166">
        <f t="shared" si="250"/>
        <v>1.0111274649248454</v>
      </c>
      <c r="G114" s="166">
        <f t="shared" si="250"/>
        <v>1.0073881616824094</v>
      </c>
      <c r="H114" s="166">
        <f t="shared" si="250"/>
        <v>1.0026635364841883</v>
      </c>
      <c r="I114" s="166">
        <f t="shared" si="250"/>
        <v>0.99692640782057895</v>
      </c>
      <c r="J114" s="166">
        <f t="shared" si="250"/>
        <v>0.99014340017868241</v>
      </c>
      <c r="K114" s="166">
        <f t="shared" si="250"/>
        <v>0.98227454028128702</v>
      </c>
      <c r="L114" s="166">
        <f t="shared" si="250"/>
        <v>0.9732727730758679</v>
      </c>
      <c r="M114" s="166">
        <f t="shared" si="250"/>
        <v>0.96308339245374264</v>
      </c>
      <c r="N114" s="166">
        <f t="shared" si="250"/>
        <v>0.95164338177363916</v>
      </c>
      <c r="O114" s="166">
        <f t="shared" si="250"/>
        <v>0.93888065999644599</v>
      </c>
      <c r="P114" s="166">
        <f t="shared" si="250"/>
        <v>0.92471323095366442</v>
      </c>
      <c r="Q114" s="166">
        <f t="shared" si="250"/>
        <v>0.90904823648026123</v>
      </c>
      <c r="R114" s="166">
        <f t="shared" si="250"/>
        <v>0.89178091958873074</v>
      </c>
      <c r="S114" s="166">
        <f t="shared" si="250"/>
        <v>0.87279351262795479</v>
      </c>
      <c r="T114" s="166">
        <f t="shared" si="250"/>
        <v>0.85195407901705122</v>
      </c>
      <c r="U114" s="166">
        <f t="shared" si="250"/>
        <v>0.82911535789407598</v>
      </c>
      <c r="V114" s="166">
        <f t="shared" si="250"/>
        <v>0.804113692003253</v>
      </c>
      <c r="W114" s="166">
        <f t="shared" si="250"/>
        <v>0.77676816469948551</v>
      </c>
      <c r="X114" s="166">
        <f t="shared" si="250"/>
        <v>0.74688013794471031</v>
      </c>
      <c r="Y114" s="166">
        <f t="shared" si="250"/>
        <v>0.71423347728125974</v>
      </c>
      <c r="Z114" s="166">
        <f t="shared" si="250"/>
        <v>0.67859588149426719</v>
      </c>
      <c r="AA114" s="166">
        <f t="shared" si="250"/>
        <v>0.6397219147080011</v>
      </c>
      <c r="AB114" s="166">
        <f t="shared" si="250"/>
        <v>0.5973585767777686</v>
      </c>
      <c r="AC114" s="166">
        <f t="shared" si="250"/>
        <v>0.55125454791284967</v>
      </c>
      <c r="AD114" s="166">
        <f t="shared" si="250"/>
        <v>0.5011745932357009</v>
      </c>
      <c r="AE114" s="166">
        <f t="shared" si="250"/>
        <v>0.44692096523816127</v>
      </c>
      <c r="AF114" s="166">
        <f t="shared" si="250"/>
        <v>0.38836388364400887</v>
      </c>
      <c r="AG114" s="166">
        <f t="shared" si="250"/>
        <v>0.32548307964989243</v>
      </c>
      <c r="AH114" s="166">
        <f t="shared" si="250"/>
        <v>0.2584215834365059</v>
      </c>
      <c r="AI114" s="166">
        <f t="shared" ref="AI114:BN114" si="251">ABS(AI99-AI53)</f>
        <v>0.18755085437377117</v>
      </c>
      <c r="AJ114" s="166">
        <f t="shared" si="251"/>
        <v>0.11354236974216148</v>
      </c>
      <c r="AK114" s="166">
        <f t="shared" si="251"/>
        <v>3.7434538197532508E-2</v>
      </c>
      <c r="AL114" s="166">
        <f t="shared" si="251"/>
        <v>3.9324077519468537E-2</v>
      </c>
      <c r="AM114" s="166">
        <f t="shared" si="251"/>
        <v>0.11488113475103723</v>
      </c>
      <c r="AN114" s="166">
        <f t="shared" si="251"/>
        <v>0.1870631411720558</v>
      </c>
      <c r="AO114" s="166">
        <f t="shared" si="251"/>
        <v>0.25354936667888484</v>
      </c>
      <c r="AP114" s="166">
        <f t="shared" si="251"/>
        <v>0.28671310123715199</v>
      </c>
      <c r="AQ114" s="166">
        <f t="shared" si="251"/>
        <v>0.34015264672909518</v>
      </c>
      <c r="AR114" s="166">
        <f t="shared" si="251"/>
        <v>0.38312074559184772</v>
      </c>
      <c r="AS114" s="166">
        <f t="shared" si="251"/>
        <v>0.41484914998934919</v>
      </c>
      <c r="AT114" s="166">
        <f t="shared" si="251"/>
        <v>0.43535639852004882</v>
      </c>
      <c r="AU114" s="166">
        <f t="shared" si="251"/>
        <v>0.44536230098298835</v>
      </c>
      <c r="AV114" s="166">
        <f t="shared" si="251"/>
        <v>0.44609944855777517</v>
      </c>
      <c r="AW114" s="166">
        <f t="shared" si="251"/>
        <v>0.43908526178491769</v>
      </c>
      <c r="AX114" s="166">
        <f t="shared" si="251"/>
        <v>0.42591245842459835</v>
      </c>
      <c r="AY114" s="166">
        <f t="shared" si="251"/>
        <v>0.4080922819771422</v>
      </c>
      <c r="AZ114" s="166">
        <f t="shared" si="251"/>
        <v>0.38695942251250282</v>
      </c>
      <c r="BA114" s="166">
        <f t="shared" si="251"/>
        <v>0.36363032802056661</v>
      </c>
      <c r="BB114" s="166">
        <f t="shared" si="251"/>
        <v>0.33899943956266498</v>
      </c>
      <c r="BC114" s="166">
        <f t="shared" si="251"/>
        <v>0.31375791110080464</v>
      </c>
      <c r="BD114" s="166">
        <f t="shared" si="251"/>
        <v>0.28842280301257328</v>
      </c>
      <c r="BE114" s="166">
        <f t="shared" si="251"/>
        <v>0.26336884358901624</v>
      </c>
      <c r="BF114" s="166">
        <f t="shared" si="251"/>
        <v>0.23885829456537833</v>
      </c>
      <c r="BG114" s="166">
        <f t="shared" si="251"/>
        <v>0.21506686101401673</v>
      </c>
      <c r="BH114" s="166">
        <f t="shared" si="251"/>
        <v>0.19210505582618786</v>
      </c>
      <c r="BI114" s="166">
        <f t="shared" si="251"/>
        <v>0.17003521810721267</v>
      </c>
      <c r="BJ114" s="166">
        <f t="shared" si="251"/>
        <v>0.14888473874909081</v>
      </c>
      <c r="BK114" s="166">
        <f t="shared" si="251"/>
        <v>0.12865615025663968</v>
      </c>
      <c r="BL114" s="166">
        <f t="shared" si="251"/>
        <v>0.10933471332111822</v>
      </c>
      <c r="BM114" s="166">
        <f t="shared" si="251"/>
        <v>9.0894052374939971E-2</v>
      </c>
      <c r="BN114" s="166">
        <f t="shared" si="251"/>
        <v>7.3300296227579498E-2</v>
      </c>
      <c r="BO114" s="166">
        <f t="shared" ref="BO114:CG114" si="252">ABS(BO99-BO53)</f>
        <v>5.6515087539571907E-2</v>
      </c>
      <c r="BP114" s="166">
        <f t="shared" si="252"/>
        <v>4.0497744562718596E-2</v>
      </c>
      <c r="BQ114" s="166">
        <f t="shared" si="252"/>
        <v>2.5206792458490002E-2</v>
      </c>
      <c r="BR114" s="166">
        <f t="shared" si="252"/>
        <v>1.0601028922596623E-2</v>
      </c>
      <c r="BS114" s="166">
        <f t="shared" si="252"/>
        <v>3.3597520467987252E-3</v>
      </c>
      <c r="BT114" s="166">
        <f t="shared" si="252"/>
        <v>1.6714285714285904E-2</v>
      </c>
      <c r="BU114" s="166">
        <f t="shared" si="252"/>
        <v>0.14738549622421848</v>
      </c>
      <c r="BV114" s="166">
        <f t="shared" si="252"/>
        <v>0.23368630489874198</v>
      </c>
      <c r="BW114" s="166">
        <f t="shared" si="252"/>
        <v>0.2977536435634015</v>
      </c>
      <c r="BX114" s="166">
        <f t="shared" si="252"/>
        <v>0.34912479621741477</v>
      </c>
      <c r="BY114" s="166">
        <f t="shared" si="252"/>
        <v>0.39235580602645159</v>
      </c>
      <c r="BZ114" s="166">
        <f t="shared" si="252"/>
        <v>0.42985192487043544</v>
      </c>
      <c r="CA114" s="166">
        <f t="shared" si="252"/>
        <v>0.46300460011544597</v>
      </c>
      <c r="CB114" s="166">
        <f t="shared" si="252"/>
        <v>0.49268962638325731</v>
      </c>
      <c r="CC114" s="166">
        <f t="shared" si="252"/>
        <v>0.51950183823877705</v>
      </c>
      <c r="CD114" s="166">
        <f t="shared" si="252"/>
        <v>0.5438725676663696</v>
      </c>
      <c r="CE114" s="166">
        <f t="shared" si="252"/>
        <v>0.56613163838927927</v>
      </c>
      <c r="CF114" s="166">
        <f t="shared" si="252"/>
        <v>0.58654177159683885</v>
      </c>
      <c r="CG114" s="166">
        <f t="shared" si="252"/>
        <v>0.60531866421908997</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0.49931539694054067</v>
      </c>
      <c r="AL115" s="166">
        <f t="shared" si="254"/>
        <v>0.51380815056372908</v>
      </c>
      <c r="AM115" s="166">
        <f t="shared" si="254"/>
        <v>0</v>
      </c>
      <c r="AN115" s="166">
        <f t="shared" si="254"/>
        <v>0</v>
      </c>
      <c r="AO115" s="166">
        <f t="shared" si="254"/>
        <v>0</v>
      </c>
      <c r="AP115" s="166">
        <f t="shared" si="254"/>
        <v>0</v>
      </c>
      <c r="AQ115" s="166">
        <f t="shared" si="254"/>
        <v>0</v>
      </c>
      <c r="AR115" s="166">
        <f t="shared" si="254"/>
        <v>0</v>
      </c>
      <c r="AS115" s="166">
        <f t="shared" si="254"/>
        <v>0</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v>
      </c>
      <c r="BH115" s="166">
        <f t="shared" si="254"/>
        <v>0</v>
      </c>
      <c r="BI115" s="166">
        <f t="shared" si="254"/>
        <v>0</v>
      </c>
      <c r="BJ115" s="166">
        <f t="shared" si="254"/>
        <v>0</v>
      </c>
      <c r="BK115" s="166">
        <f t="shared" si="254"/>
        <v>0</v>
      </c>
      <c r="BL115" s="166">
        <f t="shared" si="254"/>
        <v>0</v>
      </c>
      <c r="BM115" s="166">
        <f t="shared" si="254"/>
        <v>0</v>
      </c>
      <c r="BN115" s="166">
        <f t="shared" si="254"/>
        <v>0</v>
      </c>
      <c r="BO115" s="166">
        <f t="shared" ref="BO115:CG115" si="255">IF(BO114&lt;0.05,BO25,0)</f>
        <v>0</v>
      </c>
      <c r="BP115" s="166">
        <f t="shared" si="255"/>
        <v>0.94202898550724656</v>
      </c>
      <c r="BQ115" s="166">
        <f t="shared" si="255"/>
        <v>0.95652173913043492</v>
      </c>
      <c r="BR115" s="166">
        <f t="shared" si="255"/>
        <v>0.97101449275362328</v>
      </c>
      <c r="BS115" s="166">
        <f t="shared" si="255"/>
        <v>0.98550724637681164</v>
      </c>
      <c r="BT115" s="166">
        <f t="shared" si="255"/>
        <v>1</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1</v>
      </c>
      <c r="CJ115" s="169">
        <f>SUM(CI115:CI121)/4</f>
        <v>1</v>
      </c>
      <c r="CK115" s="21">
        <f>CJ115*'Design Spec'!D102</f>
        <v>150</v>
      </c>
      <c r="CL115" s="37" t="s">
        <v>187</v>
      </c>
    </row>
    <row r="116" spans="2:90" ht="16.5" customHeight="1">
      <c r="B116" s="166" t="s">
        <v>868</v>
      </c>
      <c r="C116" s="166">
        <f t="shared" ref="C116:AH116" si="256">ABS(C100-C53)</f>
        <v>1.0167142635267854</v>
      </c>
      <c r="D116" s="166">
        <f t="shared" si="256"/>
        <v>1.0157295688926971</v>
      </c>
      <c r="E116" s="166">
        <f t="shared" si="256"/>
        <v>1.013901206654696</v>
      </c>
      <c r="F116" s="166">
        <f t="shared" si="256"/>
        <v>1.0111213169497746</v>
      </c>
      <c r="G116" s="166">
        <f t="shared" si="256"/>
        <v>1.0073710043626125</v>
      </c>
      <c r="H116" s="166">
        <f t="shared" si="256"/>
        <v>1.0026245187069713</v>
      </c>
      <c r="I116" s="166">
        <f t="shared" si="256"/>
        <v>0.99684884444554811</v>
      </c>
      <c r="J116" s="166">
        <f t="shared" si="256"/>
        <v>0.99000316700545232</v>
      </c>
      <c r="K116" s="166">
        <f t="shared" si="256"/>
        <v>0.98203820217463156</v>
      </c>
      <c r="L116" s="166">
        <f t="shared" si="256"/>
        <v>0.97289537110045254</v>
      </c>
      <c r="M116" s="166">
        <f t="shared" si="256"/>
        <v>0.96250579926300195</v>
      </c>
      <c r="N116" s="166">
        <f t="shared" si="256"/>
        <v>0.95078911309582881</v>
      </c>
      <c r="O116" s="166">
        <f t="shared" si="256"/>
        <v>0.93765200264114557</v>
      </c>
      <c r="P116" s="166">
        <f t="shared" si="256"/>
        <v>0.92298651278520394</v>
      </c>
      <c r="Q116" s="166">
        <f t="shared" si="256"/>
        <v>0.90666801937509656</v>
      </c>
      <c r="R116" s="166">
        <f t="shared" si="256"/>
        <v>0.88855284024307979</v>
      </c>
      <c r="S116" s="166">
        <f t="shared" si="256"/>
        <v>0.8684754256164352</v>
      </c>
      <c r="T116" s="166">
        <f t="shared" si="256"/>
        <v>0.84624506898984753</v>
      </c>
      <c r="U116" s="166">
        <f t="shared" si="256"/>
        <v>0.82164208082610146</v>
      </c>
      <c r="V116" s="166">
        <f t="shared" si="256"/>
        <v>0.79441337785760191</v>
      </c>
      <c r="W116" s="166">
        <f t="shared" si="256"/>
        <v>0.76426746785150002</v>
      </c>
      <c r="X116" s="166">
        <f t="shared" si="256"/>
        <v>0.7308688662182049</v>
      </c>
      <c r="Y116" s="166">
        <f t="shared" si="256"/>
        <v>0.69383208798440055</v>
      </c>
      <c r="Z116" s="166">
        <f t="shared" si="256"/>
        <v>0.65271555122374114</v>
      </c>
      <c r="AA116" s="166">
        <f t="shared" si="256"/>
        <v>0.60701606228276606</v>
      </c>
      <c r="AB116" s="166">
        <f t="shared" si="256"/>
        <v>0.55616511790040013</v>
      </c>
      <c r="AC116" s="166">
        <f t="shared" si="256"/>
        <v>0.49952919011386665</v>
      </c>
      <c r="AD116" s="166">
        <f t="shared" si="256"/>
        <v>0.43641765154923573</v>
      </c>
      <c r="AE116" s="166">
        <f t="shared" si="256"/>
        <v>0.36610430195464094</v>
      </c>
      <c r="AF116" s="166">
        <f t="shared" si="256"/>
        <v>0.28787181779306648</v>
      </c>
      <c r="AG116" s="166">
        <f t="shared" si="256"/>
        <v>0.20109289620859039</v>
      </c>
      <c r="AH116" s="166">
        <f t="shared" si="256"/>
        <v>0.1053666715830236</v>
      </c>
      <c r="AI116" s="166">
        <f t="shared" ref="AI116:BN116" si="257">ABS(AI100-AI53)</f>
        <v>7.3149415242346194E-4</v>
      </c>
      <c r="AJ116" s="166">
        <f t="shared" si="257"/>
        <v>0.11203111678258337</v>
      </c>
      <c r="AK116" s="166">
        <f t="shared" si="257"/>
        <v>0.23101369302703545</v>
      </c>
      <c r="AL116" s="166">
        <f t="shared" si="257"/>
        <v>0.35279679293556288</v>
      </c>
      <c r="AM116" s="166">
        <f t="shared" si="257"/>
        <v>0.47223697544961118</v>
      </c>
      <c r="AN116" s="166">
        <f t="shared" si="257"/>
        <v>0.5826996877191466</v>
      </c>
      <c r="AO116" s="166">
        <f t="shared" si="257"/>
        <v>0.67697029601589054</v>
      </c>
      <c r="AP116" s="166">
        <f t="shared" si="257"/>
        <v>0.71936197286438053</v>
      </c>
      <c r="AQ116" s="166">
        <f t="shared" si="257"/>
        <v>0.77708620021185748</v>
      </c>
      <c r="AR116" s="166">
        <f t="shared" si="257"/>
        <v>0.80801290681882798</v>
      </c>
      <c r="AS116" s="166">
        <f t="shared" si="257"/>
        <v>0.81365924974883086</v>
      </c>
      <c r="AT116" s="166">
        <f t="shared" si="257"/>
        <v>0.79812146470551637</v>
      </c>
      <c r="AU116" s="166">
        <f t="shared" si="257"/>
        <v>0.76670036542916464</v>
      </c>
      <c r="AV116" s="166">
        <f t="shared" si="257"/>
        <v>0.72465834687656328</v>
      </c>
      <c r="AW116" s="166">
        <f t="shared" si="257"/>
        <v>0.67646328986909143</v>
      </c>
      <c r="AX116" s="166">
        <f t="shared" si="257"/>
        <v>0.62551855668453626</v>
      </c>
      <c r="AY116" s="166">
        <f t="shared" si="257"/>
        <v>0.57420832758008977</v>
      </c>
      <c r="AZ116" s="166">
        <f t="shared" si="257"/>
        <v>0.52408370089543688</v>
      </c>
      <c r="BA116" s="166">
        <f t="shared" si="257"/>
        <v>0.47607633877467936</v>
      </c>
      <c r="BB116" s="166">
        <f t="shared" si="257"/>
        <v>0.43068603699150532</v>
      </c>
      <c r="BC116" s="166">
        <f t="shared" si="257"/>
        <v>0.38812599956166793</v>
      </c>
      <c r="BD116" s="166">
        <f t="shared" si="257"/>
        <v>0.34842749431894804</v>
      </c>
      <c r="BE116" s="166">
        <f t="shared" si="257"/>
        <v>0.31151178892134834</v>
      </c>
      <c r="BF116" s="166">
        <f t="shared" si="257"/>
        <v>0.27723795386170558</v>
      </c>
      <c r="BG116" s="166">
        <f t="shared" si="257"/>
        <v>0.24543375813946144</v>
      </c>
      <c r="BH116" s="166">
        <f t="shared" si="257"/>
        <v>0.21591510305343409</v>
      </c>
      <c r="BI116" s="166">
        <f t="shared" si="257"/>
        <v>0.18849786180666217</v>
      </c>
      <c r="BJ116" s="166">
        <f t="shared" si="257"/>
        <v>0.16300477675092595</v>
      </c>
      <c r="BK116" s="166">
        <f t="shared" si="257"/>
        <v>0.13926919209876298</v>
      </c>
      <c r="BL116" s="166">
        <f t="shared" si="257"/>
        <v>0.11713679592068793</v>
      </c>
      <c r="BM116" s="166">
        <f t="shared" si="257"/>
        <v>9.6466137625125903E-2</v>
      </c>
      <c r="BN116" s="166">
        <f t="shared" si="257"/>
        <v>7.7128416122492993E-2</v>
      </c>
      <c r="BO116" s="166">
        <f t="shared" ref="BO116:CG116" si="258">ABS(BO100-BO53)</f>
        <v>5.9006855482473197E-2</v>
      </c>
      <c r="BP116" s="166">
        <f t="shared" si="258"/>
        <v>4.1995868287052263E-2</v>
      </c>
      <c r="BQ116" s="166">
        <f t="shared" si="258"/>
        <v>2.600013110200039E-2</v>
      </c>
      <c r="BR116" s="166">
        <f t="shared" si="258"/>
        <v>1.0933647523436951E-2</v>
      </c>
      <c r="BS116" s="166">
        <f t="shared" si="258"/>
        <v>3.2811571698263542E-3</v>
      </c>
      <c r="BT116" s="166">
        <f t="shared" si="258"/>
        <v>1.6714285714285904E-2</v>
      </c>
      <c r="BU116" s="166">
        <f t="shared" si="258"/>
        <v>0.1405424648392043</v>
      </c>
      <c r="BV116" s="166">
        <f t="shared" si="258"/>
        <v>0.21568186991611349</v>
      </c>
      <c r="BW116" s="166">
        <f t="shared" si="258"/>
        <v>0.26874494709437202</v>
      </c>
      <c r="BX116" s="166">
        <f t="shared" si="258"/>
        <v>0.31022507117317211</v>
      </c>
      <c r="BY116" s="166">
        <f t="shared" si="258"/>
        <v>0.34490544256774491</v>
      </c>
      <c r="BZ116" s="166">
        <f t="shared" si="258"/>
        <v>0.37519707741867481</v>
      </c>
      <c r="CA116" s="166">
        <f t="shared" si="258"/>
        <v>0.40240903245469795</v>
      </c>
      <c r="CB116" s="166">
        <f t="shared" si="258"/>
        <v>0.42729644433459135</v>
      </c>
      <c r="CC116" s="166">
        <f t="shared" si="258"/>
        <v>0.45031968105126985</v>
      </c>
      <c r="CD116" s="166">
        <f t="shared" si="258"/>
        <v>0.47177540256503836</v>
      </c>
      <c r="CE116" s="166">
        <f t="shared" si="258"/>
        <v>0.49186619124149833</v>
      </c>
      <c r="CF116" s="166">
        <f t="shared" si="258"/>
        <v>0.51073890781398834</v>
      </c>
      <c r="CG116" s="166">
        <f t="shared" si="258"/>
        <v>0.52850638990590004</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0.47032988969416384</v>
      </c>
      <c r="AJ117" s="166">
        <f t="shared" si="260"/>
        <v>0</v>
      </c>
      <c r="AK117" s="166">
        <f t="shared" si="260"/>
        <v>0</v>
      </c>
      <c r="AL117" s="166">
        <f t="shared" si="260"/>
        <v>0</v>
      </c>
      <c r="AM117" s="166">
        <f t="shared" si="260"/>
        <v>0</v>
      </c>
      <c r="AN117" s="166">
        <f t="shared" si="260"/>
        <v>0</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v>
      </c>
      <c r="BJ117" s="166">
        <f t="shared" si="260"/>
        <v>0</v>
      </c>
      <c r="BK117" s="166">
        <f t="shared" si="260"/>
        <v>0</v>
      </c>
      <c r="BL117" s="166">
        <f t="shared" si="260"/>
        <v>0</v>
      </c>
      <c r="BM117" s="166">
        <f t="shared" si="260"/>
        <v>0</v>
      </c>
      <c r="BN117" s="166">
        <f t="shared" si="260"/>
        <v>0</v>
      </c>
      <c r="BO117" s="166">
        <f t="shared" ref="BO117:CG117" si="261">IF(BO116&lt;0.05,BO25,0)</f>
        <v>0</v>
      </c>
      <c r="BP117" s="166">
        <f t="shared" si="261"/>
        <v>0.94202898550724656</v>
      </c>
      <c r="BQ117" s="166">
        <f t="shared" si="261"/>
        <v>0.95652173913043492</v>
      </c>
      <c r="BR117" s="166">
        <f t="shared" si="261"/>
        <v>0.97101449275362328</v>
      </c>
      <c r="BS117" s="166">
        <f t="shared" si="261"/>
        <v>0.98550724637681164</v>
      </c>
      <c r="BT117" s="166">
        <f t="shared" si="261"/>
        <v>1</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1</v>
      </c>
      <c r="CJ117" s="169"/>
      <c r="CL117" s="37"/>
    </row>
    <row r="118" spans="2:90" ht="16.5" customHeight="1">
      <c r="B118" s="166" t="s">
        <v>869</v>
      </c>
      <c r="C118" s="166">
        <f t="shared" ref="C118:AH118" si="262">ABS(C101-C53)</f>
        <v>1.0167142635267852</v>
      </c>
      <c r="D118" s="166">
        <f t="shared" si="262"/>
        <v>1.0157294326998336</v>
      </c>
      <c r="E118" s="166">
        <f t="shared" si="262"/>
        <v>1.0139000941581684</v>
      </c>
      <c r="F118" s="166">
        <f t="shared" si="262"/>
        <v>1.0111169130917206</v>
      </c>
      <c r="G118" s="166">
        <f t="shared" si="262"/>
        <v>1.0073586909957408</v>
      </c>
      <c r="H118" s="166">
        <f t="shared" si="262"/>
        <v>1.0025964490116581</v>
      </c>
      <c r="I118" s="166">
        <f t="shared" si="262"/>
        <v>0.99679288025930879</v>
      </c>
      <c r="J118" s="166">
        <f t="shared" si="262"/>
        <v>0.98990163004648435</v>
      </c>
      <c r="K118" s="166">
        <f t="shared" si="262"/>
        <v>0.98186637886668815</v>
      </c>
      <c r="L118" s="166">
        <f t="shared" si="262"/>
        <v>0.97261969531500192</v>
      </c>
      <c r="M118" s="166">
        <f t="shared" si="262"/>
        <v>0.96208161647311929</v>
      </c>
      <c r="N118" s="166">
        <f t="shared" si="262"/>
        <v>0.95015790134551481</v>
      </c>
      <c r="O118" s="166">
        <f t="shared" si="262"/>
        <v>0.93673788780075373</v>
      </c>
      <c r="P118" s="166">
        <f t="shared" si="262"/>
        <v>0.92169186418136051</v>
      </c>
      <c r="Q118" s="166">
        <f t="shared" si="262"/>
        <v>0.9048678419786238</v>
      </c>
      <c r="R118" s="166">
        <f t="shared" si="262"/>
        <v>0.88608758400860121</v>
      </c>
      <c r="S118" s="166">
        <f t="shared" si="262"/>
        <v>0.86514170114532152</v>
      </c>
      <c r="T118" s="166">
        <f t="shared" si="262"/>
        <v>0.84178357701940842</v>
      </c>
      <c r="U118" s="166">
        <f t="shared" si="262"/>
        <v>0.81572181063288118</v>
      </c>
      <c r="V118" s="166">
        <f t="shared" si="262"/>
        <v>0.7866107773882427</v>
      </c>
      <c r="W118" s="166">
        <f t="shared" si="262"/>
        <v>0.75403879513792371</v>
      </c>
      <c r="X118" s="166">
        <f t="shared" si="262"/>
        <v>0.71751323999853656</v>
      </c>
      <c r="Y118" s="166">
        <f t="shared" si="262"/>
        <v>0.67644178717056458</v>
      </c>
      <c r="Z118" s="166">
        <f t="shared" si="262"/>
        <v>0.63010876585947639</v>
      </c>
      <c r="AA118" s="166">
        <f t="shared" si="262"/>
        <v>0.57764545144828516</v>
      </c>
      <c r="AB118" s="166">
        <f t="shared" si="262"/>
        <v>0.51799306800104761</v>
      </c>
      <c r="AC118" s="166">
        <f t="shared" si="262"/>
        <v>0.44985756531909826</v>
      </c>
      <c r="AD118" s="166">
        <f t="shared" si="262"/>
        <v>0.37165637229574811</v>
      </c>
      <c r="AE118" s="166">
        <f t="shared" si="262"/>
        <v>0.28146041036903025</v>
      </c>
      <c r="AF118" s="166">
        <f t="shared" si="262"/>
        <v>0.17694200188496789</v>
      </c>
      <c r="AG118" s="166">
        <f t="shared" si="262"/>
        <v>5.5355680591627321E-2</v>
      </c>
      <c r="AH118" s="166">
        <f t="shared" si="262"/>
        <v>8.6386553544012923E-2</v>
      </c>
      <c r="AI118" s="166">
        <f t="shared" ref="AI118:BN118" si="263">ABS(AI101-AI53)</f>
        <v>0.25141587410495481</v>
      </c>
      <c r="AJ118" s="166">
        <f t="shared" si="263"/>
        <v>0.44213406405304023</v>
      </c>
      <c r="AK118" s="166">
        <f t="shared" si="263"/>
        <v>0.6585603445475956</v>
      </c>
      <c r="AL118" s="166">
        <f t="shared" si="263"/>
        <v>0.89535566914016562</v>
      </c>
      <c r="AM118" s="166">
        <f t="shared" si="263"/>
        <v>1.137738386489294</v>
      </c>
      <c r="AN118" s="166">
        <f t="shared" si="263"/>
        <v>1.3587896716266097</v>
      </c>
      <c r="AO118" s="166">
        <f t="shared" si="263"/>
        <v>1.523811352050545</v>
      </c>
      <c r="AP118" s="166">
        <f t="shared" si="263"/>
        <v>1.5796177948134877</v>
      </c>
      <c r="AQ118" s="166">
        <f t="shared" si="263"/>
        <v>1.6112754892432122</v>
      </c>
      <c r="AR118" s="166">
        <f t="shared" si="263"/>
        <v>1.5623495678935657</v>
      </c>
      <c r="AS118" s="166">
        <f t="shared" si="263"/>
        <v>1.4590509645802596</v>
      </c>
      <c r="AT118" s="166">
        <f t="shared" si="263"/>
        <v>1.3291139573248643</v>
      </c>
      <c r="AU118" s="166">
        <f t="shared" si="263"/>
        <v>1.1927526744853916</v>
      </c>
      <c r="AV118" s="166">
        <f t="shared" si="263"/>
        <v>1.0615682016557866</v>
      </c>
      <c r="AW118" s="166">
        <f t="shared" si="263"/>
        <v>0.94091841281240995</v>
      </c>
      <c r="AX118" s="166">
        <f t="shared" si="263"/>
        <v>0.83250616785317577</v>
      </c>
      <c r="AY118" s="166">
        <f t="shared" si="263"/>
        <v>0.73617739425747697</v>
      </c>
      <c r="AZ118" s="166">
        <f t="shared" si="263"/>
        <v>0.65096166079447504</v>
      </c>
      <c r="BA118" s="166">
        <f t="shared" si="263"/>
        <v>0.57561473654373763</v>
      </c>
      <c r="BB118" s="166">
        <f t="shared" si="263"/>
        <v>0.50887870645415134</v>
      </c>
      <c r="BC118" s="166">
        <f t="shared" si="263"/>
        <v>0.44959396208790481</v>
      </c>
      <c r="BD118" s="166">
        <f t="shared" si="263"/>
        <v>0.39673766524524301</v>
      </c>
      <c r="BE118" s="166">
        <f t="shared" si="263"/>
        <v>0.34942775524819614</v>
      </c>
      <c r="BF118" s="166">
        <f t="shared" si="263"/>
        <v>0.30691220909504291</v>
      </c>
      <c r="BG118" s="166">
        <f t="shared" si="263"/>
        <v>0.26855316173301014</v>
      </c>
      <c r="BH118" s="166">
        <f t="shared" si="263"/>
        <v>0.23381035751732582</v>
      </c>
      <c r="BI118" s="166">
        <f t="shared" si="263"/>
        <v>0.20222584700602475</v>
      </c>
      <c r="BJ118" s="166">
        <f t="shared" si="263"/>
        <v>0.17341060269855535</v>
      </c>
      <c r="BK118" s="166">
        <f t="shared" si="263"/>
        <v>0.14703315012065499</v>
      </c>
      <c r="BL118" s="166">
        <f t="shared" si="263"/>
        <v>0.12281006294129559</v>
      </c>
      <c r="BM118" s="166">
        <f t="shared" si="263"/>
        <v>0.10049808311619524</v>
      </c>
      <c r="BN118" s="166">
        <f t="shared" si="263"/>
        <v>7.988761400000266E-2</v>
      </c>
      <c r="BO118" s="166">
        <f t="shared" ref="BO118:CG118" si="264">ABS(BO101-BO53)</f>
        <v>6.0797353439771218E-2</v>
      </c>
      <c r="BP118" s="166">
        <f t="shared" si="264"/>
        <v>4.3069864337516917E-2</v>
      </c>
      <c r="BQ118" s="166">
        <f t="shared" si="264"/>
        <v>2.656791235437117E-2</v>
      </c>
      <c r="BR118" s="166">
        <f t="shared" si="264"/>
        <v>1.1171430140264782E-2</v>
      </c>
      <c r="BS118" s="166">
        <f t="shared" si="264"/>
        <v>3.2250067743924138E-3</v>
      </c>
      <c r="BT118" s="166">
        <f t="shared" si="264"/>
        <v>1.6714285714285904E-2</v>
      </c>
      <c r="BU118" s="166">
        <f t="shared" si="264"/>
        <v>0.13555444659747962</v>
      </c>
      <c r="BV118" s="166">
        <f t="shared" si="264"/>
        <v>0.20203354759970293</v>
      </c>
      <c r="BW118" s="166">
        <f t="shared" si="264"/>
        <v>0.24573355573815947</v>
      </c>
      <c r="BX118" s="166">
        <f t="shared" si="264"/>
        <v>0.27786947935720452</v>
      </c>
      <c r="BY118" s="166">
        <f t="shared" si="264"/>
        <v>0.3035177163487186</v>
      </c>
      <c r="BZ118" s="166">
        <f t="shared" si="264"/>
        <v>0.32525437488761688</v>
      </c>
      <c r="CA118" s="166">
        <f t="shared" si="264"/>
        <v>0.34449239679019827</v>
      </c>
      <c r="CB118" s="166">
        <f t="shared" si="264"/>
        <v>0.36204996844051229</v>
      </c>
      <c r="CC118" s="166">
        <f t="shared" si="264"/>
        <v>0.37841933905845426</v>
      </c>
      <c r="CD118" s="166">
        <f t="shared" si="264"/>
        <v>0.39390471640531721</v>
      </c>
      <c r="CE118" s="166">
        <f t="shared" si="264"/>
        <v>0.40869763501400858</v>
      </c>
      <c r="CF118" s="166">
        <f t="shared" si="264"/>
        <v>0.42292026139850925</v>
      </c>
      <c r="CG118" s="166">
        <f t="shared" si="264"/>
        <v>0.43665127442932394</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v>
      </c>
      <c r="BJ119" s="166">
        <f t="shared" si="266"/>
        <v>0</v>
      </c>
      <c r="BK119" s="166">
        <f t="shared" si="266"/>
        <v>0</v>
      </c>
      <c r="BL119" s="166">
        <f t="shared" si="266"/>
        <v>0</v>
      </c>
      <c r="BM119" s="166">
        <f t="shared" si="266"/>
        <v>0</v>
      </c>
      <c r="BN119" s="166">
        <f t="shared" si="266"/>
        <v>0</v>
      </c>
      <c r="BO119" s="166">
        <f t="shared" ref="BO119:CG119" si="267">IF(BO118&lt;0.05,BO25,0)</f>
        <v>0</v>
      </c>
      <c r="BP119" s="166">
        <f t="shared" si="267"/>
        <v>0.94202898550724656</v>
      </c>
      <c r="BQ119" s="166">
        <f t="shared" si="267"/>
        <v>0.95652173913043492</v>
      </c>
      <c r="BR119" s="166">
        <f t="shared" si="267"/>
        <v>0.97101449275362328</v>
      </c>
      <c r="BS119" s="166">
        <f t="shared" si="267"/>
        <v>0.98550724637681164</v>
      </c>
      <c r="BT119" s="166">
        <f t="shared" si="267"/>
        <v>1</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1</v>
      </c>
      <c r="CJ119" s="169"/>
      <c r="CL119" s="37"/>
    </row>
    <row r="120" spans="2:90" ht="16.5" customHeight="1">
      <c r="B120" s="166" t="s">
        <v>870</v>
      </c>
      <c r="C120" s="166">
        <f t="shared" ref="C120:AH120" si="268">ABS(C102-C53)</f>
        <v>1.0167142635267852</v>
      </c>
      <c r="D120" s="166">
        <f t="shared" si="268"/>
        <v>1.015729350956986</v>
      </c>
      <c r="E120" s="166">
        <f t="shared" si="268"/>
        <v>1.0138994260263721</v>
      </c>
      <c r="F120" s="166">
        <f t="shared" si="268"/>
        <v>1.0111142657783512</v>
      </c>
      <c r="G120" s="166">
        <f t="shared" si="268"/>
        <v>1.0073512795667436</v>
      </c>
      <c r="H120" s="166">
        <f t="shared" si="268"/>
        <v>1.0025795264543753</v>
      </c>
      <c r="I120" s="166">
        <f t="shared" si="268"/>
        <v>0.99675907386079365</v>
      </c>
      <c r="J120" s="166">
        <f t="shared" si="268"/>
        <v>0.98984014923932595</v>
      </c>
      <c r="K120" s="166">
        <f t="shared" si="268"/>
        <v>0.98176205070999834</v>
      </c>
      <c r="L120" s="166">
        <f t="shared" si="268"/>
        <v>0.97245177125713445</v>
      </c>
      <c r="M120" s="166">
        <f t="shared" si="268"/>
        <v>0.96182227669079134</v>
      </c>
      <c r="N120" s="166">
        <f t="shared" si="268"/>
        <v>0.94977035888965855</v>
      </c>
      <c r="O120" s="166">
        <f t="shared" si="268"/>
        <v>0.93617396125430841</v>
      </c>
      <c r="P120" s="166">
        <f t="shared" si="268"/>
        <v>0.92088884050306996</v>
      </c>
      <c r="Q120" s="166">
        <f t="shared" si="268"/>
        <v>0.90374438465765383</v>
      </c>
      <c r="R120" s="166">
        <f t="shared" si="268"/>
        <v>0.88453834655329022</v>
      </c>
      <c r="S120" s="166">
        <f t="shared" si="268"/>
        <v>0.86303016853539238</v>
      </c>
      <c r="T120" s="166">
        <f t="shared" si="268"/>
        <v>0.83893245689389739</v>
      </c>
      <c r="U120" s="166">
        <f t="shared" si="268"/>
        <v>0.81189999859354001</v>
      </c>
      <c r="V120" s="166">
        <f t="shared" si="268"/>
        <v>0.78151547444550373</v>
      </c>
      <c r="W120" s="166">
        <f t="shared" si="268"/>
        <v>0.74727067562537375</v>
      </c>
      <c r="X120" s="166">
        <f t="shared" si="268"/>
        <v>0.70854151718633784</v>
      </c>
      <c r="Y120" s="166">
        <f t="shared" si="268"/>
        <v>0.66455437167865683</v>
      </c>
      <c r="Z120" s="166">
        <f t="shared" si="268"/>
        <v>0.61434007014008651</v>
      </c>
      <c r="AA120" s="166">
        <f t="shared" si="268"/>
        <v>0.556670092609717</v>
      </c>
      <c r="AB120" s="166">
        <f t="shared" si="268"/>
        <v>0.48996658780794411</v>
      </c>
      <c r="AC120" s="166">
        <f t="shared" si="268"/>
        <v>0.41217323040976939</v>
      </c>
      <c r="AD120" s="166">
        <f t="shared" si="268"/>
        <v>0.32056636565082275</v>
      </c>
      <c r="AE120" s="166">
        <f t="shared" si="268"/>
        <v>0.21147340682414417</v>
      </c>
      <c r="AF120" s="166">
        <f t="shared" si="268"/>
        <v>7.9844772954812293E-2</v>
      </c>
      <c r="AG120" s="166">
        <f t="shared" si="268"/>
        <v>8.1407964446115866E-2</v>
      </c>
      <c r="AH120" s="166">
        <f t="shared" si="268"/>
        <v>0.28244568232574552</v>
      </c>
      <c r="AI120" s="166">
        <f t="shared" ref="AI120:BN120" si="269">ABS(AI102-AI53)</f>
        <v>0.53810146770853273</v>
      </c>
      <c r="AJ120" s="166">
        <f t="shared" si="269"/>
        <v>0.87020483323716791</v>
      </c>
      <c r="AK120" s="166">
        <f t="shared" si="269"/>
        <v>1.3101497586819026</v>
      </c>
      <c r="AL120" s="166">
        <f t="shared" si="269"/>
        <v>1.8977217550691474</v>
      </c>
      <c r="AM120" s="166">
        <f t="shared" si="269"/>
        <v>2.6577490054923105</v>
      </c>
      <c r="AN120" s="166">
        <f t="shared" si="269"/>
        <v>3.5013145599743623</v>
      </c>
      <c r="AO120" s="166">
        <f t="shared" si="269"/>
        <v>4.064323653708918</v>
      </c>
      <c r="AP120" s="166">
        <f t="shared" si="269"/>
        <v>4.0942469204886436</v>
      </c>
      <c r="AQ120" s="166">
        <f t="shared" si="269"/>
        <v>3.686677266301198</v>
      </c>
      <c r="AR120" s="166">
        <f t="shared" si="269"/>
        <v>3.0541000153111404</v>
      </c>
      <c r="AS120" s="166">
        <f t="shared" si="269"/>
        <v>2.476583303557895</v>
      </c>
      <c r="AT120" s="166">
        <f t="shared" si="269"/>
        <v>2.0179759684427689</v>
      </c>
      <c r="AU120" s="166">
        <f t="shared" si="269"/>
        <v>1.6644711027696424</v>
      </c>
      <c r="AV120" s="166">
        <f t="shared" si="269"/>
        <v>1.3905177825092294</v>
      </c>
      <c r="AW120" s="166">
        <f t="shared" si="269"/>
        <v>1.1748135718587154</v>
      </c>
      <c r="AX120" s="166">
        <f t="shared" si="269"/>
        <v>1.0018882254224781</v>
      </c>
      <c r="AY120" s="166">
        <f t="shared" si="269"/>
        <v>0.86084515732002864</v>
      </c>
      <c r="AZ120" s="166">
        <f t="shared" si="269"/>
        <v>0.74399305475257349</v>
      </c>
      <c r="BA120" s="166">
        <f t="shared" si="269"/>
        <v>0.64582947147822312</v>
      </c>
      <c r="BB120" s="166">
        <f t="shared" si="269"/>
        <v>0.56234989093870902</v>
      </c>
      <c r="BC120" s="166">
        <f t="shared" si="269"/>
        <v>0.49058777902008699</v>
      </c>
      <c r="BD120" s="166">
        <f t="shared" si="269"/>
        <v>0.42830762276210255</v>
      </c>
      <c r="BE120" s="166">
        <f t="shared" si="269"/>
        <v>0.3737976407439989</v>
      </c>
      <c r="BF120" s="166">
        <f t="shared" si="269"/>
        <v>0.32572763528247717</v>
      </c>
      <c r="BG120" s="166">
        <f t="shared" si="269"/>
        <v>0.28304990127314289</v>
      </c>
      <c r="BH120" s="166">
        <f t="shared" si="269"/>
        <v>0.24492901248473964</v>
      </c>
      <c r="BI120" s="166">
        <f t="shared" si="269"/>
        <v>0.21069128239714607</v>
      </c>
      <c r="BJ120" s="166">
        <f t="shared" si="269"/>
        <v>0.17978784270373027</v>
      </c>
      <c r="BK120" s="166">
        <f t="shared" si="269"/>
        <v>0.15176729267576161</v>
      </c>
      <c r="BL120" s="166">
        <f t="shared" si="269"/>
        <v>0.12625517413776111</v>
      </c>
      <c r="BM120" s="166">
        <f t="shared" si="269"/>
        <v>0.1029383818367049</v>
      </c>
      <c r="BN120" s="166">
        <f t="shared" si="269"/>
        <v>8.1553188986750236E-2</v>
      </c>
      <c r="BO120" s="166">
        <f t="shared" ref="BO120:CG120" si="270">ABS(BO102-BO53)</f>
        <v>6.1875953272840345E-2</v>
      </c>
      <c r="BP120" s="166">
        <f t="shared" si="270"/>
        <v>4.3715832976567004E-2</v>
      </c>
      <c r="BQ120" s="166">
        <f t="shared" si="270"/>
        <v>2.6909026633419764E-2</v>
      </c>
      <c r="BR120" s="166">
        <f t="shared" si="270"/>
        <v>1.1314178962748223E-2</v>
      </c>
      <c r="BS120" s="166">
        <f t="shared" si="270"/>
        <v>3.1913120568523023E-3</v>
      </c>
      <c r="BT120" s="166">
        <f t="shared" si="270"/>
        <v>1.6714285714285904E-2</v>
      </c>
      <c r="BU120" s="166">
        <f t="shared" si="270"/>
        <v>0.1325204317127755</v>
      </c>
      <c r="BV120" s="166">
        <f t="shared" si="270"/>
        <v>0.1935019015464009</v>
      </c>
      <c r="BW120" s="166">
        <f t="shared" si="270"/>
        <v>0.23086364064151399</v>
      </c>
      <c r="BX120" s="166">
        <f t="shared" si="270"/>
        <v>0.25618340237688453</v>
      </c>
      <c r="BY120" s="166">
        <f t="shared" si="270"/>
        <v>0.27468436673515806</v>
      </c>
      <c r="BZ120" s="166">
        <f t="shared" si="270"/>
        <v>0.28904009350437398</v>
      </c>
      <c r="CA120" s="166">
        <f t="shared" si="270"/>
        <v>0.30074584626430989</v>
      </c>
      <c r="CB120" s="166">
        <f t="shared" si="270"/>
        <v>0.31069442648528933</v>
      </c>
      <c r="CC120" s="166">
        <f t="shared" si="270"/>
        <v>0.319446188296728</v>
      </c>
      <c r="CD120" s="166">
        <f t="shared" si="270"/>
        <v>0.32736674059058668</v>
      </c>
      <c r="CE120" s="166">
        <f t="shared" si="270"/>
        <v>0.33470198630876613</v>
      </c>
      <c r="CF120" s="166">
        <f t="shared" si="270"/>
        <v>0.34162127786091079</v>
      </c>
      <c r="CG120" s="166">
        <f t="shared" si="270"/>
        <v>0.34824337270145655</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v>
      </c>
      <c r="BK121" s="166">
        <f t="shared" si="272"/>
        <v>0</v>
      </c>
      <c r="BL121" s="166">
        <f t="shared" si="272"/>
        <v>0</v>
      </c>
      <c r="BM121" s="166">
        <f t="shared" si="272"/>
        <v>0</v>
      </c>
      <c r="BN121" s="166">
        <f t="shared" si="272"/>
        <v>0</v>
      </c>
      <c r="BO121" s="166">
        <f t="shared" ref="BO121:CG121" si="273">IF(BO120&lt;0.05,BO25,0)</f>
        <v>0</v>
      </c>
      <c r="BP121" s="166">
        <f t="shared" si="273"/>
        <v>0.94202898550724656</v>
      </c>
      <c r="BQ121" s="166">
        <f t="shared" si="273"/>
        <v>0.95652173913043492</v>
      </c>
      <c r="BR121" s="166">
        <f t="shared" si="273"/>
        <v>0.97101449275362328</v>
      </c>
      <c r="BS121" s="166">
        <f t="shared" si="273"/>
        <v>0.98550724637681164</v>
      </c>
      <c r="BT121" s="166">
        <f t="shared" si="273"/>
        <v>1</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1</v>
      </c>
      <c r="CJ121" s="170"/>
      <c r="CK121" s="47"/>
      <c r="CL121" s="48"/>
    </row>
    <row r="122" spans="2:90" ht="17.25" customHeight="1"/>
    <row r="123" spans="2:90" ht="16.5" customHeight="1">
      <c r="B123" s="166" t="s">
        <v>871</v>
      </c>
      <c r="C123" s="166">
        <f t="shared" ref="C123:AH123" si="274">ABS(C108-C70)</f>
        <v>0.74951812104510829</v>
      </c>
      <c r="D123" s="166">
        <f t="shared" si="274"/>
        <v>0.74853329021815662</v>
      </c>
      <c r="E123" s="166">
        <f t="shared" si="274"/>
        <v>0.74670395167649151</v>
      </c>
      <c r="F123" s="166">
        <f t="shared" si="274"/>
        <v>0.74392077061004358</v>
      </c>
      <c r="G123" s="166">
        <f t="shared" si="274"/>
        <v>0.74016254851406382</v>
      </c>
      <c r="H123" s="166">
        <f t="shared" si="274"/>
        <v>0.73540030652998123</v>
      </c>
      <c r="I123" s="166">
        <f t="shared" si="274"/>
        <v>0.72959673777763179</v>
      </c>
      <c r="J123" s="166">
        <f t="shared" si="274"/>
        <v>0.72270548756480735</v>
      </c>
      <c r="K123" s="166">
        <f t="shared" si="274"/>
        <v>0.71467023638501115</v>
      </c>
      <c r="L123" s="166">
        <f t="shared" si="274"/>
        <v>0.70542355283332492</v>
      </c>
      <c r="M123" s="166">
        <f t="shared" si="274"/>
        <v>0.69488547399144229</v>
      </c>
      <c r="N123" s="166">
        <f t="shared" si="274"/>
        <v>0.68296175886383792</v>
      </c>
      <c r="O123" s="166">
        <f t="shared" si="274"/>
        <v>0.66954174531907673</v>
      </c>
      <c r="P123" s="166">
        <f t="shared" si="274"/>
        <v>0.6544957216996834</v>
      </c>
      <c r="Q123" s="166">
        <f t="shared" si="274"/>
        <v>0.6376716994969468</v>
      </c>
      <c r="R123" s="166">
        <f t="shared" si="274"/>
        <v>0.61889144152692421</v>
      </c>
      <c r="S123" s="166">
        <f t="shared" si="274"/>
        <v>0.59794555866364452</v>
      </c>
      <c r="T123" s="166">
        <f t="shared" si="274"/>
        <v>0.57458743453773131</v>
      </c>
      <c r="U123" s="166">
        <f t="shared" si="274"/>
        <v>0.54852566815120418</v>
      </c>
      <c r="V123" s="166">
        <f t="shared" si="274"/>
        <v>0.51941463490656581</v>
      </c>
      <c r="W123" s="166">
        <f t="shared" si="274"/>
        <v>0.48684265265624665</v>
      </c>
      <c r="X123" s="166">
        <f t="shared" si="274"/>
        <v>0.45031709751685955</v>
      </c>
      <c r="Y123" s="166">
        <f t="shared" si="274"/>
        <v>0.40924564468888758</v>
      </c>
      <c r="Z123" s="166">
        <f t="shared" si="274"/>
        <v>0.36291262337779945</v>
      </c>
      <c r="AA123" s="166">
        <f t="shared" si="274"/>
        <v>0.31044930896660811</v>
      </c>
      <c r="AB123" s="166">
        <f t="shared" si="274"/>
        <v>0.25079692551937066</v>
      </c>
      <c r="AC123" s="166">
        <f t="shared" si="274"/>
        <v>0.18266142283742126</v>
      </c>
      <c r="AD123" s="166">
        <f t="shared" si="274"/>
        <v>0.10446022981407099</v>
      </c>
      <c r="AE123" s="166">
        <f t="shared" si="274"/>
        <v>1.4264267887353022E-2</v>
      </c>
      <c r="AF123" s="166">
        <f t="shared" si="274"/>
        <v>9.025414059670922E-2</v>
      </c>
      <c r="AG123" s="166">
        <f t="shared" si="274"/>
        <v>0.2118404618900499</v>
      </c>
      <c r="AH123" s="166">
        <f t="shared" si="274"/>
        <v>0.35358269602569015</v>
      </c>
      <c r="AI123" s="166">
        <f t="shared" ref="AI123:BN123" si="275">ABS(AI108-AI70)</f>
        <v>0.51861201658663203</v>
      </c>
      <c r="AJ123" s="166">
        <f t="shared" si="275"/>
        <v>0.70933020653471746</v>
      </c>
      <c r="AK123" s="166">
        <f t="shared" si="275"/>
        <v>0.92575648702927305</v>
      </c>
      <c r="AL123" s="166">
        <f t="shared" si="275"/>
        <v>1.1625518116218432</v>
      </c>
      <c r="AM123" s="166">
        <f t="shared" si="275"/>
        <v>1.4049345289709714</v>
      </c>
      <c r="AN123" s="166">
        <f t="shared" si="275"/>
        <v>1.6259858141082866</v>
      </c>
      <c r="AO123" s="166">
        <f t="shared" si="275"/>
        <v>1.7910074945322223</v>
      </c>
      <c r="AP123" s="166">
        <f t="shared" si="275"/>
        <v>1.846813937295166</v>
      </c>
      <c r="AQ123" s="166">
        <f t="shared" si="275"/>
        <v>1.87847163172489</v>
      </c>
      <c r="AR123" s="166">
        <f t="shared" si="275"/>
        <v>1.8295457103752435</v>
      </c>
      <c r="AS123" s="166">
        <f t="shared" si="275"/>
        <v>1.726247107061937</v>
      </c>
      <c r="AT123" s="166">
        <f t="shared" si="275"/>
        <v>1.5963100998065416</v>
      </c>
      <c r="AU123" s="166">
        <f t="shared" si="275"/>
        <v>1.4599488169670689</v>
      </c>
      <c r="AV123" s="166">
        <f t="shared" si="275"/>
        <v>1.3287643441374635</v>
      </c>
      <c r="AW123" s="166">
        <f t="shared" si="275"/>
        <v>1.2081145552940868</v>
      </c>
      <c r="AX123" s="166">
        <f t="shared" si="275"/>
        <v>1.0997023103348527</v>
      </c>
      <c r="AY123" s="166">
        <f t="shared" si="275"/>
        <v>1.0033735367391539</v>
      </c>
      <c r="AZ123" s="166">
        <f t="shared" si="275"/>
        <v>0.91815780327615248</v>
      </c>
      <c r="BA123" s="166">
        <f t="shared" si="275"/>
        <v>0.84281087902541463</v>
      </c>
      <c r="BB123" s="166">
        <f t="shared" si="275"/>
        <v>0.77607484893582834</v>
      </c>
      <c r="BC123" s="166">
        <f t="shared" si="275"/>
        <v>0.71679010456958181</v>
      </c>
      <c r="BD123" s="166">
        <f t="shared" si="275"/>
        <v>0.66393380772692001</v>
      </c>
      <c r="BE123" s="166">
        <f t="shared" si="275"/>
        <v>0.61662389772987336</v>
      </c>
      <c r="BF123" s="166">
        <f t="shared" si="275"/>
        <v>0.57410835157671991</v>
      </c>
      <c r="BG123" s="166">
        <f t="shared" si="275"/>
        <v>0.53574930421468714</v>
      </c>
      <c r="BH123" s="166">
        <f t="shared" si="275"/>
        <v>0.50100649999900282</v>
      </c>
      <c r="BI123" s="166">
        <f t="shared" si="275"/>
        <v>0.46942198948770175</v>
      </c>
      <c r="BJ123" s="166">
        <f t="shared" si="275"/>
        <v>0.44060674518023235</v>
      </c>
      <c r="BK123" s="166">
        <f t="shared" si="275"/>
        <v>0.41422929260233199</v>
      </c>
      <c r="BL123" s="166">
        <f t="shared" si="275"/>
        <v>0.3900062054229726</v>
      </c>
      <c r="BM123" s="166">
        <f t="shared" si="275"/>
        <v>0.36769422559787224</v>
      </c>
      <c r="BN123" s="166">
        <f t="shared" si="275"/>
        <v>0.34708375648167966</v>
      </c>
      <c r="BO123" s="166">
        <f t="shared" ref="BO123:CG123" si="276">ABS(BO108-BO70)</f>
        <v>0.32799349592144822</v>
      </c>
      <c r="BP123" s="166">
        <f t="shared" si="276"/>
        <v>0.31026600681919392</v>
      </c>
      <c r="BQ123" s="166">
        <f t="shared" si="276"/>
        <v>0.29376405483604817</v>
      </c>
      <c r="BR123" s="166">
        <f t="shared" si="276"/>
        <v>0.27836757262194178</v>
      </c>
      <c r="BS123" s="166">
        <f t="shared" si="276"/>
        <v>0.26397113570728459</v>
      </c>
      <c r="BT123" s="166">
        <f t="shared" si="276"/>
        <v>0.2504818567673911</v>
      </c>
      <c r="BU123" s="166">
        <f t="shared" si="276"/>
        <v>0.13164169588419738</v>
      </c>
      <c r="BV123" s="166">
        <f t="shared" si="276"/>
        <v>6.5162594881974067E-2</v>
      </c>
      <c r="BW123" s="166">
        <f t="shared" si="276"/>
        <v>2.1462586743517531E-2</v>
      </c>
      <c r="BX123" s="166">
        <f t="shared" si="276"/>
        <v>1.0673336875527517E-2</v>
      </c>
      <c r="BY123" s="166">
        <f t="shared" si="276"/>
        <v>3.6321573867041601E-2</v>
      </c>
      <c r="BZ123" s="166">
        <f t="shared" si="276"/>
        <v>5.805823240593988E-2</v>
      </c>
      <c r="CA123" s="166">
        <f t="shared" si="276"/>
        <v>7.7296254308521162E-2</v>
      </c>
      <c r="CB123" s="166">
        <f t="shared" si="276"/>
        <v>9.4853825958835181E-2</v>
      </c>
      <c r="CC123" s="166">
        <f t="shared" si="276"/>
        <v>0.11122319657677726</v>
      </c>
      <c r="CD123" s="166">
        <f t="shared" si="276"/>
        <v>0.12670857392364021</v>
      </c>
      <c r="CE123" s="166">
        <f t="shared" si="276"/>
        <v>0.14150149253233146</v>
      </c>
      <c r="CF123" s="166">
        <f t="shared" si="276"/>
        <v>0.15572411891683224</v>
      </c>
      <c r="CG123" s="166">
        <f t="shared" si="276"/>
        <v>0.16945513194764683</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0.41235887520141018</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0</v>
      </c>
      <c r="BV124" s="166">
        <f t="shared" si="279"/>
        <v>0</v>
      </c>
      <c r="BW124" s="166">
        <f t="shared" si="279"/>
        <v>1.5546201987776334</v>
      </c>
      <c r="BX124" s="166">
        <f t="shared" si="279"/>
        <v>1.7394935983701778</v>
      </c>
      <c r="BY124" s="166">
        <f t="shared" si="279"/>
        <v>1.924366997962722</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1.924366997962722</v>
      </c>
      <c r="CJ124" s="169">
        <f>SUM(CI124:CI130)/4</f>
        <v>2.4327688468422193</v>
      </c>
      <c r="CK124" s="21">
        <f>CJ124*'Design Spec'!D112</f>
        <v>535.20914630528819</v>
      </c>
      <c r="CL124" s="37" t="s">
        <v>187</v>
      </c>
    </row>
    <row r="125" spans="2:90" ht="16.5" customHeight="1">
      <c r="B125" s="166" t="s">
        <v>872</v>
      </c>
      <c r="C125" s="166">
        <f t="shared" ref="C125:AH125" si="280">ABS(C109-C70)</f>
        <v>0.74951812104510818</v>
      </c>
      <c r="D125" s="166">
        <f t="shared" si="280"/>
        <v>0.74853324253730236</v>
      </c>
      <c r="E125" s="166">
        <f t="shared" si="280"/>
        <v>0.74670356199077048</v>
      </c>
      <c r="F125" s="166">
        <f t="shared" si="280"/>
        <v>0.74391922680031497</v>
      </c>
      <c r="G125" s="166">
        <f t="shared" si="280"/>
        <v>0.74015822732043912</v>
      </c>
      <c r="H125" s="166">
        <f t="shared" si="280"/>
        <v>0.73539044243041418</v>
      </c>
      <c r="I125" s="166">
        <f t="shared" si="280"/>
        <v>0.72957703828148812</v>
      </c>
      <c r="J125" s="166">
        <f t="shared" si="280"/>
        <v>0.72266967511487268</v>
      </c>
      <c r="K125" s="166">
        <f t="shared" si="280"/>
        <v>0.71460949204412016</v>
      </c>
      <c r="L125" s="166">
        <f t="shared" si="280"/>
        <v>0.70532582996325421</v>
      </c>
      <c r="M125" s="166">
        <f t="shared" si="280"/>
        <v>0.69473464051305633</v>
      </c>
      <c r="N125" s="166">
        <f t="shared" si="280"/>
        <v>0.68273651340888475</v>
      </c>
      <c r="O125" s="166">
        <f t="shared" si="280"/>
        <v>0.66921423418106274</v>
      </c>
      <c r="P125" s="166">
        <f t="shared" si="280"/>
        <v>0.65402975782584016</v>
      </c>
      <c r="Q125" s="166">
        <f t="shared" si="280"/>
        <v>0.63702044868694796</v>
      </c>
      <c r="R125" s="166">
        <f t="shared" si="280"/>
        <v>0.61799438983476274</v>
      </c>
      <c r="S125" s="166">
        <f t="shared" si="280"/>
        <v>0.59672450170031932</v>
      </c>
      <c r="T125" s="166">
        <f t="shared" si="280"/>
        <v>0.57294112324921609</v>
      </c>
      <c r="U125" s="166">
        <f t="shared" si="280"/>
        <v>0.54632259025215235</v>
      </c>
      <c r="V125" s="166">
        <f t="shared" si="280"/>
        <v>0.51648318088885115</v>
      </c>
      <c r="W125" s="166">
        <f t="shared" si="280"/>
        <v>0.48295756983883692</v>
      </c>
      <c r="X125" s="166">
        <f t="shared" si="280"/>
        <v>0.44518061066787995</v>
      </c>
      <c r="Y125" s="166">
        <f t="shared" si="280"/>
        <v>0.40246081364728464</v>
      </c>
      <c r="Z125" s="166">
        <f t="shared" si="280"/>
        <v>0.3539452479038947</v>
      </c>
      <c r="AA125" s="166">
        <f t="shared" si="280"/>
        <v>0.29857270138412578</v>
      </c>
      <c r="AB125" s="166">
        <f t="shared" si="280"/>
        <v>0.23501069559257826</v>
      </c>
      <c r="AC125" s="166">
        <f t="shared" si="280"/>
        <v>0.16157030744876399</v>
      </c>
      <c r="AD125" s="166">
        <f t="shared" si="280"/>
        <v>7.609074882843303E-2</v>
      </c>
      <c r="AE125" s="166">
        <f t="shared" si="280"/>
        <v>2.4216232933163329E-2</v>
      </c>
      <c r="AF125" s="166">
        <f t="shared" si="280"/>
        <v>0.1429720925059712</v>
      </c>
      <c r="AG125" s="166">
        <f t="shared" si="280"/>
        <v>0.28489008312289343</v>
      </c>
      <c r="AH125" s="166">
        <f t="shared" si="280"/>
        <v>0.45605952761328339</v>
      </c>
      <c r="AI125" s="166">
        <f t="shared" ref="AI125:BN125" si="281">ABS(AI109-AI70)</f>
        <v>0.66413413516070452</v>
      </c>
      <c r="AJ125" s="166">
        <f t="shared" si="281"/>
        <v>0.91803720410652445</v>
      </c>
      <c r="AK125" s="166">
        <f t="shared" si="281"/>
        <v>1.2261263119145682</v>
      </c>
      <c r="AL125" s="166">
        <f t="shared" si="281"/>
        <v>1.5903819611584371</v>
      </c>
      <c r="AM125" s="166">
        <f t="shared" si="281"/>
        <v>1.9928221803326442</v>
      </c>
      <c r="AN125" s="166">
        <f t="shared" si="281"/>
        <v>2.3752577901513705</v>
      </c>
      <c r="AO125" s="166">
        <f t="shared" si="281"/>
        <v>2.6378470687743905</v>
      </c>
      <c r="AP125" s="166">
        <f t="shared" si="281"/>
        <v>2.6978860433924194</v>
      </c>
      <c r="AQ125" s="166">
        <f t="shared" si="281"/>
        <v>2.6466564558255832</v>
      </c>
      <c r="AR125" s="166">
        <f t="shared" si="281"/>
        <v>2.4474300383909546</v>
      </c>
      <c r="AS125" s="166">
        <f t="shared" si="281"/>
        <v>2.1893688924865802</v>
      </c>
      <c r="AT125" s="166">
        <f t="shared" si="281"/>
        <v>1.932121984837373</v>
      </c>
      <c r="AU125" s="166">
        <f t="shared" si="281"/>
        <v>1.7012174503239406</v>
      </c>
      <c r="AV125" s="166">
        <f t="shared" si="281"/>
        <v>1.5027527610790008</v>
      </c>
      <c r="AW125" s="166">
        <f t="shared" si="281"/>
        <v>1.3348046643086717</v>
      </c>
      <c r="AX125" s="166">
        <f t="shared" si="281"/>
        <v>1.1930393526147944</v>
      </c>
      <c r="AY125" s="166">
        <f t="shared" si="281"/>
        <v>1.0729469340503122</v>
      </c>
      <c r="AZ125" s="166">
        <f t="shared" si="281"/>
        <v>0.97057217769206716</v>
      </c>
      <c r="BA125" s="166">
        <f t="shared" si="281"/>
        <v>0.88265865991211812</v>
      </c>
      <c r="BB125" s="166">
        <f t="shared" si="281"/>
        <v>0.80659175142627271</v>
      </c>
      <c r="BC125" s="166">
        <f t="shared" si="281"/>
        <v>0.7402895481081061</v>
      </c>
      <c r="BD125" s="166">
        <f t="shared" si="281"/>
        <v>0.68209461393851456</v>
      </c>
      <c r="BE125" s="166">
        <f t="shared" si="281"/>
        <v>0.63068219362943434</v>
      </c>
      <c r="BF125" s="166">
        <f t="shared" si="281"/>
        <v>0.58498700533739989</v>
      </c>
      <c r="BG125" s="166">
        <f t="shared" si="281"/>
        <v>0.54414636510815051</v>
      </c>
      <c r="BH125" s="166">
        <f t="shared" si="281"/>
        <v>0.50745645580677567</v>
      </c>
      <c r="BI125" s="166">
        <f t="shared" si="281"/>
        <v>0.47433877941778013</v>
      </c>
      <c r="BJ125" s="166">
        <f t="shared" si="281"/>
        <v>0.44431436734636198</v>
      </c>
      <c r="BK125" s="166">
        <f t="shared" si="281"/>
        <v>0.41698386472365268</v>
      </c>
      <c r="BL125" s="166">
        <f t="shared" si="281"/>
        <v>0.39201206042532111</v>
      </c>
      <c r="BM125" s="166">
        <f t="shared" si="281"/>
        <v>0.36911579138554018</v>
      </c>
      <c r="BN125" s="166">
        <f t="shared" si="281"/>
        <v>0.34805442008803722</v>
      </c>
      <c r="BO125" s="166">
        <f t="shared" ref="BO125:CG125" si="282">ABS(BO109-BO70)</f>
        <v>0.32862228566304041</v>
      </c>
      <c r="BP125" s="166">
        <f t="shared" si="282"/>
        <v>0.31064267834054682</v>
      </c>
      <c r="BQ125" s="166">
        <f t="shared" si="282"/>
        <v>0.29396299750772548</v>
      </c>
      <c r="BR125" s="166">
        <f t="shared" si="282"/>
        <v>0.27845083554110406</v>
      </c>
      <c r="BS125" s="166">
        <f t="shared" si="282"/>
        <v>0.26399079055077335</v>
      </c>
      <c r="BT125" s="166">
        <f t="shared" si="282"/>
        <v>0.2504818567673911</v>
      </c>
      <c r="BU125" s="166">
        <f t="shared" si="282"/>
        <v>0.13340773392987293</v>
      </c>
      <c r="BV125" s="166">
        <f t="shared" si="282"/>
        <v>7.0106937351302245E-2</v>
      </c>
      <c r="BW125" s="166">
        <f t="shared" si="282"/>
        <v>3.003287146764233E-2</v>
      </c>
      <c r="BX125" s="166">
        <f t="shared" si="282"/>
        <v>1.7472737072009581E-3</v>
      </c>
      <c r="BY125" s="166">
        <f t="shared" si="282"/>
        <v>1.9920897853514363E-2</v>
      </c>
      <c r="BZ125" s="166">
        <f t="shared" si="282"/>
        <v>3.7611637065127157E-2</v>
      </c>
      <c r="CA125" s="166">
        <f t="shared" si="282"/>
        <v>5.279095042562032E-2</v>
      </c>
      <c r="CB125" s="166">
        <f t="shared" si="282"/>
        <v>6.6323538507213509E-2</v>
      </c>
      <c r="CC125" s="166">
        <f t="shared" si="282"/>
        <v>7.8742330993965326E-2</v>
      </c>
      <c r="CD125" s="166">
        <f t="shared" si="282"/>
        <v>9.0386379120070637E-2</v>
      </c>
      <c r="CE125" s="166">
        <f t="shared" si="282"/>
        <v>0.10147621662593886</v>
      </c>
      <c r="CF125" s="166">
        <f t="shared" si="282"/>
        <v>0.11215731458522438</v>
      </c>
      <c r="CG125" s="166">
        <f t="shared" si="282"/>
        <v>0.12252627264917559</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0.41235887520141018</v>
      </c>
      <c r="AF126" s="166">
        <f t="shared" si="283"/>
        <v>0</v>
      </c>
      <c r="AG126" s="166">
        <f t="shared" si="283"/>
        <v>0</v>
      </c>
      <c r="AH126" s="166">
        <f t="shared" si="283"/>
        <v>0</v>
      </c>
      <c r="AI126" s="166">
        <f t="shared" ref="AI126:BN126" si="284">IF(AI125&lt;0.05,AI25,0)</f>
        <v>0</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0</v>
      </c>
      <c r="BV126" s="166">
        <f t="shared" si="285"/>
        <v>0</v>
      </c>
      <c r="BW126" s="166">
        <f t="shared" si="285"/>
        <v>1.5546201987776334</v>
      </c>
      <c r="BX126" s="166">
        <f t="shared" si="285"/>
        <v>1.7394935983701778</v>
      </c>
      <c r="BY126" s="166">
        <f t="shared" si="285"/>
        <v>1.924366997962722</v>
      </c>
      <c r="BZ126" s="166">
        <f t="shared" si="285"/>
        <v>2.1092403975552667</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2.1092403975552667</v>
      </c>
      <c r="CJ126" s="169"/>
      <c r="CK126" s="21">
        <f>CI126*'Design Spec'!D112</f>
        <v>464.03288746215867</v>
      </c>
      <c r="CL126" s="37"/>
    </row>
    <row r="127" spans="2:90" ht="16.5" customHeight="1">
      <c r="B127" s="166" t="s">
        <v>873</v>
      </c>
      <c r="C127" s="166">
        <f t="shared" ref="C127:AH127" si="286">ABS(C110-C70)</f>
        <v>0.74951812104510818</v>
      </c>
      <c r="D127" s="166">
        <f t="shared" si="286"/>
        <v>0.74853320847530913</v>
      </c>
      <c r="E127" s="166">
        <f t="shared" si="286"/>
        <v>0.74670328354469506</v>
      </c>
      <c r="F127" s="166">
        <f t="shared" si="286"/>
        <v>0.74391812329667406</v>
      </c>
      <c r="G127" s="166">
        <f t="shared" si="286"/>
        <v>0.74015513708506664</v>
      </c>
      <c r="H127" s="166">
        <f t="shared" si="286"/>
        <v>0.73538338397269842</v>
      </c>
      <c r="I127" s="166">
        <f t="shared" si="286"/>
        <v>0.72956293137911665</v>
      </c>
      <c r="J127" s="166">
        <f t="shared" si="286"/>
        <v>0.72264400675764895</v>
      </c>
      <c r="K127" s="166">
        <f t="shared" si="286"/>
        <v>0.71456590822832133</v>
      </c>
      <c r="L127" s="166">
        <f t="shared" si="286"/>
        <v>0.70525562877545744</v>
      </c>
      <c r="M127" s="166">
        <f t="shared" si="286"/>
        <v>0.69462613420911434</v>
      </c>
      <c r="N127" s="166">
        <f t="shared" si="286"/>
        <v>0.68257421640798155</v>
      </c>
      <c r="O127" s="166">
        <f t="shared" si="286"/>
        <v>0.66897781877263141</v>
      </c>
      <c r="P127" s="166">
        <f t="shared" si="286"/>
        <v>0.65369269802139296</v>
      </c>
      <c r="Q127" s="166">
        <f t="shared" si="286"/>
        <v>0.63654824217597683</v>
      </c>
      <c r="R127" s="166">
        <f t="shared" si="286"/>
        <v>0.61734220407161322</v>
      </c>
      <c r="S127" s="166">
        <f t="shared" si="286"/>
        <v>0.59583402605371538</v>
      </c>
      <c r="T127" s="166">
        <f t="shared" si="286"/>
        <v>0.57173631441222028</v>
      </c>
      <c r="U127" s="166">
        <f t="shared" si="286"/>
        <v>0.54470385611186289</v>
      </c>
      <c r="V127" s="166">
        <f t="shared" si="286"/>
        <v>0.51431933196382673</v>
      </c>
      <c r="W127" s="166">
        <f t="shared" si="286"/>
        <v>0.48007453314369675</v>
      </c>
      <c r="X127" s="166">
        <f t="shared" si="286"/>
        <v>0.44134537470466079</v>
      </c>
      <c r="Y127" s="166">
        <f t="shared" si="286"/>
        <v>0.39735822919697983</v>
      </c>
      <c r="Z127" s="166">
        <f t="shared" si="286"/>
        <v>0.34714392765840957</v>
      </c>
      <c r="AA127" s="166">
        <f t="shared" si="286"/>
        <v>0.28947395012804</v>
      </c>
      <c r="AB127" s="166">
        <f t="shared" si="286"/>
        <v>0.22277044532626711</v>
      </c>
      <c r="AC127" s="166">
        <f t="shared" si="286"/>
        <v>0.14497708792809239</v>
      </c>
      <c r="AD127" s="166">
        <f t="shared" si="286"/>
        <v>5.3370223169145747E-2</v>
      </c>
      <c r="AE127" s="166">
        <f t="shared" si="286"/>
        <v>5.5722735657532829E-2</v>
      </c>
      <c r="AF127" s="166">
        <f t="shared" si="286"/>
        <v>0.18735136952686471</v>
      </c>
      <c r="AG127" s="166">
        <f t="shared" si="286"/>
        <v>0.34860410692779287</v>
      </c>
      <c r="AH127" s="166">
        <f t="shared" si="286"/>
        <v>0.54964182480742252</v>
      </c>
      <c r="AI127" s="166">
        <f t="shared" ref="AI127:BN127" si="287">ABS(AI110-AI70)</f>
        <v>0.80529761019020973</v>
      </c>
      <c r="AJ127" s="166">
        <f t="shared" si="287"/>
        <v>1.1374009757188448</v>
      </c>
      <c r="AK127" s="166">
        <f t="shared" si="287"/>
        <v>1.5773459011635795</v>
      </c>
      <c r="AL127" s="166">
        <f t="shared" si="287"/>
        <v>2.1649178975508248</v>
      </c>
      <c r="AM127" s="166">
        <f t="shared" si="287"/>
        <v>2.9249451479739883</v>
      </c>
      <c r="AN127" s="166">
        <f t="shared" si="287"/>
        <v>3.7685107024560391</v>
      </c>
      <c r="AO127" s="166">
        <f t="shared" si="287"/>
        <v>4.3315197961905971</v>
      </c>
      <c r="AP127" s="166">
        <f t="shared" si="287"/>
        <v>4.3614430629703236</v>
      </c>
      <c r="AQ127" s="166">
        <f t="shared" si="287"/>
        <v>3.9538734087828757</v>
      </c>
      <c r="AR127" s="166">
        <f t="shared" si="287"/>
        <v>3.3212961577928173</v>
      </c>
      <c r="AS127" s="166">
        <f t="shared" si="287"/>
        <v>2.7437794460395719</v>
      </c>
      <c r="AT127" s="166">
        <f t="shared" si="287"/>
        <v>2.2851721109244458</v>
      </c>
      <c r="AU127" s="166">
        <f t="shared" si="287"/>
        <v>1.9316672452513193</v>
      </c>
      <c r="AV127" s="166">
        <f t="shared" si="287"/>
        <v>1.6577139249909063</v>
      </c>
      <c r="AW127" s="166">
        <f t="shared" si="287"/>
        <v>1.4420097143403923</v>
      </c>
      <c r="AX127" s="166">
        <f t="shared" si="287"/>
        <v>1.269084367904155</v>
      </c>
      <c r="AY127" s="166">
        <f t="shared" si="287"/>
        <v>1.1280412998017058</v>
      </c>
      <c r="AZ127" s="166">
        <f t="shared" si="287"/>
        <v>1.0111891972342506</v>
      </c>
      <c r="BA127" s="166">
        <f t="shared" si="287"/>
        <v>0.91302561395990012</v>
      </c>
      <c r="BB127" s="166">
        <f t="shared" si="287"/>
        <v>0.82954603342038602</v>
      </c>
      <c r="BC127" s="166">
        <f t="shared" si="287"/>
        <v>0.75778392150176399</v>
      </c>
      <c r="BD127" s="166">
        <f t="shared" si="287"/>
        <v>0.69550376524377955</v>
      </c>
      <c r="BE127" s="166">
        <f t="shared" si="287"/>
        <v>0.64099378322567591</v>
      </c>
      <c r="BF127" s="166">
        <f t="shared" si="287"/>
        <v>0.59292377776415417</v>
      </c>
      <c r="BG127" s="166">
        <f t="shared" si="287"/>
        <v>0.55024604375481989</v>
      </c>
      <c r="BH127" s="166">
        <f t="shared" si="287"/>
        <v>0.51212515496641664</v>
      </c>
      <c r="BI127" s="166">
        <f t="shared" si="287"/>
        <v>0.47788742487882307</v>
      </c>
      <c r="BJ127" s="166">
        <f t="shared" si="287"/>
        <v>0.44698398518540727</v>
      </c>
      <c r="BK127" s="166">
        <f t="shared" si="287"/>
        <v>0.41896343515743861</v>
      </c>
      <c r="BL127" s="166">
        <f t="shared" si="287"/>
        <v>0.39345131661943811</v>
      </c>
      <c r="BM127" s="166">
        <f t="shared" si="287"/>
        <v>0.3701345243183819</v>
      </c>
      <c r="BN127" s="166">
        <f t="shared" si="287"/>
        <v>0.34874933146842724</v>
      </c>
      <c r="BO127" s="166">
        <f t="shared" ref="BO127:CG127" si="288">ABS(BO110-BO70)</f>
        <v>0.32907209575451735</v>
      </c>
      <c r="BP127" s="166">
        <f t="shared" si="288"/>
        <v>0.31091197545824401</v>
      </c>
      <c r="BQ127" s="166">
        <f t="shared" si="288"/>
        <v>0.29410516911509677</v>
      </c>
      <c r="BR127" s="166">
        <f t="shared" si="288"/>
        <v>0.27851032144442522</v>
      </c>
      <c r="BS127" s="166">
        <f t="shared" si="288"/>
        <v>0.2640048304248247</v>
      </c>
      <c r="BT127" s="166">
        <f t="shared" si="288"/>
        <v>0.2504818567673911</v>
      </c>
      <c r="BU127" s="166">
        <f t="shared" si="288"/>
        <v>0.1346757107689015</v>
      </c>
      <c r="BV127" s="166">
        <f t="shared" si="288"/>
        <v>7.3694240935276101E-2</v>
      </c>
      <c r="BW127" s="166">
        <f t="shared" si="288"/>
        <v>3.6332501840163012E-2</v>
      </c>
      <c r="BX127" s="166">
        <f t="shared" si="288"/>
        <v>1.1012740104792473E-2</v>
      </c>
      <c r="BY127" s="166">
        <f t="shared" si="288"/>
        <v>7.4882242534810572E-3</v>
      </c>
      <c r="BZ127" s="166">
        <f t="shared" si="288"/>
        <v>2.1843951022696984E-2</v>
      </c>
      <c r="CA127" s="166">
        <f t="shared" si="288"/>
        <v>3.3549703782632778E-2</v>
      </c>
      <c r="CB127" s="166">
        <f t="shared" si="288"/>
        <v>4.3498284003612331E-2</v>
      </c>
      <c r="CC127" s="166">
        <f t="shared" si="288"/>
        <v>5.2250045815050994E-2</v>
      </c>
      <c r="CD127" s="166">
        <f t="shared" si="288"/>
        <v>6.0170598108909679E-2</v>
      </c>
      <c r="CE127" s="166">
        <f t="shared" si="288"/>
        <v>6.7505843827089129E-2</v>
      </c>
      <c r="CF127" s="166">
        <f t="shared" si="288"/>
        <v>7.4425135379233787E-2</v>
      </c>
      <c r="CG127" s="166">
        <f t="shared" si="288"/>
        <v>8.1047230219779443E-2</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0</v>
      </c>
      <c r="BV128" s="166">
        <f t="shared" si="291"/>
        <v>0</v>
      </c>
      <c r="BW128" s="166">
        <f t="shared" si="291"/>
        <v>1.5546201987776334</v>
      </c>
      <c r="BX128" s="166">
        <f t="shared" si="291"/>
        <v>1.7394935983701778</v>
      </c>
      <c r="BY128" s="166">
        <f t="shared" si="291"/>
        <v>1.924366997962722</v>
      </c>
      <c r="BZ128" s="166">
        <f t="shared" si="291"/>
        <v>2.1092403975552667</v>
      </c>
      <c r="CA128" s="166">
        <f t="shared" si="291"/>
        <v>2.2941137971478112</v>
      </c>
      <c r="CB128" s="166">
        <f t="shared" si="291"/>
        <v>2.4789871967403556</v>
      </c>
      <c r="CC128" s="166">
        <f t="shared" si="291"/>
        <v>0</v>
      </c>
      <c r="CD128" s="166">
        <f t="shared" si="291"/>
        <v>0</v>
      </c>
      <c r="CE128" s="166">
        <f t="shared" si="291"/>
        <v>0</v>
      </c>
      <c r="CF128" s="166">
        <f t="shared" si="291"/>
        <v>0</v>
      </c>
      <c r="CG128" s="166">
        <f t="shared" si="291"/>
        <v>0</v>
      </c>
      <c r="CH128" s="166"/>
      <c r="CI128" s="167">
        <f>MAX(C128:CG128)</f>
        <v>2.4789871967403556</v>
      </c>
      <c r="CJ128" s="169"/>
      <c r="CK128" s="21">
        <f>CI128*'Design Spec'!D112</f>
        <v>545.37718328287826</v>
      </c>
      <c r="CL128" s="37"/>
    </row>
    <row r="129" spans="2:90" ht="16.5" customHeight="1">
      <c r="B129" s="166" t="s">
        <v>874</v>
      </c>
      <c r="C129" s="166">
        <f t="shared" ref="C129:AH129" si="292">ABS(C111-C70)</f>
        <v>0.74951812104510818</v>
      </c>
      <c r="D129" s="166">
        <f t="shared" si="292"/>
        <v>0.74853318803641677</v>
      </c>
      <c r="E129" s="166">
        <f t="shared" si="292"/>
        <v>0.74670311643737741</v>
      </c>
      <c r="F129" s="166">
        <f t="shared" si="292"/>
        <v>0.74391746088121846</v>
      </c>
      <c r="G129" s="166">
        <f t="shared" si="292"/>
        <v>0.7401532814740206</v>
      </c>
      <c r="H129" s="166">
        <f t="shared" si="292"/>
        <v>0.73537914381647396</v>
      </c>
      <c r="I129" s="166">
        <f t="shared" si="292"/>
        <v>0.72955445285346987</v>
      </c>
      <c r="J129" s="166">
        <f t="shared" si="292"/>
        <v>0.72262857036044115</v>
      </c>
      <c r="K129" s="166">
        <f t="shared" si="292"/>
        <v>0.71453967945079855</v>
      </c>
      <c r="L129" s="166">
        <f t="shared" si="292"/>
        <v>0.70521334713703177</v>
      </c>
      <c r="M129" s="166">
        <f t="shared" si="292"/>
        <v>0.69456072013437764</v>
      </c>
      <c r="N129" s="166">
        <f t="shared" si="292"/>
        <v>0.68247626838955355</v>
      </c>
      <c r="O129" s="166">
        <f t="shared" si="292"/>
        <v>0.66883496332468817</v>
      </c>
      <c r="P129" s="166">
        <f t="shared" si="292"/>
        <v>0.65348874076641528</v>
      </c>
      <c r="Q129" s="166">
        <f t="shared" si="292"/>
        <v>0.6362620480149257</v>
      </c>
      <c r="R129" s="166">
        <f t="shared" si="292"/>
        <v>0.61694620467331818</v>
      </c>
      <c r="S129" s="166">
        <f t="shared" si="292"/>
        <v>0.59529220902563262</v>
      </c>
      <c r="T129" s="166">
        <f t="shared" si="292"/>
        <v>0.57100148278988738</v>
      </c>
      <c r="U129" s="166">
        <f t="shared" si="292"/>
        <v>0.54371384677721291</v>
      </c>
      <c r="V129" s="166">
        <f t="shared" si="292"/>
        <v>0.51299172672611704</v>
      </c>
      <c r="W129" s="166">
        <f t="shared" si="292"/>
        <v>0.47829915186760735</v>
      </c>
      <c r="X129" s="166">
        <f t="shared" si="292"/>
        <v>0.43897344636024116</v>
      </c>
      <c r="Y129" s="166">
        <f t="shared" si="292"/>
        <v>0.39418648854934796</v>
      </c>
      <c r="Z129" s="166">
        <f t="shared" si="292"/>
        <v>0.34289079094171765</v>
      </c>
      <c r="AA129" s="166">
        <f t="shared" si="292"/>
        <v>0.28374302399080881</v>
      </c>
      <c r="AB129" s="166">
        <f t="shared" si="292"/>
        <v>0.2149932263224108</v>
      </c>
      <c r="AC129" s="166">
        <f t="shared" si="292"/>
        <v>0.13432042418977164</v>
      </c>
      <c r="AD129" s="166">
        <f t="shared" si="292"/>
        <v>3.8582030424638147E-2</v>
      </c>
      <c r="AE129" s="166">
        <f t="shared" si="292"/>
        <v>7.6580235051776357E-2</v>
      </c>
      <c r="AF129" s="166">
        <f t="shared" si="292"/>
        <v>0.21738258328008742</v>
      </c>
      <c r="AG129" s="166">
        <f t="shared" si="292"/>
        <v>0.39299011086570712</v>
      </c>
      <c r="AH129" s="166">
        <f t="shared" si="292"/>
        <v>0.61746188855282302</v>
      </c>
      <c r="AI129" s="166">
        <f t="shared" ref="AI129:BN129" si="293">ABS(AI111-AI70)</f>
        <v>0.91342124025804783</v>
      </c>
      <c r="AJ129" s="166">
        <f t="shared" si="293"/>
        <v>1.3194530760740166</v>
      </c>
      <c r="AK129" s="166">
        <f t="shared" si="293"/>
        <v>1.9061448287737637</v>
      </c>
      <c r="AL129" s="166">
        <f t="shared" si="293"/>
        <v>2.813212839883632</v>
      </c>
      <c r="AM129" s="166">
        <f t="shared" si="293"/>
        <v>4.3323823500483165</v>
      </c>
      <c r="AN129" s="166">
        <f t="shared" si="293"/>
        <v>6.9350164403703474</v>
      </c>
      <c r="AO129" s="166">
        <f t="shared" si="293"/>
        <v>9.412451048862291</v>
      </c>
      <c r="AP129" s="166">
        <f t="shared" si="293"/>
        <v>8.8882989560613179</v>
      </c>
      <c r="AQ129" s="166">
        <f t="shared" si="293"/>
        <v>6.2679932177954356</v>
      </c>
      <c r="AR129" s="166">
        <f t="shared" si="293"/>
        <v>4.3908362579707925</v>
      </c>
      <c r="AS129" s="166">
        <f t="shared" si="293"/>
        <v>3.2780991270178674</v>
      </c>
      <c r="AT129" s="166">
        <f t="shared" si="293"/>
        <v>2.5782515984848451</v>
      </c>
      <c r="AU129" s="166">
        <f t="shared" si="293"/>
        <v>2.1056270901499063</v>
      </c>
      <c r="AV129" s="166">
        <f t="shared" si="293"/>
        <v>1.7675967709751164</v>
      </c>
      <c r="AW129" s="166">
        <f t="shared" si="293"/>
        <v>1.5148581834636889</v>
      </c>
      <c r="AX129" s="166">
        <f t="shared" si="293"/>
        <v>1.3192344159912102</v>
      </c>
      <c r="AY129" s="166">
        <f t="shared" si="293"/>
        <v>1.1635970917827918</v>
      </c>
      <c r="AZ129" s="166">
        <f t="shared" si="293"/>
        <v>1.0369854334035598</v>
      </c>
      <c r="BA129" s="166">
        <f t="shared" si="293"/>
        <v>0.93208006459827775</v>
      </c>
      <c r="BB129" s="166">
        <f t="shared" si="293"/>
        <v>0.84381597173969325</v>
      </c>
      <c r="BC129" s="166">
        <f t="shared" si="293"/>
        <v>0.76858107289676425</v>
      </c>
      <c r="BD129" s="166">
        <f t="shared" si="293"/>
        <v>0.70373240239259671</v>
      </c>
      <c r="BE129" s="166">
        <f t="shared" si="293"/>
        <v>0.64729278909852417</v>
      </c>
      <c r="BF129" s="166">
        <f t="shared" si="293"/>
        <v>0.5977543565962703</v>
      </c>
      <c r="BG129" s="166">
        <f t="shared" si="293"/>
        <v>0.55394752769487721</v>
      </c>
      <c r="BH129" s="166">
        <f t="shared" si="293"/>
        <v>0.51495146927800828</v>
      </c>
      <c r="BI129" s="166">
        <f t="shared" si="293"/>
        <v>0.48003148655422401</v>
      </c>
      <c r="BJ129" s="166">
        <f t="shared" si="293"/>
        <v>0.44859437801042257</v>
      </c>
      <c r="BK129" s="166">
        <f t="shared" si="293"/>
        <v>0.4201560258655993</v>
      </c>
      <c r="BL129" s="166">
        <f t="shared" si="293"/>
        <v>0.39431748780772946</v>
      </c>
      <c r="BM129" s="166">
        <f t="shared" si="293"/>
        <v>0.37074710166764013</v>
      </c>
      <c r="BN129" s="166">
        <f t="shared" si="293"/>
        <v>0.34916691239246533</v>
      </c>
      <c r="BO129" s="166">
        <f t="shared" ref="BO129:CG129" si="294">ABS(BO111-BO70)</f>
        <v>0.32934225219727498</v>
      </c>
      <c r="BP129" s="166">
        <f t="shared" si="294"/>
        <v>0.31107365226630057</v>
      </c>
      <c r="BQ129" s="166">
        <f t="shared" si="294"/>
        <v>0.29419049997812785</v>
      </c>
      <c r="BR129" s="166">
        <f t="shared" si="294"/>
        <v>0.27854601794370548</v>
      </c>
      <c r="BS129" s="166">
        <f t="shared" si="294"/>
        <v>0.26401325462932734</v>
      </c>
      <c r="BT129" s="166">
        <f t="shared" si="294"/>
        <v>0.2504818567673911</v>
      </c>
      <c r="BU129" s="166">
        <f t="shared" si="294"/>
        <v>0.13543912407329617</v>
      </c>
      <c r="BV129" s="166">
        <f t="shared" si="294"/>
        <v>7.5869364922226734E-2</v>
      </c>
      <c r="BW129" s="166">
        <f t="shared" si="294"/>
        <v>4.0186386099206439E-2</v>
      </c>
      <c r="BX129" s="166">
        <f t="shared" si="294"/>
        <v>1.6739323913769866E-2</v>
      </c>
      <c r="BY129" s="166">
        <f t="shared" si="294"/>
        <v>2.8355104986277357E-4</v>
      </c>
      <c r="BZ129" s="166">
        <f t="shared" si="294"/>
        <v>1.1865137016440208E-2</v>
      </c>
      <c r="CA129" s="166">
        <f t="shared" si="294"/>
        <v>2.1210502432470468E-2</v>
      </c>
      <c r="CB129" s="166">
        <f t="shared" si="294"/>
        <v>2.8653779832429338E-2</v>
      </c>
      <c r="CC129" s="166">
        <f t="shared" si="294"/>
        <v>3.4764161521110171E-2</v>
      </c>
      <c r="CD129" s="166">
        <f t="shared" si="294"/>
        <v>3.9916536312565642E-2</v>
      </c>
      <c r="CE129" s="166">
        <f t="shared" si="294"/>
        <v>4.4366448703504147E-2</v>
      </c>
      <c r="CF129" s="166">
        <f t="shared" si="294"/>
        <v>4.8293149035518734E-2</v>
      </c>
      <c r="CG129" s="166">
        <f t="shared" si="294"/>
        <v>5.1825445622518895E-2</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0.39786612157822177</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0</v>
      </c>
      <c r="BV130" s="166">
        <f t="shared" si="297"/>
        <v>0</v>
      </c>
      <c r="BW130" s="166">
        <f t="shared" si="297"/>
        <v>1.5546201987776334</v>
      </c>
      <c r="BX130" s="166">
        <f t="shared" si="297"/>
        <v>1.7394935983701778</v>
      </c>
      <c r="BY130" s="166">
        <f t="shared" si="297"/>
        <v>1.924366997962722</v>
      </c>
      <c r="BZ130" s="166">
        <f t="shared" si="297"/>
        <v>2.1092403975552667</v>
      </c>
      <c r="CA130" s="166">
        <f t="shared" si="297"/>
        <v>2.2941137971478112</v>
      </c>
      <c r="CB130" s="166">
        <f t="shared" si="297"/>
        <v>2.4789871967403556</v>
      </c>
      <c r="CC130" s="166">
        <f t="shared" si="297"/>
        <v>2.6638605963328996</v>
      </c>
      <c r="CD130" s="166">
        <f t="shared" si="297"/>
        <v>2.8487339959254441</v>
      </c>
      <c r="CE130" s="166">
        <f t="shared" si="297"/>
        <v>3.0336073955179885</v>
      </c>
      <c r="CF130" s="166">
        <f t="shared" si="297"/>
        <v>3.218480795110533</v>
      </c>
      <c r="CG130" s="166">
        <f t="shared" si="297"/>
        <v>0</v>
      </c>
      <c r="CH130" s="166"/>
      <c r="CI130" s="167">
        <f>MAX(C130:CG130)</f>
        <v>3.218480795110533</v>
      </c>
      <c r="CJ130" s="170"/>
      <c r="CK130" s="21">
        <f>CI130*'Design Spec'!D112</f>
        <v>708.06577492431722</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1.0167142635267854</v>
      </c>
      <c r="D138" s="10">
        <f t="shared" si="298"/>
        <v>1.0157297594678187</v>
      </c>
      <c r="E138" s="10">
        <f t="shared" si="298"/>
        <v>1.0139027619356356</v>
      </c>
      <c r="F138" s="10">
        <f t="shared" si="298"/>
        <v>1.0111274649248454</v>
      </c>
      <c r="G138" s="10">
        <f t="shared" si="298"/>
        <v>1.0073881616824094</v>
      </c>
      <c r="H138" s="10">
        <f t="shared" si="298"/>
        <v>1.0026635364841883</v>
      </c>
      <c r="I138" s="10">
        <f t="shared" si="298"/>
        <v>0.99692640782057895</v>
      </c>
      <c r="J138" s="10">
        <f t="shared" si="298"/>
        <v>0.99014340017868241</v>
      </c>
      <c r="K138" s="10">
        <f t="shared" si="298"/>
        <v>0.98227454028128702</v>
      </c>
      <c r="L138" s="10">
        <f t="shared" si="298"/>
        <v>0.9732727730758679</v>
      </c>
      <c r="M138" s="10">
        <f t="shared" si="298"/>
        <v>0.96308339245374264</v>
      </c>
      <c r="N138" s="10">
        <f t="shared" si="298"/>
        <v>0.95164338177363916</v>
      </c>
      <c r="O138" s="10">
        <f t="shared" si="298"/>
        <v>0.93888065999644599</v>
      </c>
      <c r="P138" s="10">
        <f t="shared" si="298"/>
        <v>0.92471323095366442</v>
      </c>
      <c r="Q138" s="10">
        <f t="shared" si="298"/>
        <v>0.90904823648026123</v>
      </c>
      <c r="R138" s="10">
        <f t="shared" si="298"/>
        <v>0.89178091958873074</v>
      </c>
      <c r="S138" s="10">
        <f t="shared" si="298"/>
        <v>0.87279351262795479</v>
      </c>
      <c r="T138" s="10">
        <f t="shared" si="298"/>
        <v>0.85195407901705122</v>
      </c>
      <c r="U138" s="10">
        <f t="shared" si="298"/>
        <v>0.82911535789407598</v>
      </c>
      <c r="V138" s="10">
        <f t="shared" si="298"/>
        <v>0.804113692003253</v>
      </c>
      <c r="W138" s="10">
        <f t="shared" si="298"/>
        <v>0.77676816469948551</v>
      </c>
      <c r="X138" s="10">
        <f t="shared" si="298"/>
        <v>0.74688013794471031</v>
      </c>
      <c r="Y138" s="10">
        <f t="shared" si="298"/>
        <v>0.71423347728125974</v>
      </c>
      <c r="Z138" s="10">
        <f t="shared" si="298"/>
        <v>0.67859588149426719</v>
      </c>
      <c r="AA138" s="10">
        <f t="shared" si="298"/>
        <v>0.6397219147080011</v>
      </c>
      <c r="AB138" s="10">
        <f t="shared" si="298"/>
        <v>0.5973585767777686</v>
      </c>
      <c r="AC138" s="10">
        <f t="shared" si="298"/>
        <v>0.55125454791284967</v>
      </c>
      <c r="AD138" s="10">
        <f t="shared" si="298"/>
        <v>0.5011745932357009</v>
      </c>
      <c r="AE138" s="10">
        <f t="shared" si="298"/>
        <v>0.44692096523816127</v>
      </c>
      <c r="AF138" s="10">
        <f t="shared" si="298"/>
        <v>0.38836388364400887</v>
      </c>
      <c r="AG138" s="10">
        <f t="shared" si="298"/>
        <v>0.32548307964989243</v>
      </c>
      <c r="AH138" s="10">
        <f t="shared" si="298"/>
        <v>0.2584215834365059</v>
      </c>
      <c r="AI138" s="10">
        <f t="shared" ref="AI138:BN138" si="299">ABS(AI47-AI53)</f>
        <v>0.18755085437377117</v>
      </c>
      <c r="AJ138" s="10">
        <f t="shared" si="299"/>
        <v>0.11354236974216148</v>
      </c>
      <c r="AK138" s="10">
        <f t="shared" si="299"/>
        <v>3.7434538197532508E-2</v>
      </c>
      <c r="AL138" s="10">
        <f t="shared" si="299"/>
        <v>3.9324077519468537E-2</v>
      </c>
      <c r="AM138" s="10">
        <f t="shared" si="299"/>
        <v>0.11488113475103723</v>
      </c>
      <c r="AN138" s="10">
        <f t="shared" si="299"/>
        <v>0.1870631411720558</v>
      </c>
      <c r="AO138" s="10">
        <f t="shared" si="299"/>
        <v>0.25354936667888484</v>
      </c>
      <c r="AP138" s="10">
        <f t="shared" si="299"/>
        <v>0.28671310123715199</v>
      </c>
      <c r="AQ138" s="10">
        <f t="shared" si="299"/>
        <v>0.34015264672909518</v>
      </c>
      <c r="AR138" s="10">
        <f t="shared" si="299"/>
        <v>0.38312074559184772</v>
      </c>
      <c r="AS138" s="10">
        <f t="shared" si="299"/>
        <v>0.41484914998934919</v>
      </c>
      <c r="AT138" s="10">
        <f t="shared" si="299"/>
        <v>0.43535639852004882</v>
      </c>
      <c r="AU138" s="10">
        <f t="shared" si="299"/>
        <v>0.44536230098298835</v>
      </c>
      <c r="AV138" s="10">
        <f t="shared" si="299"/>
        <v>0.44609944855777517</v>
      </c>
      <c r="AW138" s="10">
        <f t="shared" si="299"/>
        <v>0.43908526178491769</v>
      </c>
      <c r="AX138" s="10">
        <f t="shared" si="299"/>
        <v>0.42591245842459835</v>
      </c>
      <c r="AY138" s="10">
        <f t="shared" si="299"/>
        <v>0.4080922819771422</v>
      </c>
      <c r="AZ138" s="10">
        <f t="shared" si="299"/>
        <v>0.38695942251250282</v>
      </c>
      <c r="BA138" s="10">
        <f t="shared" si="299"/>
        <v>0.36363032802056661</v>
      </c>
      <c r="BB138" s="10">
        <f t="shared" si="299"/>
        <v>0.33899943956266498</v>
      </c>
      <c r="BC138" s="10">
        <f t="shared" si="299"/>
        <v>0.31375791110080464</v>
      </c>
      <c r="BD138" s="10">
        <f t="shared" si="299"/>
        <v>0.28842280301257328</v>
      </c>
      <c r="BE138" s="10">
        <f t="shared" si="299"/>
        <v>0.26336884358901624</v>
      </c>
      <c r="BF138" s="10">
        <f t="shared" si="299"/>
        <v>0.23885829456537833</v>
      </c>
      <c r="BG138" s="10">
        <f t="shared" si="299"/>
        <v>0.21506686101401673</v>
      </c>
      <c r="BH138" s="10">
        <f t="shared" si="299"/>
        <v>0.19210505582618786</v>
      </c>
      <c r="BI138" s="10">
        <f t="shared" si="299"/>
        <v>0.17003521810721267</v>
      </c>
      <c r="BJ138" s="10">
        <f t="shared" si="299"/>
        <v>0.14888473874909081</v>
      </c>
      <c r="BK138" s="10">
        <f t="shared" si="299"/>
        <v>0.12865615025663968</v>
      </c>
      <c r="BL138" s="10">
        <f t="shared" si="299"/>
        <v>0.10933471332111822</v>
      </c>
      <c r="BM138" s="10">
        <f t="shared" si="299"/>
        <v>9.0894052374939971E-2</v>
      </c>
      <c r="BN138" s="10">
        <f t="shared" si="299"/>
        <v>7.3300296227579498E-2</v>
      </c>
      <c r="BO138" s="10">
        <f t="shared" ref="BO138:CG138" si="300">ABS(BO47-BO53)</f>
        <v>5.6515087539571907E-2</v>
      </c>
      <c r="BP138" s="10">
        <f t="shared" si="300"/>
        <v>4.0497744562718596E-2</v>
      </c>
      <c r="BQ138" s="10">
        <f t="shared" si="300"/>
        <v>2.5206792458490002E-2</v>
      </c>
      <c r="BR138" s="10">
        <f t="shared" si="300"/>
        <v>1.0601028922596623E-2</v>
      </c>
      <c r="BS138" s="10">
        <f t="shared" si="300"/>
        <v>3.3597520467987252E-3</v>
      </c>
      <c r="BT138" s="10">
        <f t="shared" si="300"/>
        <v>1.6714285714285904E-2</v>
      </c>
      <c r="BU138" s="10">
        <f t="shared" si="300"/>
        <v>0.14738549622421848</v>
      </c>
      <c r="BV138" s="10">
        <f t="shared" si="300"/>
        <v>0.23368630489874198</v>
      </c>
      <c r="BW138" s="10">
        <f t="shared" si="300"/>
        <v>0.2977536435634015</v>
      </c>
      <c r="BX138" s="10">
        <f t="shared" si="300"/>
        <v>0.34912479621741477</v>
      </c>
      <c r="BY138" s="10">
        <f t="shared" si="300"/>
        <v>0.39235580602645159</v>
      </c>
      <c r="BZ138" s="10">
        <f t="shared" si="300"/>
        <v>0.42985192487043544</v>
      </c>
      <c r="CA138" s="10">
        <f t="shared" si="300"/>
        <v>0.46300460011544597</v>
      </c>
      <c r="CB138" s="10">
        <f t="shared" si="300"/>
        <v>0.49268962638325731</v>
      </c>
      <c r="CC138" s="10">
        <f t="shared" si="300"/>
        <v>0.51950183823877705</v>
      </c>
      <c r="CD138" s="10">
        <f t="shared" si="300"/>
        <v>0.5438725676663696</v>
      </c>
      <c r="CE138" s="10">
        <f t="shared" si="300"/>
        <v>0.56613163838927927</v>
      </c>
      <c r="CF138" s="10">
        <f t="shared" si="300"/>
        <v>0.58654177159683885</v>
      </c>
      <c r="CG138" s="10">
        <f t="shared" si="300"/>
        <v>0.60531866421908997</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v>
      </c>
      <c r="AS139" s="10">
        <f t="shared" si="302"/>
        <v>0</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v>
      </c>
      <c r="BI139" s="10">
        <f t="shared" si="302"/>
        <v>0</v>
      </c>
      <c r="BJ139" s="10">
        <f t="shared" si="302"/>
        <v>0</v>
      </c>
      <c r="BK139" s="10">
        <f t="shared" si="302"/>
        <v>0</v>
      </c>
      <c r="BL139" s="10">
        <f t="shared" si="302"/>
        <v>0</v>
      </c>
      <c r="BM139" s="10">
        <f t="shared" si="302"/>
        <v>0</v>
      </c>
      <c r="BN139" s="10">
        <f t="shared" si="302"/>
        <v>0</v>
      </c>
      <c r="BO139" s="10">
        <f t="shared" ref="BO139:CG139" si="303">IF(BO138&lt;0.03,BO25,0)</f>
        <v>0</v>
      </c>
      <c r="BP139" s="10">
        <f t="shared" si="303"/>
        <v>0</v>
      </c>
      <c r="BQ139" s="10">
        <f t="shared" si="303"/>
        <v>0.95652173913043492</v>
      </c>
      <c r="BR139" s="10">
        <f t="shared" si="303"/>
        <v>0.97101449275362328</v>
      </c>
      <c r="BS139" s="10">
        <f t="shared" si="303"/>
        <v>0.98550724637681164</v>
      </c>
      <c r="BT139" s="10">
        <f t="shared" si="303"/>
        <v>1</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1</v>
      </c>
      <c r="CJ139" s="10">
        <f>3.14/2</f>
        <v>1.57</v>
      </c>
    </row>
    <row r="140" spans="2:90" ht="16.5" customHeight="1">
      <c r="C140" s="10">
        <f t="shared" ref="C140:AH140" si="304">ABS(C49-C55)</f>
        <v>1.1740005109046616</v>
      </c>
      <c r="D140" s="10">
        <f t="shared" si="304"/>
        <v>1.1730158162705733</v>
      </c>
      <c r="E140" s="10">
        <f t="shared" si="304"/>
        <v>1.1711874540325722</v>
      </c>
      <c r="F140" s="10">
        <f t="shared" si="304"/>
        <v>1.1684075643276508</v>
      </c>
      <c r="G140" s="10">
        <f t="shared" si="304"/>
        <v>1.1646572517404887</v>
      </c>
      <c r="H140" s="10">
        <f t="shared" si="304"/>
        <v>1.1599107660848476</v>
      </c>
      <c r="I140" s="10">
        <f t="shared" si="304"/>
        <v>1.1541350918234243</v>
      </c>
      <c r="J140" s="10">
        <f t="shared" si="304"/>
        <v>1.1472894143833285</v>
      </c>
      <c r="K140" s="10">
        <f t="shared" si="304"/>
        <v>1.1393244495525079</v>
      </c>
      <c r="L140" s="10">
        <f t="shared" si="304"/>
        <v>1.1301816184783287</v>
      </c>
      <c r="M140" s="10">
        <f t="shared" si="304"/>
        <v>1.1197920466408782</v>
      </c>
      <c r="N140" s="10">
        <f t="shared" si="304"/>
        <v>1.108075360473705</v>
      </c>
      <c r="O140" s="10">
        <f t="shared" si="304"/>
        <v>1.0949382500190219</v>
      </c>
      <c r="P140" s="10">
        <f t="shared" si="304"/>
        <v>1.0802727601630802</v>
      </c>
      <c r="Q140" s="10">
        <f t="shared" si="304"/>
        <v>1.0639542667529729</v>
      </c>
      <c r="R140" s="10">
        <f t="shared" si="304"/>
        <v>1.045839087620956</v>
      </c>
      <c r="S140" s="10">
        <f t="shared" si="304"/>
        <v>1.0257616729943115</v>
      </c>
      <c r="T140" s="10">
        <f t="shared" si="304"/>
        <v>1.0035313163677237</v>
      </c>
      <c r="U140" s="10">
        <f t="shared" si="304"/>
        <v>0.97892832820397768</v>
      </c>
      <c r="V140" s="10">
        <f t="shared" si="304"/>
        <v>0.95169962523547813</v>
      </c>
      <c r="W140" s="10">
        <f t="shared" si="304"/>
        <v>0.92155371522937624</v>
      </c>
      <c r="X140" s="10">
        <f t="shared" si="304"/>
        <v>0.88815511359608112</v>
      </c>
      <c r="Y140" s="10">
        <f t="shared" si="304"/>
        <v>0.85111833536227677</v>
      </c>
      <c r="Z140" s="10">
        <f t="shared" si="304"/>
        <v>0.81000179860161736</v>
      </c>
      <c r="AA140" s="10">
        <f t="shared" si="304"/>
        <v>0.76430230966064228</v>
      </c>
      <c r="AB140" s="10">
        <f t="shared" si="304"/>
        <v>0.71345136527827635</v>
      </c>
      <c r="AC140" s="10">
        <f t="shared" si="304"/>
        <v>0.65681543749174287</v>
      </c>
      <c r="AD140" s="10">
        <f t="shared" si="304"/>
        <v>0.59370389892711195</v>
      </c>
      <c r="AE140" s="10">
        <f t="shared" si="304"/>
        <v>0.52339054933251716</v>
      </c>
      <c r="AF140" s="10">
        <f t="shared" si="304"/>
        <v>0.4451580651709427</v>
      </c>
      <c r="AG140" s="10">
        <f t="shared" si="304"/>
        <v>0.35837914358646661</v>
      </c>
      <c r="AH140" s="10">
        <f t="shared" si="304"/>
        <v>0.26265291896089982</v>
      </c>
      <c r="AI140" s="10">
        <f t="shared" ref="AI140:BN140" si="305">ABS(AI49-AI55)</f>
        <v>0.15801774153029968</v>
      </c>
      <c r="AJ140" s="10">
        <f t="shared" si="305"/>
        <v>4.5255130595292847E-2</v>
      </c>
      <c r="AK140" s="10">
        <f t="shared" si="305"/>
        <v>7.3727445649159229E-2</v>
      </c>
      <c r="AL140" s="10">
        <f t="shared" si="305"/>
        <v>0.19551054555768665</v>
      </c>
      <c r="AM140" s="10">
        <f t="shared" si="305"/>
        <v>0.31495072807173496</v>
      </c>
      <c r="AN140" s="10">
        <f t="shared" si="305"/>
        <v>0.42541344034127038</v>
      </c>
      <c r="AO140" s="10">
        <f t="shared" si="305"/>
        <v>0.51968404863801432</v>
      </c>
      <c r="AP140" s="10">
        <f t="shared" si="305"/>
        <v>0.56207572548650431</v>
      </c>
      <c r="AQ140" s="10">
        <f t="shared" si="305"/>
        <v>0.61979995283398126</v>
      </c>
      <c r="AR140" s="10">
        <f t="shared" si="305"/>
        <v>0.65072665944095176</v>
      </c>
      <c r="AS140" s="10">
        <f t="shared" si="305"/>
        <v>0.65637300237095464</v>
      </c>
      <c r="AT140" s="10">
        <f t="shared" si="305"/>
        <v>0.64083521732764015</v>
      </c>
      <c r="AU140" s="10">
        <f t="shared" si="305"/>
        <v>0.60941411805128842</v>
      </c>
      <c r="AV140" s="10">
        <f t="shared" si="305"/>
        <v>0.56737209949868705</v>
      </c>
      <c r="AW140" s="10">
        <f t="shared" si="305"/>
        <v>0.51917704249121521</v>
      </c>
      <c r="AX140" s="10">
        <f t="shared" si="305"/>
        <v>0.46823230930666004</v>
      </c>
      <c r="AY140" s="10">
        <f t="shared" si="305"/>
        <v>0.41692208020221355</v>
      </c>
      <c r="AZ140" s="10">
        <f t="shared" si="305"/>
        <v>0.36679745351756066</v>
      </c>
      <c r="BA140" s="10">
        <f t="shared" si="305"/>
        <v>0.31879009139680314</v>
      </c>
      <c r="BB140" s="10">
        <f t="shared" si="305"/>
        <v>0.2733997896136291</v>
      </c>
      <c r="BC140" s="10">
        <f t="shared" si="305"/>
        <v>0.23083975218379171</v>
      </c>
      <c r="BD140" s="10">
        <f t="shared" si="305"/>
        <v>0.19114124694107182</v>
      </c>
      <c r="BE140" s="10">
        <f t="shared" si="305"/>
        <v>0.15422554154347212</v>
      </c>
      <c r="BF140" s="10">
        <f t="shared" si="305"/>
        <v>0.11995170648382936</v>
      </c>
      <c r="BG140" s="10">
        <f t="shared" si="305"/>
        <v>8.8147510761585224E-2</v>
      </c>
      <c r="BH140" s="10">
        <f t="shared" si="305"/>
        <v>5.8628855675557867E-2</v>
      </c>
      <c r="BI140" s="10">
        <f t="shared" si="305"/>
        <v>3.121161442878595E-2</v>
      </c>
      <c r="BJ140" s="10">
        <f t="shared" si="305"/>
        <v>5.71852937304973E-3</v>
      </c>
      <c r="BK140" s="10">
        <f t="shared" si="305"/>
        <v>1.8017055279113237E-2</v>
      </c>
      <c r="BL140" s="10">
        <f t="shared" si="305"/>
        <v>4.014945145718829E-2</v>
      </c>
      <c r="BM140" s="10">
        <f t="shared" si="305"/>
        <v>6.0820109752750318E-2</v>
      </c>
      <c r="BN140" s="10">
        <f t="shared" si="305"/>
        <v>8.0157831255383227E-2</v>
      </c>
      <c r="BO140" s="10">
        <f t="shared" ref="BO140:CG140" si="306">ABS(BO49-BO55)</f>
        <v>9.8279391895403023E-2</v>
      </c>
      <c r="BP140" s="10">
        <f t="shared" si="306"/>
        <v>0.11529037909082396</v>
      </c>
      <c r="BQ140" s="10">
        <f t="shared" si="306"/>
        <v>0.13128611627587583</v>
      </c>
      <c r="BR140" s="10">
        <f t="shared" si="306"/>
        <v>0.14635259985443927</v>
      </c>
      <c r="BS140" s="10">
        <f t="shared" si="306"/>
        <v>0.16056740454770257</v>
      </c>
      <c r="BT140" s="10">
        <f t="shared" si="306"/>
        <v>0.17400053309216212</v>
      </c>
      <c r="BU140" s="10">
        <f t="shared" si="306"/>
        <v>0.29782871221708052</v>
      </c>
      <c r="BV140" s="10">
        <f t="shared" si="306"/>
        <v>0.37296811729398971</v>
      </c>
      <c r="BW140" s="10">
        <f t="shared" si="306"/>
        <v>0.42603119447224824</v>
      </c>
      <c r="BX140" s="10">
        <f t="shared" si="306"/>
        <v>0.46751131855104833</v>
      </c>
      <c r="BY140" s="10">
        <f t="shared" si="306"/>
        <v>0.50219168994562113</v>
      </c>
      <c r="BZ140" s="10">
        <f t="shared" si="306"/>
        <v>0.53248332479655103</v>
      </c>
      <c r="CA140" s="10">
        <f t="shared" si="306"/>
        <v>0.55969527983257417</v>
      </c>
      <c r="CB140" s="10">
        <f t="shared" si="306"/>
        <v>0.58458269171246757</v>
      </c>
      <c r="CC140" s="10">
        <f t="shared" si="306"/>
        <v>0.60760592842914607</v>
      </c>
      <c r="CD140" s="10">
        <f t="shared" si="306"/>
        <v>0.62906164994291458</v>
      </c>
      <c r="CE140" s="10">
        <f t="shared" si="306"/>
        <v>0.64915243861937455</v>
      </c>
      <c r="CF140" s="10">
        <f t="shared" si="306"/>
        <v>0.66802515519186456</v>
      </c>
      <c r="CG140" s="10">
        <f t="shared" si="306"/>
        <v>0.68579263728377626</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v>
      </c>
      <c r="BF141" s="10">
        <f t="shared" si="308"/>
        <v>0</v>
      </c>
      <c r="BG141" s="10">
        <f t="shared" si="308"/>
        <v>0</v>
      </c>
      <c r="BH141" s="10">
        <f t="shared" si="308"/>
        <v>0</v>
      </c>
      <c r="BI141" s="10">
        <f t="shared" si="308"/>
        <v>0</v>
      </c>
      <c r="BJ141" s="10">
        <f t="shared" si="308"/>
        <v>0.85507246376811641</v>
      </c>
      <c r="BK141" s="10">
        <f t="shared" si="308"/>
        <v>0.86956521739130477</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0.86956521739130477</v>
      </c>
      <c r="CJ141" s="10">
        <f>3.14/3</f>
        <v>1.0466666666666666</v>
      </c>
      <c r="CK141" s="10">
        <f>CJ141*2</f>
        <v>2.0933333333333333</v>
      </c>
    </row>
    <row r="142" spans="2:90" ht="16.5" customHeight="1">
      <c r="C142" s="10">
        <f t="shared" ref="C142:AH142" si="310">ABS(C50-C56)</f>
        <v>1.4378511097281164</v>
      </c>
      <c r="D142" s="10">
        <f t="shared" si="310"/>
        <v>1.4368662789011648</v>
      </c>
      <c r="E142" s="10">
        <f t="shared" si="310"/>
        <v>1.4350369403594996</v>
      </c>
      <c r="F142" s="10">
        <f t="shared" si="310"/>
        <v>1.4322537592930518</v>
      </c>
      <c r="G142" s="10">
        <f t="shared" si="310"/>
        <v>1.428495537197072</v>
      </c>
      <c r="H142" s="10">
        <f t="shared" si="310"/>
        <v>1.4237332952129893</v>
      </c>
      <c r="I142" s="10">
        <f t="shared" si="310"/>
        <v>1.4179297264606401</v>
      </c>
      <c r="J142" s="10">
        <f t="shared" si="310"/>
        <v>1.4110384762478156</v>
      </c>
      <c r="K142" s="10">
        <f t="shared" si="310"/>
        <v>1.4030032250680193</v>
      </c>
      <c r="L142" s="10">
        <f t="shared" si="310"/>
        <v>1.3937565415163331</v>
      </c>
      <c r="M142" s="10">
        <f t="shared" si="310"/>
        <v>1.3832184626744504</v>
      </c>
      <c r="N142" s="10">
        <f t="shared" si="310"/>
        <v>1.371294747546846</v>
      </c>
      <c r="O142" s="10">
        <f t="shared" si="310"/>
        <v>1.3578747340020849</v>
      </c>
      <c r="P142" s="10">
        <f t="shared" si="310"/>
        <v>1.3428287103826917</v>
      </c>
      <c r="Q142" s="10">
        <f t="shared" si="310"/>
        <v>1.326004688179955</v>
      </c>
      <c r="R142" s="10">
        <f t="shared" si="310"/>
        <v>1.3072244302099323</v>
      </c>
      <c r="S142" s="10">
        <f t="shared" si="310"/>
        <v>1.2862785473466527</v>
      </c>
      <c r="T142" s="10">
        <f t="shared" si="310"/>
        <v>1.2629204232207396</v>
      </c>
      <c r="U142" s="10">
        <f t="shared" si="310"/>
        <v>1.2368586568342124</v>
      </c>
      <c r="V142" s="10">
        <f t="shared" si="310"/>
        <v>1.2077476235895739</v>
      </c>
      <c r="W142" s="10">
        <f t="shared" si="310"/>
        <v>1.1751756413392549</v>
      </c>
      <c r="X142" s="10">
        <f t="shared" si="310"/>
        <v>1.1386500861998679</v>
      </c>
      <c r="Y142" s="10">
        <f t="shared" si="310"/>
        <v>1.0975786333718958</v>
      </c>
      <c r="Z142" s="10">
        <f t="shared" si="310"/>
        <v>1.0512456120608076</v>
      </c>
      <c r="AA142" s="10">
        <f t="shared" si="310"/>
        <v>0.99878229764961635</v>
      </c>
      <c r="AB142" s="10">
        <f t="shared" si="310"/>
        <v>0.93912991420237879</v>
      </c>
      <c r="AC142" s="10">
        <f t="shared" si="310"/>
        <v>0.87099441152042945</v>
      </c>
      <c r="AD142" s="10">
        <f t="shared" si="310"/>
        <v>0.79279321849707918</v>
      </c>
      <c r="AE142" s="10">
        <f t="shared" si="310"/>
        <v>0.70259725657036121</v>
      </c>
      <c r="AF142" s="10">
        <f t="shared" si="310"/>
        <v>0.59807884808629896</v>
      </c>
      <c r="AG142" s="10">
        <f t="shared" si="310"/>
        <v>0.47649252679295828</v>
      </c>
      <c r="AH142" s="10">
        <f t="shared" si="310"/>
        <v>0.33475029265731804</v>
      </c>
      <c r="AI142" s="10">
        <f t="shared" ref="AI142:BN142" si="311">ABS(AI50-AI56)</f>
        <v>0.16972097209637615</v>
      </c>
      <c r="AJ142" s="10">
        <f t="shared" si="311"/>
        <v>2.0997217851709271E-2</v>
      </c>
      <c r="AK142" s="10">
        <f t="shared" si="311"/>
        <v>0.23742349834626486</v>
      </c>
      <c r="AL142" s="10">
        <f t="shared" si="311"/>
        <v>0.47421882293883488</v>
      </c>
      <c r="AM142" s="10">
        <f t="shared" si="311"/>
        <v>0.7166015402879633</v>
      </c>
      <c r="AN142" s="10">
        <f t="shared" si="311"/>
        <v>0.9376528254252785</v>
      </c>
      <c r="AO142" s="10">
        <f t="shared" si="311"/>
        <v>1.1026745058492142</v>
      </c>
      <c r="AP142" s="10">
        <f t="shared" si="311"/>
        <v>1.1584809486121579</v>
      </c>
      <c r="AQ142" s="10">
        <f t="shared" si="311"/>
        <v>1.1901386430418819</v>
      </c>
      <c r="AR142" s="10">
        <f t="shared" si="311"/>
        <v>1.1412127216922354</v>
      </c>
      <c r="AS142" s="10">
        <f t="shared" si="311"/>
        <v>1.0379141183789289</v>
      </c>
      <c r="AT142" s="10">
        <f t="shared" si="311"/>
        <v>0.90797711112353352</v>
      </c>
      <c r="AU142" s="10">
        <f t="shared" si="311"/>
        <v>0.77161582828406083</v>
      </c>
      <c r="AV142" s="10">
        <f t="shared" si="311"/>
        <v>0.6404313554544554</v>
      </c>
      <c r="AW142" s="10">
        <f t="shared" si="311"/>
        <v>0.51978156661107877</v>
      </c>
      <c r="AX142" s="10">
        <f t="shared" si="311"/>
        <v>0.41136932165184459</v>
      </c>
      <c r="AY142" s="10">
        <f t="shared" si="311"/>
        <v>0.31504054805614579</v>
      </c>
      <c r="AZ142" s="10">
        <f t="shared" si="311"/>
        <v>0.2298248145931443</v>
      </c>
      <c r="BA142" s="10">
        <f t="shared" si="311"/>
        <v>0.15447789034240644</v>
      </c>
      <c r="BB142" s="10">
        <f t="shared" si="311"/>
        <v>8.7741860252820159E-2</v>
      </c>
      <c r="BC142" s="10">
        <f t="shared" si="311"/>
        <v>2.8457115886573625E-2</v>
      </c>
      <c r="BD142" s="10">
        <f t="shared" si="311"/>
        <v>2.4399180956088173E-2</v>
      </c>
      <c r="BE142" s="10">
        <f t="shared" si="311"/>
        <v>7.1709090953134824E-2</v>
      </c>
      <c r="BF142" s="10">
        <f t="shared" si="311"/>
        <v>0.11422463710628827</v>
      </c>
      <c r="BG142" s="10">
        <f t="shared" si="311"/>
        <v>0.15258368446832105</v>
      </c>
      <c r="BH142" s="10">
        <f t="shared" si="311"/>
        <v>0.18732648868400537</v>
      </c>
      <c r="BI142" s="10">
        <f t="shared" si="311"/>
        <v>0.21891099919530643</v>
      </c>
      <c r="BJ142" s="10">
        <f t="shared" si="311"/>
        <v>0.24772624350277583</v>
      </c>
      <c r="BK142" s="10">
        <f t="shared" si="311"/>
        <v>0.2741036960806762</v>
      </c>
      <c r="BL142" s="10">
        <f t="shared" si="311"/>
        <v>0.29832678326003559</v>
      </c>
      <c r="BM142" s="10">
        <f t="shared" si="311"/>
        <v>0.32063876308513595</v>
      </c>
      <c r="BN142" s="10">
        <f t="shared" si="311"/>
        <v>0.34124923220132852</v>
      </c>
      <c r="BO142" s="10">
        <f t="shared" ref="BO142:CG142" si="312">ABS(BO50-BO56)</f>
        <v>0.36033949276155997</v>
      </c>
      <c r="BP142" s="10">
        <f t="shared" si="312"/>
        <v>0.37806698186381427</v>
      </c>
      <c r="BQ142" s="10">
        <f t="shared" si="312"/>
        <v>0.39456893384696001</v>
      </c>
      <c r="BR142" s="10">
        <f t="shared" si="312"/>
        <v>0.4099654160610664</v>
      </c>
      <c r="BS142" s="10">
        <f t="shared" si="312"/>
        <v>0.4243618529757236</v>
      </c>
      <c r="BT142" s="10">
        <f t="shared" si="312"/>
        <v>0.43785113191561709</v>
      </c>
      <c r="BU142" s="10">
        <f t="shared" si="312"/>
        <v>0.5566912927988108</v>
      </c>
      <c r="BV142" s="10">
        <f t="shared" si="312"/>
        <v>0.62317039380103412</v>
      </c>
      <c r="BW142" s="10">
        <f t="shared" si="312"/>
        <v>0.66687040193949065</v>
      </c>
      <c r="BX142" s="10">
        <f t="shared" si="312"/>
        <v>0.6990063255585357</v>
      </c>
      <c r="BY142" s="10">
        <f t="shared" si="312"/>
        <v>0.72465456255004979</v>
      </c>
      <c r="BZ142" s="10">
        <f t="shared" si="312"/>
        <v>0.74639122108894806</v>
      </c>
      <c r="CA142" s="10">
        <f t="shared" si="312"/>
        <v>0.76562924299152935</v>
      </c>
      <c r="CB142" s="10">
        <f t="shared" si="312"/>
        <v>0.78318681464184337</v>
      </c>
      <c r="CC142" s="10">
        <f t="shared" si="312"/>
        <v>0.79955618525978545</v>
      </c>
      <c r="CD142" s="10">
        <f t="shared" si="312"/>
        <v>0.8150415626066484</v>
      </c>
      <c r="CE142" s="10">
        <f t="shared" si="312"/>
        <v>0.82983448121533965</v>
      </c>
      <c r="CF142" s="10">
        <f t="shared" si="312"/>
        <v>0.84405710759984043</v>
      </c>
      <c r="CG142" s="10">
        <f t="shared" si="312"/>
        <v>0.85778812063065502</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0.48482264331735225</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0.75362318840579789</v>
      </c>
      <c r="BD143" s="10">
        <f t="shared" si="314"/>
        <v>0.76811594202898625</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0.76811594202898625</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0.98195978791719163</v>
      </c>
      <c r="BC149" s="175">
        <f>BB149*'Res. Tank Design'!$D$55</f>
        <v>145.60879087111087</v>
      </c>
      <c r="BD149" s="37" t="s">
        <v>187</v>
      </c>
      <c r="BE149" s="169" t="str">
        <f t="shared" ref="BE149:BF154" si="316">B33</f>
        <v>π/2</v>
      </c>
      <c r="BF149" s="169">
        <f t="shared" si="316"/>
        <v>1.5707963267948966</v>
      </c>
    </row>
    <row r="150" spans="54:88" ht="16.5" customHeight="1">
      <c r="BB150" s="174">
        <f>D232</f>
        <v>0.94669388705083135</v>
      </c>
      <c r="BC150" s="175">
        <f>BB150*'Res. Tank Design'!$D$55</f>
        <v>140.37942685099864</v>
      </c>
      <c r="BD150" s="37" t="s">
        <v>187</v>
      </c>
      <c r="BE150" s="169" t="str">
        <f t="shared" si="316"/>
        <v>5π/12</v>
      </c>
      <c r="BF150" s="169">
        <f t="shared" si="316"/>
        <v>1.3089969389957472</v>
      </c>
      <c r="CI150" s="10">
        <f>CJ143</f>
        <v>0.78500000000000003</v>
      </c>
      <c r="CJ150" s="10">
        <f>CI143</f>
        <v>0.76811594202898625</v>
      </c>
    </row>
    <row r="151" spans="54:88" ht="16.5" customHeight="1">
      <c r="BB151" s="174">
        <f>E232</f>
        <v>0.85847143291240779</v>
      </c>
      <c r="BC151" s="175">
        <f>BB151*'Res. Tank Design'!$D$55</f>
        <v>127.29746052931748</v>
      </c>
      <c r="BD151" s="37" t="s">
        <v>187</v>
      </c>
      <c r="BE151" s="169" t="str">
        <f t="shared" si="316"/>
        <v>π/3</v>
      </c>
      <c r="BF151" s="176">
        <f t="shared" si="316"/>
        <v>1.0471975511965976</v>
      </c>
      <c r="CF151" s="10" t="s">
        <v>877</v>
      </c>
      <c r="CI151" s="10">
        <f>CJ141</f>
        <v>1.0466666666666666</v>
      </c>
      <c r="CJ151" s="10">
        <f>CI141</f>
        <v>0.86956521739130477</v>
      </c>
    </row>
    <row r="152" spans="54:88" ht="16.5" customHeight="1">
      <c r="BB152" s="174">
        <f>F232</f>
        <v>0.76122228830401251</v>
      </c>
      <c r="BC152" s="175">
        <f>BB152*'Res. Tank Design'!$D$55</f>
        <v>112.87698167273075</v>
      </c>
      <c r="BD152" s="37" t="s">
        <v>187</v>
      </c>
      <c r="BE152" s="169" t="str">
        <f t="shared" si="316"/>
        <v>π/4</v>
      </c>
      <c r="BF152" s="176">
        <f t="shared" si="316"/>
        <v>0.78539816339744828</v>
      </c>
      <c r="CI152" s="10">
        <f>CJ139</f>
        <v>1.57</v>
      </c>
      <c r="CJ152" s="10">
        <f>CI139</f>
        <v>1</v>
      </c>
    </row>
    <row r="153" spans="54:88" ht="16.5" customHeight="1">
      <c r="BB153" s="174">
        <f>G232</f>
        <v>0.67979066186211323</v>
      </c>
      <c r="BC153" s="175">
        <f>BB153*'Res. Tank Design'!$D$55</f>
        <v>100.80198551629665</v>
      </c>
      <c r="BD153" s="37" t="s">
        <v>187</v>
      </c>
      <c r="BE153" s="169" t="str">
        <f t="shared" si="316"/>
        <v>π/6</v>
      </c>
      <c r="BF153" s="176">
        <f t="shared" si="316"/>
        <v>0.52359877559829882</v>
      </c>
      <c r="CI153" s="10">
        <f>CK141</f>
        <v>2.0933333333333333</v>
      </c>
      <c r="CJ153" s="10">
        <f>CI141</f>
        <v>0.86956521739130477</v>
      </c>
    </row>
    <row r="154" spans="54:88" ht="17.25" customHeight="1">
      <c r="BB154" s="177">
        <f>H232</f>
        <v>0.61288424897329774</v>
      </c>
      <c r="BC154" s="178">
        <f>BB154*'Res. Tank Design'!$D$55</f>
        <v>90.880844139491828</v>
      </c>
      <c r="BD154" s="48" t="s">
        <v>187</v>
      </c>
      <c r="BE154" s="170" t="str">
        <f t="shared" si="316"/>
        <v>π/12</v>
      </c>
      <c r="BF154" s="179">
        <f t="shared" si="316"/>
        <v>0.26179938779914941</v>
      </c>
      <c r="CI154" s="10">
        <f>CK143</f>
        <v>2.355</v>
      </c>
      <c r="CJ154" s="10">
        <f>CI143</f>
        <v>0.76811594202898625</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82.651410389153028</v>
      </c>
      <c r="BE158" s="168">
        <f>'Design Spec'!$D$104</f>
        <v>225</v>
      </c>
      <c r="BF158" s="183">
        <f>'Res. Tank Design'!D$55</f>
        <v>148.28386321191189</v>
      </c>
    </row>
    <row r="159" spans="54:88" ht="16.5" customHeight="1">
      <c r="BB159" s="184" t="s">
        <v>881</v>
      </c>
      <c r="BC159" s="185">
        <f t="shared" si="317"/>
        <v>2.879793265790644</v>
      </c>
      <c r="BD159" s="169">
        <f>BD169</f>
        <v>90.880844139491828</v>
      </c>
      <c r="BE159" s="169">
        <f>'Design Spec'!$D$104</f>
        <v>225</v>
      </c>
      <c r="BF159" s="186">
        <f>'Res. Tank Design'!D$55</f>
        <v>148.28386321191189</v>
      </c>
    </row>
    <row r="160" spans="54:88" ht="16.5" customHeight="1">
      <c r="BB160" s="184" t="s">
        <v>882</v>
      </c>
      <c r="BC160" s="185">
        <f t="shared" si="317"/>
        <v>2.617993877991494</v>
      </c>
      <c r="BD160" s="169">
        <f>BD168</f>
        <v>100.80198551629665</v>
      </c>
      <c r="BE160" s="169">
        <f>'Design Spec'!$D$104</f>
        <v>225</v>
      </c>
      <c r="BF160" s="186">
        <f>'Res. Tank Design'!D$55</f>
        <v>148.28386321191189</v>
      </c>
    </row>
    <row r="161" spans="54:58" ht="16.5" customHeight="1">
      <c r="BB161" s="184" t="s">
        <v>883</v>
      </c>
      <c r="BC161" s="185">
        <f t="shared" si="317"/>
        <v>2.3561944901923448</v>
      </c>
      <c r="BD161" s="169">
        <f>BD167</f>
        <v>112.87698167273075</v>
      </c>
      <c r="BE161" s="169">
        <f>'Design Spec'!$D$104</f>
        <v>225</v>
      </c>
      <c r="BF161" s="186">
        <f>'Res. Tank Design'!D$55</f>
        <v>148.28386321191189</v>
      </c>
    </row>
    <row r="162" spans="54:58" ht="16.5" customHeight="1">
      <c r="BB162" s="184" t="s">
        <v>884</v>
      </c>
      <c r="BC162" s="185">
        <f t="shared" si="317"/>
        <v>2.0943951023931953</v>
      </c>
      <c r="BD162" s="169">
        <f>BD166</f>
        <v>127.29746052931748</v>
      </c>
      <c r="BE162" s="169">
        <f>'Design Spec'!$D$104</f>
        <v>225</v>
      </c>
      <c r="BF162" s="186">
        <f>'Res. Tank Design'!D$55</f>
        <v>148.28386321191189</v>
      </c>
    </row>
    <row r="163" spans="54:58" ht="16.5" customHeight="1">
      <c r="BB163" s="184" t="s">
        <v>885</v>
      </c>
      <c r="BC163" s="185">
        <f t="shared" si="317"/>
        <v>1.8325957145940459</v>
      </c>
      <c r="BD163" s="169">
        <f>BD165</f>
        <v>140.37942685099864</v>
      </c>
      <c r="BE163" s="169">
        <f>'Design Spec'!$D$104</f>
        <v>225</v>
      </c>
      <c r="BF163" s="186">
        <f>'Res. Tank Design'!D$55</f>
        <v>148.28386321191189</v>
      </c>
    </row>
    <row r="164" spans="54:58" ht="16.5" customHeight="1">
      <c r="BB164" s="184" t="s">
        <v>793</v>
      </c>
      <c r="BC164" s="185">
        <f t="shared" ref="BC164:BC169" si="318">BF149</f>
        <v>1.5707963267948966</v>
      </c>
      <c r="BD164" s="169">
        <f t="shared" ref="BD164:BD169" si="319">BC149</f>
        <v>145.60879087111087</v>
      </c>
      <c r="BE164" s="169">
        <f>'Design Spec'!$D$104</f>
        <v>225</v>
      </c>
      <c r="BF164" s="186">
        <f>'Res. Tank Design'!D$55</f>
        <v>148.28386321191189</v>
      </c>
    </row>
    <row r="165" spans="54:58" ht="16.5" customHeight="1">
      <c r="BB165" s="184" t="s">
        <v>794</v>
      </c>
      <c r="BC165" s="185">
        <f t="shared" si="318"/>
        <v>1.3089969389957472</v>
      </c>
      <c r="BD165" s="169">
        <f t="shared" si="319"/>
        <v>140.37942685099864</v>
      </c>
      <c r="BE165" s="169">
        <f>'Design Spec'!$D$104</f>
        <v>225</v>
      </c>
      <c r="BF165" s="186">
        <f>'Res. Tank Design'!D$55</f>
        <v>148.28386321191189</v>
      </c>
    </row>
    <row r="166" spans="54:58" ht="16.5" customHeight="1">
      <c r="BB166" s="184" t="s">
        <v>795</v>
      </c>
      <c r="BC166" s="185">
        <f t="shared" si="318"/>
        <v>1.0471975511965976</v>
      </c>
      <c r="BD166" s="169">
        <f t="shared" si="319"/>
        <v>127.29746052931748</v>
      </c>
      <c r="BE166" s="169">
        <f>'Design Spec'!$D$104</f>
        <v>225</v>
      </c>
      <c r="BF166" s="186">
        <f>'Res. Tank Design'!D$55</f>
        <v>148.28386321191189</v>
      </c>
    </row>
    <row r="167" spans="54:58" ht="16.5" customHeight="1">
      <c r="BB167" s="184" t="s">
        <v>796</v>
      </c>
      <c r="BC167" s="185">
        <f t="shared" si="318"/>
        <v>0.78539816339744828</v>
      </c>
      <c r="BD167" s="169">
        <f t="shared" si="319"/>
        <v>112.87698167273075</v>
      </c>
      <c r="BE167" s="169">
        <f>'Design Spec'!$D$104</f>
        <v>225</v>
      </c>
      <c r="BF167" s="186">
        <f>'Res. Tank Design'!D$55</f>
        <v>148.28386321191189</v>
      </c>
    </row>
    <row r="168" spans="54:58" ht="16.5" customHeight="1">
      <c r="BB168" s="184" t="s">
        <v>797</v>
      </c>
      <c r="BC168" s="185">
        <f t="shared" si="318"/>
        <v>0.52359877559829882</v>
      </c>
      <c r="BD168" s="169">
        <f t="shared" si="319"/>
        <v>100.80198551629665</v>
      </c>
      <c r="BE168" s="169">
        <f>'Design Spec'!$D$104</f>
        <v>225</v>
      </c>
      <c r="BF168" s="186">
        <f>'Res. Tank Design'!D$55</f>
        <v>148.28386321191189</v>
      </c>
    </row>
    <row r="169" spans="54:58" ht="16.5" customHeight="1">
      <c r="BB169" s="184" t="s">
        <v>798</v>
      </c>
      <c r="BC169" s="185">
        <f t="shared" si="318"/>
        <v>0.26179938779914941</v>
      </c>
      <c r="BD169" s="169">
        <f t="shared" si="319"/>
        <v>90.880844139491828</v>
      </c>
      <c r="BE169" s="169">
        <f>'Design Spec'!$D$104</f>
        <v>225</v>
      </c>
      <c r="BF169" s="186">
        <f>'Res. Tank Design'!D$55</f>
        <v>148.28386321191189</v>
      </c>
    </row>
    <row r="170" spans="54:58" ht="17.25" customHeight="1">
      <c r="BB170" s="187">
        <v>0</v>
      </c>
      <c r="BC170" s="188">
        <v>0</v>
      </c>
      <c r="BD170" s="189">
        <f>'Res. Tank Design'!D$56</f>
        <v>82.651410389153028</v>
      </c>
      <c r="BE170" s="170">
        <f>'Design Spec'!$D$104</f>
        <v>225</v>
      </c>
      <c r="BF170" s="189">
        <f>'Res. Tank Design'!D$55</f>
        <v>148.28386321191189</v>
      </c>
    </row>
    <row r="171" spans="54:58" ht="17.25" customHeight="1"/>
    <row r="172" spans="54:58" ht="17.25" customHeight="1">
      <c r="BB172" s="171" t="s">
        <v>692</v>
      </c>
      <c r="BC172" s="172" t="s">
        <v>866</v>
      </c>
      <c r="BD172" s="173" t="s">
        <v>134</v>
      </c>
      <c r="BE172" s="172" t="s">
        <v>875</v>
      </c>
      <c r="BF172" s="172" t="s">
        <v>876</v>
      </c>
    </row>
    <row r="173" spans="54:58" ht="16.5" customHeight="1">
      <c r="BB173" s="190">
        <f>O232</f>
        <v>1.3702487156954204</v>
      </c>
      <c r="BC173" s="191">
        <f>BB173*'Res. Tank Design'!$D$55</f>
        <v>203.18577312447766</v>
      </c>
      <c r="BD173" s="37" t="s">
        <v>187</v>
      </c>
      <c r="BE173" s="169" t="str">
        <f t="shared" ref="BE173:BF178" si="320">B33</f>
        <v>π/2</v>
      </c>
      <c r="BF173" s="169">
        <f t="shared" si="320"/>
        <v>1.5707963267948966</v>
      </c>
    </row>
    <row r="174" spans="54:58" ht="16.5" customHeight="1">
      <c r="BB174" s="190">
        <f>P232</f>
        <v>1.31360862226235</v>
      </c>
      <c r="BC174" s="175">
        <f>BB174*'Res. Tank Design'!$D$55</f>
        <v>194.78696125753834</v>
      </c>
      <c r="BD174" s="37" t="s">
        <v>187</v>
      </c>
      <c r="BE174" s="169" t="str">
        <f t="shared" si="320"/>
        <v>5π/12</v>
      </c>
      <c r="BF174" s="169">
        <f t="shared" si="320"/>
        <v>1.3089969389957472</v>
      </c>
    </row>
    <row r="175" spans="54:58" ht="16.5" customHeight="1">
      <c r="BB175" s="190">
        <f>Q232</f>
        <v>1.1332789134278374</v>
      </c>
      <c r="BC175" s="175">
        <f>BB175*'Res. Tank Design'!$D$55</f>
        <v>168.04697537967758</v>
      </c>
      <c r="BD175" s="37" t="s">
        <v>187</v>
      </c>
      <c r="BE175" s="169" t="str">
        <f t="shared" si="320"/>
        <v>π/3</v>
      </c>
      <c r="BF175" s="176">
        <f t="shared" si="320"/>
        <v>1.0471975511965976</v>
      </c>
    </row>
    <row r="176" spans="54:58" ht="16.5" customHeight="1">
      <c r="BB176" s="190">
        <f>R232</f>
        <v>0.90552822990310455</v>
      </c>
      <c r="BC176" s="175">
        <f>BB176*'Res. Tank Design'!$D$55</f>
        <v>134.27522417747667</v>
      </c>
      <c r="BD176" s="37" t="s">
        <v>187</v>
      </c>
      <c r="BE176" s="169" t="str">
        <f t="shared" si="320"/>
        <v>π/4</v>
      </c>
      <c r="BF176" s="176">
        <f t="shared" si="320"/>
        <v>0.78539816339744828</v>
      </c>
    </row>
    <row r="177" spans="54:58" ht="16.5" customHeight="1">
      <c r="BB177" s="190">
        <f>S232</f>
        <v>0.74168036947625626</v>
      </c>
      <c r="BC177" s="175">
        <f>BB177*'Res. Tank Design'!$D$55</f>
        <v>109.97923045437746</v>
      </c>
      <c r="BD177" s="37" t="s">
        <v>187</v>
      </c>
      <c r="BE177" s="169" t="str">
        <f t="shared" si="320"/>
        <v>π/6</v>
      </c>
      <c r="BF177" s="176">
        <f t="shared" si="320"/>
        <v>0.52359877559829882</v>
      </c>
    </row>
    <row r="178" spans="54:58" ht="17.25" customHeight="1">
      <c r="BB178" s="192">
        <f>T232</f>
        <v>0.63364189044822927</v>
      </c>
      <c r="BC178" s="178">
        <f>BB178*'Res. Tank Design'!$D$55</f>
        <v>93.958867408562497</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82.651410389153028</v>
      </c>
      <c r="BE182" s="168">
        <f>'Design Spec'!$D$104</f>
        <v>225</v>
      </c>
      <c r="BF182" s="183">
        <f>'Res. Tank Design'!D$55</f>
        <v>148.28386321191189</v>
      </c>
    </row>
    <row r="183" spans="54:58" ht="16.5" customHeight="1">
      <c r="BB183" s="184" t="s">
        <v>881</v>
      </c>
      <c r="BC183" s="185">
        <f t="shared" si="321"/>
        <v>2.879793265790644</v>
      </c>
      <c r="BD183" s="169">
        <f>BD193</f>
        <v>93.958867408562497</v>
      </c>
      <c r="BE183" s="169">
        <f>'Design Spec'!$D$104</f>
        <v>225</v>
      </c>
      <c r="BF183" s="186">
        <f>'Res. Tank Design'!D$55</f>
        <v>148.28386321191189</v>
      </c>
    </row>
    <row r="184" spans="54:58" ht="16.5" customHeight="1">
      <c r="BB184" s="184" t="s">
        <v>882</v>
      </c>
      <c r="BC184" s="185">
        <f t="shared" si="321"/>
        <v>2.617993877991494</v>
      </c>
      <c r="BD184" s="169">
        <f>BD192</f>
        <v>109.97923045437746</v>
      </c>
      <c r="BE184" s="169">
        <f>'Design Spec'!$D$104</f>
        <v>225</v>
      </c>
      <c r="BF184" s="186">
        <f>'Res. Tank Design'!D$55</f>
        <v>148.28386321191189</v>
      </c>
    </row>
    <row r="185" spans="54:58" ht="16.5" customHeight="1">
      <c r="BB185" s="184" t="s">
        <v>883</v>
      </c>
      <c r="BC185" s="185">
        <f t="shared" si="321"/>
        <v>2.3561944901923448</v>
      </c>
      <c r="BD185" s="169">
        <f>BD191</f>
        <v>134.27522417747667</v>
      </c>
      <c r="BE185" s="169">
        <f>'Design Spec'!$D$104</f>
        <v>225</v>
      </c>
      <c r="BF185" s="186">
        <f>'Res. Tank Design'!D$55</f>
        <v>148.28386321191189</v>
      </c>
    </row>
    <row r="186" spans="54:58" ht="16.5" customHeight="1">
      <c r="BB186" s="184" t="s">
        <v>884</v>
      </c>
      <c r="BC186" s="185">
        <f t="shared" si="321"/>
        <v>2.0943951023931953</v>
      </c>
      <c r="BD186" s="169">
        <f>BD190</f>
        <v>168.04697537967758</v>
      </c>
      <c r="BE186" s="169">
        <f>'Design Spec'!$D$104</f>
        <v>225</v>
      </c>
      <c r="BF186" s="186">
        <f>'Res. Tank Design'!D$55</f>
        <v>148.28386321191189</v>
      </c>
    </row>
    <row r="187" spans="54:58" ht="16.5" customHeight="1">
      <c r="BB187" s="184" t="s">
        <v>885</v>
      </c>
      <c r="BC187" s="185">
        <f t="shared" si="321"/>
        <v>1.8325957145940459</v>
      </c>
      <c r="BD187" s="169">
        <f>BD189</f>
        <v>194.78696125753834</v>
      </c>
      <c r="BE187" s="169">
        <f>'Design Spec'!$D$104</f>
        <v>225</v>
      </c>
      <c r="BF187" s="186">
        <f>'Res. Tank Design'!D$55</f>
        <v>148.28386321191189</v>
      </c>
    </row>
    <row r="188" spans="54:58" ht="16.5" customHeight="1">
      <c r="BB188" s="184" t="s">
        <v>793</v>
      </c>
      <c r="BC188" s="185">
        <f t="shared" ref="BC188:BC193" si="322">BF173</f>
        <v>1.5707963267948966</v>
      </c>
      <c r="BD188" s="169">
        <f t="shared" ref="BD188:BD193" si="323">BC173</f>
        <v>203.18577312447766</v>
      </c>
      <c r="BE188" s="169">
        <f>'Design Spec'!$D$104</f>
        <v>225</v>
      </c>
      <c r="BF188" s="186">
        <f>'Res. Tank Design'!D$55</f>
        <v>148.28386321191189</v>
      </c>
    </row>
    <row r="189" spans="54:58" ht="16.5" customHeight="1">
      <c r="BB189" s="184" t="s">
        <v>794</v>
      </c>
      <c r="BC189" s="185">
        <f t="shared" si="322"/>
        <v>1.3089969389957472</v>
      </c>
      <c r="BD189" s="169">
        <f t="shared" si="323"/>
        <v>194.78696125753834</v>
      </c>
      <c r="BE189" s="169">
        <f>'Design Spec'!$D$104</f>
        <v>225</v>
      </c>
      <c r="BF189" s="186">
        <f>'Res. Tank Design'!D$55</f>
        <v>148.28386321191189</v>
      </c>
    </row>
    <row r="190" spans="54:58" ht="16.5" customHeight="1">
      <c r="BB190" s="184" t="s">
        <v>795</v>
      </c>
      <c r="BC190" s="185">
        <f t="shared" si="322"/>
        <v>1.0471975511965976</v>
      </c>
      <c r="BD190" s="169">
        <f t="shared" si="323"/>
        <v>168.04697537967758</v>
      </c>
      <c r="BE190" s="169">
        <f>'Design Spec'!$D$104</f>
        <v>225</v>
      </c>
      <c r="BF190" s="186">
        <f>'Res. Tank Design'!D$55</f>
        <v>148.28386321191189</v>
      </c>
    </row>
    <row r="191" spans="54:58" ht="16.5" customHeight="1">
      <c r="BB191" s="184" t="s">
        <v>796</v>
      </c>
      <c r="BC191" s="185">
        <f t="shared" si="322"/>
        <v>0.78539816339744828</v>
      </c>
      <c r="BD191" s="169">
        <f t="shared" si="323"/>
        <v>134.27522417747667</v>
      </c>
      <c r="BE191" s="169">
        <f>'Design Spec'!$D$104</f>
        <v>225</v>
      </c>
      <c r="BF191" s="186">
        <f>'Res. Tank Design'!D$55</f>
        <v>148.28386321191189</v>
      </c>
    </row>
    <row r="192" spans="54:58" ht="16.5" customHeight="1">
      <c r="BB192" s="184" t="s">
        <v>797</v>
      </c>
      <c r="BC192" s="185">
        <f t="shared" si="322"/>
        <v>0.52359877559829882</v>
      </c>
      <c r="BD192" s="169">
        <f t="shared" si="323"/>
        <v>109.97923045437746</v>
      </c>
      <c r="BE192" s="169">
        <f>'Design Spec'!$D$104</f>
        <v>225</v>
      </c>
      <c r="BF192" s="186">
        <f>'Res. Tank Design'!D$55</f>
        <v>148.28386321191189</v>
      </c>
    </row>
    <row r="193" spans="54:59" ht="16.5" customHeight="1">
      <c r="BB193" s="184" t="s">
        <v>798</v>
      </c>
      <c r="BC193" s="185">
        <f t="shared" si="322"/>
        <v>0.26179938779914941</v>
      </c>
      <c r="BD193" s="169">
        <f t="shared" si="323"/>
        <v>93.958867408562497</v>
      </c>
      <c r="BE193" s="169">
        <f>'Design Spec'!$D$104</f>
        <v>225</v>
      </c>
      <c r="BF193" s="186">
        <f>'Res. Tank Design'!D$55</f>
        <v>148.28386321191189</v>
      </c>
    </row>
    <row r="194" spans="54:59" ht="17.25" customHeight="1">
      <c r="BB194" s="187">
        <v>0</v>
      </c>
      <c r="BC194" s="188">
        <v>0</v>
      </c>
      <c r="BD194" s="189">
        <f>'Res. Tank Design'!D$56</f>
        <v>82.651410389153028</v>
      </c>
      <c r="BE194" s="170">
        <f>'Design Spec'!$D$104</f>
        <v>225</v>
      </c>
      <c r="BF194" s="189">
        <f>'Res. Tank Design'!D$55</f>
        <v>148.28386321191189</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2.4402534100121249</v>
      </c>
      <c r="BC197" s="175">
        <f>BB197*'Res. Tank Design'!$D$55</f>
        <v>361.85020285263948</v>
      </c>
      <c r="BD197" s="37" t="s">
        <v>187</v>
      </c>
      <c r="BE197" s="169" t="str">
        <f t="shared" ref="BE197:BF202" si="324">B33</f>
        <v>π/2</v>
      </c>
      <c r="BF197" s="168">
        <f t="shared" si="324"/>
        <v>1.5707963267948966</v>
      </c>
    </row>
    <row r="198" spans="54:59" ht="16.5" customHeight="1">
      <c r="BB198" s="190">
        <f>J232</f>
        <v>2.4281221861975775</v>
      </c>
      <c r="BC198" s="175">
        <f>BB198*'Res. Tank Design'!$D$55</f>
        <v>360.05133811993005</v>
      </c>
      <c r="BD198" s="37" t="s">
        <v>187</v>
      </c>
      <c r="BE198" s="169" t="str">
        <f t="shared" si="324"/>
        <v>5π/12</v>
      </c>
      <c r="BF198" s="169">
        <f t="shared" si="324"/>
        <v>1.3089969389957472</v>
      </c>
    </row>
    <row r="199" spans="54:59" ht="16.5" customHeight="1">
      <c r="BB199" s="190">
        <f>K232</f>
        <v>2.310749706052305</v>
      </c>
      <c r="BC199" s="175">
        <f>BB199*'Res. Tank Design'!$D$55</f>
        <v>342.64689332922563</v>
      </c>
      <c r="BD199" s="37" t="s">
        <v>187</v>
      </c>
      <c r="BE199" s="169" t="str">
        <f t="shared" si="324"/>
        <v>π/3</v>
      </c>
      <c r="BF199" s="176">
        <f t="shared" si="324"/>
        <v>1.0471975511965976</v>
      </c>
    </row>
    <row r="200" spans="54:59" ht="16.5" customHeight="1">
      <c r="BB200" s="190">
        <f>L232</f>
        <v>1.6726849018814878</v>
      </c>
      <c r="BC200" s="175">
        <f>BB200*'Res. Tank Design'!$D$55</f>
        <v>248.03217918722481</v>
      </c>
      <c r="BD200" s="37" t="s">
        <v>187</v>
      </c>
      <c r="BE200" s="169" t="str">
        <f t="shared" si="324"/>
        <v>π/4</v>
      </c>
      <c r="BF200" s="176">
        <f t="shared" si="324"/>
        <v>0.78539816339744828</v>
      </c>
    </row>
    <row r="201" spans="54:59" ht="16.5" customHeight="1">
      <c r="BB201" s="190">
        <f>M232</f>
        <v>0.94240408291837385</v>
      </c>
      <c r="BC201" s="175">
        <f>BB201*'Res. Tank Design'!$D$55</f>
        <v>139.74331812181543</v>
      </c>
      <c r="BD201" s="37" t="s">
        <v>187</v>
      </c>
      <c r="BE201" s="169" t="str">
        <f t="shared" si="324"/>
        <v>π/6</v>
      </c>
      <c r="BF201" s="176">
        <f t="shared" si="324"/>
        <v>0.52359877559829882</v>
      </c>
    </row>
    <row r="202" spans="54:59" ht="17.25" customHeight="1">
      <c r="BB202" s="192">
        <f>N232</f>
        <v>0.68394860170298077</v>
      </c>
      <c r="BC202" s="178">
        <f>BB202*'Res. Tank Design'!$D$55</f>
        <v>101.41854089890322</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82.651410389153028</v>
      </c>
      <c r="BE206" s="168">
        <f>'Design Spec'!$D$104</f>
        <v>225</v>
      </c>
      <c r="BF206" s="183">
        <f>'Res. Tank Design'!D$55</f>
        <v>148.28386321191189</v>
      </c>
      <c r="BG206" s="183">
        <f>'Res. Tank Design'!D$56</f>
        <v>82.651410389153028</v>
      </c>
    </row>
    <row r="207" spans="54:59" ht="16.5" customHeight="1">
      <c r="BB207" s="184" t="s">
        <v>881</v>
      </c>
      <c r="BC207" s="185">
        <f t="shared" si="325"/>
        <v>2.879793265790644</v>
      </c>
      <c r="BD207" s="169">
        <f>BD217</f>
        <v>101.41854089890322</v>
      </c>
      <c r="BE207" s="169">
        <f>'Design Spec'!$D$104</f>
        <v>225</v>
      </c>
      <c r="BF207" s="186">
        <f>'Res. Tank Design'!D$55</f>
        <v>148.28386321191189</v>
      </c>
      <c r="BG207" s="186">
        <f>'Res. Tank Design'!D$56</f>
        <v>82.651410389153028</v>
      </c>
    </row>
    <row r="208" spans="54:59" ht="16.5" customHeight="1">
      <c r="BB208" s="184" t="s">
        <v>882</v>
      </c>
      <c r="BC208" s="185">
        <f t="shared" si="325"/>
        <v>2.617993877991494</v>
      </c>
      <c r="BD208" s="169">
        <f>BD216</f>
        <v>139.74331812181543</v>
      </c>
      <c r="BE208" s="169">
        <f>'Design Spec'!$D$104</f>
        <v>225</v>
      </c>
      <c r="BF208" s="186">
        <f>'Res. Tank Design'!D$55</f>
        <v>148.28386321191189</v>
      </c>
      <c r="BG208" s="186">
        <f>'Res. Tank Design'!D$56</f>
        <v>82.651410389153028</v>
      </c>
    </row>
    <row r="209" spans="2:59" ht="16.5" customHeight="1">
      <c r="BB209" s="184" t="s">
        <v>883</v>
      </c>
      <c r="BC209" s="185">
        <f t="shared" si="325"/>
        <v>2.3561944901923448</v>
      </c>
      <c r="BD209" s="169">
        <f>BD215</f>
        <v>248.03217918722481</v>
      </c>
      <c r="BE209" s="169">
        <f>'Design Spec'!$D$104</f>
        <v>225</v>
      </c>
      <c r="BF209" s="186">
        <f>'Res. Tank Design'!D$55</f>
        <v>148.28386321191189</v>
      </c>
      <c r="BG209" s="186">
        <f>'Res. Tank Design'!D$56</f>
        <v>82.651410389153028</v>
      </c>
    </row>
    <row r="210" spans="2:59" ht="16.5" customHeight="1">
      <c r="BB210" s="184" t="s">
        <v>884</v>
      </c>
      <c r="BC210" s="185">
        <f t="shared" si="325"/>
        <v>2.0943951023931953</v>
      </c>
      <c r="BD210" s="169">
        <f>BD214</f>
        <v>342.64689332922563</v>
      </c>
      <c r="BE210" s="169">
        <f>'Design Spec'!$D$104</f>
        <v>225</v>
      </c>
      <c r="BF210" s="186">
        <f>'Res. Tank Design'!D$55</f>
        <v>148.28386321191189</v>
      </c>
      <c r="BG210" s="186">
        <f>'Res. Tank Design'!D$56</f>
        <v>82.651410389153028</v>
      </c>
    </row>
    <row r="211" spans="2:59" ht="16.5" customHeight="1">
      <c r="BB211" s="184" t="s">
        <v>885</v>
      </c>
      <c r="BC211" s="185">
        <f t="shared" si="325"/>
        <v>1.8325957145940459</v>
      </c>
      <c r="BD211" s="169">
        <f>BD213</f>
        <v>360.05133811993005</v>
      </c>
      <c r="BE211" s="169">
        <f>'Design Spec'!$D$104</f>
        <v>225</v>
      </c>
      <c r="BF211" s="186">
        <f>'Res. Tank Design'!D$55</f>
        <v>148.28386321191189</v>
      </c>
      <c r="BG211" s="186">
        <f>'Res. Tank Design'!D$56</f>
        <v>82.651410389153028</v>
      </c>
    </row>
    <row r="212" spans="2:59" ht="16.5" customHeight="1">
      <c r="BB212" s="184" t="s">
        <v>793</v>
      </c>
      <c r="BC212" s="185">
        <f t="shared" ref="BC212:BC218" si="326">BF197</f>
        <v>1.5707963267948966</v>
      </c>
      <c r="BD212" s="169">
        <f t="shared" ref="BD212:BD217" si="327">BC197</f>
        <v>361.85020285263948</v>
      </c>
      <c r="BE212" s="169">
        <f>'Design Spec'!$D$104</f>
        <v>225</v>
      </c>
      <c r="BF212" s="186">
        <f>'Res. Tank Design'!D$55</f>
        <v>148.28386321191189</v>
      </c>
      <c r="BG212" s="186">
        <f>'Res. Tank Design'!D$56</f>
        <v>82.651410389153028</v>
      </c>
    </row>
    <row r="213" spans="2:59" ht="16.5" customHeight="1">
      <c r="BB213" s="184" t="s">
        <v>794</v>
      </c>
      <c r="BC213" s="185">
        <f t="shared" si="326"/>
        <v>1.3089969389957472</v>
      </c>
      <c r="BD213" s="169">
        <f t="shared" si="327"/>
        <v>360.05133811993005</v>
      </c>
      <c r="BE213" s="169">
        <f>'Design Spec'!$D$104</f>
        <v>225</v>
      </c>
      <c r="BF213" s="186">
        <f>'Res. Tank Design'!D$55</f>
        <v>148.28386321191189</v>
      </c>
      <c r="BG213" s="186">
        <f>'Res. Tank Design'!D$56</f>
        <v>82.651410389153028</v>
      </c>
    </row>
    <row r="214" spans="2:59" ht="16.5" customHeight="1">
      <c r="BB214" s="184" t="s">
        <v>795</v>
      </c>
      <c r="BC214" s="185">
        <f t="shared" si="326"/>
        <v>1.0471975511965976</v>
      </c>
      <c r="BD214" s="169">
        <f t="shared" si="327"/>
        <v>342.64689332922563</v>
      </c>
      <c r="BE214" s="169">
        <f>'Design Spec'!$D$104</f>
        <v>225</v>
      </c>
      <c r="BF214" s="186">
        <f>'Res. Tank Design'!D$55</f>
        <v>148.28386321191189</v>
      </c>
      <c r="BG214" s="186">
        <f>'Res. Tank Design'!D$56</f>
        <v>82.651410389153028</v>
      </c>
    </row>
    <row r="215" spans="2:59" ht="16.5" customHeight="1">
      <c r="BB215" s="184" t="s">
        <v>796</v>
      </c>
      <c r="BC215" s="185">
        <f t="shared" si="326"/>
        <v>0.78539816339744828</v>
      </c>
      <c r="BD215" s="169">
        <f t="shared" si="327"/>
        <v>248.03217918722481</v>
      </c>
      <c r="BE215" s="169">
        <f>'Design Spec'!$D$104</f>
        <v>225</v>
      </c>
      <c r="BF215" s="186">
        <f>'Res. Tank Design'!D$55</f>
        <v>148.28386321191189</v>
      </c>
      <c r="BG215" s="186">
        <f>'Res. Tank Design'!D$56</f>
        <v>82.651410389153028</v>
      </c>
    </row>
    <row r="216" spans="2:59" ht="16.5" customHeight="1">
      <c r="BB216" s="184" t="s">
        <v>797</v>
      </c>
      <c r="BC216" s="185">
        <f t="shared" si="326"/>
        <v>0.52359877559829882</v>
      </c>
      <c r="BD216" s="169">
        <f t="shared" si="327"/>
        <v>139.74331812181543</v>
      </c>
      <c r="BE216" s="169">
        <f>'Design Spec'!$D$104</f>
        <v>225</v>
      </c>
      <c r="BF216" s="186">
        <f>'Res. Tank Design'!D$55</f>
        <v>148.28386321191189</v>
      </c>
      <c r="BG216" s="186">
        <f>'Res. Tank Design'!D$56</f>
        <v>82.651410389153028</v>
      </c>
    </row>
    <row r="217" spans="2:59" ht="16.5" customHeight="1">
      <c r="BB217" s="184" t="s">
        <v>798</v>
      </c>
      <c r="BC217" s="185">
        <f t="shared" si="326"/>
        <v>0.26179938779914941</v>
      </c>
      <c r="BD217" s="169">
        <f t="shared" si="327"/>
        <v>101.41854089890322</v>
      </c>
      <c r="BE217" s="169">
        <f>'Design Spec'!$D$104</f>
        <v>225</v>
      </c>
      <c r="BF217" s="186">
        <f>'Res. Tank Design'!D$55</f>
        <v>148.28386321191189</v>
      </c>
      <c r="BG217" s="186">
        <f>'Res. Tank Design'!D$56</f>
        <v>82.651410389153028</v>
      </c>
    </row>
    <row r="218" spans="2:59" ht="17.25" customHeight="1">
      <c r="BB218" s="187">
        <v>0</v>
      </c>
      <c r="BC218" s="188">
        <f t="shared" si="326"/>
        <v>0</v>
      </c>
      <c r="BD218" s="189">
        <f>'Res. Tank Design'!D$56</f>
        <v>82.651410389153028</v>
      </c>
      <c r="BE218" s="170">
        <f>'Design Spec'!$D$104</f>
        <v>225</v>
      </c>
      <c r="BF218" s="189">
        <f>'Res. Tank Design'!D$55</f>
        <v>148.28386321191189</v>
      </c>
      <c r="BG218" s="189">
        <f>'Res. Tank Design'!D$56</f>
        <v>82.651410389153028</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1.0167142857142859</v>
      </c>
      <c r="D221" s="10">
        <f>$C$54</f>
        <v>1.0525800822826519</v>
      </c>
      <c r="E221" s="10">
        <f>$C$55</f>
        <v>1.1740005330921621</v>
      </c>
      <c r="F221" s="10">
        <f>$C$56</f>
        <v>1.4378511319156171</v>
      </c>
      <c r="G221" s="10">
        <f>$C$57</f>
        <v>2.0334285714285723</v>
      </c>
      <c r="H221" s="10">
        <f>$C$58</f>
        <v>3.9282823461138863</v>
      </c>
      <c r="I221" s="10">
        <f>$C$67</f>
        <v>0.52998936170212774</v>
      </c>
      <c r="J221" s="10">
        <f>$C$68</f>
        <v>0.54868536204095686</v>
      </c>
      <c r="K221" s="10">
        <f>$C$69</f>
        <v>0.61197900129272287</v>
      </c>
      <c r="L221" s="10">
        <f>$C$70</f>
        <v>0.7495181432326089</v>
      </c>
      <c r="M221" s="10">
        <f>$C$71</f>
        <v>1.0599787234042557</v>
      </c>
      <c r="N221" s="10">
        <f>$C$72</f>
        <v>2.0477216485061751</v>
      </c>
      <c r="O221" s="10">
        <f>$C$81</f>
        <v>0.78283006070961358</v>
      </c>
      <c r="P221" s="10">
        <f>$C$82</f>
        <v>0.8104453151616422</v>
      </c>
      <c r="Q221" s="10">
        <f>$C$83</f>
        <v>0.903934292560853</v>
      </c>
      <c r="R221" s="10">
        <f>$C$84</f>
        <v>1.107088888888889</v>
      </c>
      <c r="S221" s="10">
        <f>$C$85</f>
        <v>1.5656601214192276</v>
      </c>
      <c r="T221" s="10">
        <f>$C$86</f>
        <v>3.0246230929394207</v>
      </c>
    </row>
    <row r="222" spans="2:59">
      <c r="B222" s="10" t="s">
        <v>1058</v>
      </c>
      <c r="C222" s="10">
        <f>$C$41</f>
        <v>0.6363457397960991</v>
      </c>
      <c r="D222" s="10">
        <f>$C$42</f>
        <v>0.59371865802476154</v>
      </c>
      <c r="E222" s="10">
        <f>$C$43</f>
        <v>0.47725930484707424</v>
      </c>
      <c r="F222" s="10">
        <f>$C$44</f>
        <v>0.31817286989804944</v>
      </c>
      <c r="G222" s="10">
        <f>$C$45</f>
        <v>0.15908643494902472</v>
      </c>
      <c r="H222" s="10">
        <f>$C$46</f>
        <v>4.2627081771337512E-2</v>
      </c>
      <c r="I222" s="10">
        <f>$C$41</f>
        <v>0.6363457397960991</v>
      </c>
      <c r="J222" s="10">
        <f>$C$42</f>
        <v>0.59371865802476154</v>
      </c>
      <c r="K222" s="10">
        <f>$C$43</f>
        <v>0.47725930484707424</v>
      </c>
      <c r="L222" s="10">
        <f>$C$44</f>
        <v>0.31817286989804944</v>
      </c>
      <c r="M222" s="10">
        <f>$C$45</f>
        <v>0.15908643494902472</v>
      </c>
      <c r="N222" s="10">
        <f>$C$46</f>
        <v>4.2627081771337512E-2</v>
      </c>
      <c r="O222" s="10">
        <f>$C$41</f>
        <v>0.6363457397960991</v>
      </c>
      <c r="P222" s="10">
        <f>$C$42</f>
        <v>0.59371865802476154</v>
      </c>
      <c r="Q222" s="10">
        <f>$C$43</f>
        <v>0.47725930484707424</v>
      </c>
      <c r="R222" s="10">
        <f>$C$44</f>
        <v>0.31817286989804944</v>
      </c>
      <c r="S222" s="10">
        <f>$C$45</f>
        <v>0.15908643494902472</v>
      </c>
      <c r="T222" s="10">
        <f>$C$46</f>
        <v>4.2627081771337512E-2</v>
      </c>
    </row>
    <row r="223" spans="2:59">
      <c r="B223" s="10" t="s">
        <v>1059</v>
      </c>
      <c r="C223" s="10">
        <f t="shared" ref="C223:T223" si="328">(C222^2-2*$C$23*(1+$C$23))/$C$23^2</f>
        <v>-4.4440606692323774</v>
      </c>
      <c r="D223" s="10">
        <f t="shared" si="328"/>
        <v>-4.7021857421152591</v>
      </c>
      <c r="E223" s="10">
        <f t="shared" si="328"/>
        <v>-5.3161903764432124</v>
      </c>
      <c r="F223" s="10">
        <f t="shared" si="328"/>
        <v>-5.9391401673080946</v>
      </c>
      <c r="G223" s="10">
        <f t="shared" si="328"/>
        <v>-6.3129100418270232</v>
      </c>
      <c r="H223" s="10">
        <f t="shared" si="328"/>
        <v>-6.428554843463071</v>
      </c>
      <c r="I223" s="10">
        <f t="shared" si="328"/>
        <v>-4.4440606692323774</v>
      </c>
      <c r="J223" s="10">
        <f t="shared" si="328"/>
        <v>-4.7021857421152591</v>
      </c>
      <c r="K223" s="10">
        <f t="shared" si="328"/>
        <v>-5.3161903764432124</v>
      </c>
      <c r="L223" s="10">
        <f t="shared" si="328"/>
        <v>-5.9391401673080946</v>
      </c>
      <c r="M223" s="10">
        <f t="shared" si="328"/>
        <v>-6.3129100418270232</v>
      </c>
      <c r="N223" s="10">
        <f t="shared" si="328"/>
        <v>-6.428554843463071</v>
      </c>
      <c r="O223" s="10">
        <f t="shared" si="328"/>
        <v>-4.4440606692323774</v>
      </c>
      <c r="P223" s="10">
        <f t="shared" si="328"/>
        <v>-4.7021857421152591</v>
      </c>
      <c r="Q223" s="10">
        <f t="shared" si="328"/>
        <v>-5.3161903764432124</v>
      </c>
      <c r="R223" s="10">
        <f t="shared" si="328"/>
        <v>-5.9391401673080946</v>
      </c>
      <c r="S223" s="10">
        <f t="shared" si="328"/>
        <v>-6.3129100418270232</v>
      </c>
      <c r="T223" s="10">
        <f t="shared" si="328"/>
        <v>-6.428554843463071</v>
      </c>
    </row>
    <row r="224" spans="2:59">
      <c r="B224" s="10" t="s">
        <v>1060</v>
      </c>
      <c r="C224" s="10">
        <f t="shared" ref="C224:T224" si="329">((1+$C$23)^2-2*C222^2-1/C221^2)/$C$23^2</f>
        <v>1.6111494459166935</v>
      </c>
      <c r="D224" s="10">
        <f t="shared" si="329"/>
        <v>2.4464147726514383</v>
      </c>
      <c r="E224" s="10">
        <f t="shared" si="329"/>
        <v>4.5459897241003793</v>
      </c>
      <c r="F224" s="10">
        <f t="shared" si="329"/>
        <v>6.9824701695921574</v>
      </c>
      <c r="G224" s="10">
        <f t="shared" si="329"/>
        <v>8.920590782392031</v>
      </c>
      <c r="H224" s="10">
        <f t="shared" si="329"/>
        <v>10.023446068457162</v>
      </c>
      <c r="I224" s="10">
        <f t="shared" si="329"/>
        <v>-11.152512125609451</v>
      </c>
      <c r="J224" s="10">
        <f t="shared" si="329"/>
        <v>-9.4622435962360534</v>
      </c>
      <c r="K224" s="10">
        <f t="shared" si="329"/>
        <v>-5.026756454544226</v>
      </c>
      <c r="L224" s="10">
        <f t="shared" si="329"/>
        <v>0.60063938382908599</v>
      </c>
      <c r="M224" s="10">
        <f t="shared" si="329"/>
        <v>5.7296753895104953</v>
      </c>
      <c r="N224" s="10">
        <f t="shared" si="329"/>
        <v>9.1684428658185144</v>
      </c>
      <c r="O224" s="10">
        <f t="shared" si="329"/>
        <v>-1.6596008153803741</v>
      </c>
      <c r="P224" s="10">
        <f t="shared" si="329"/>
        <v>-0.60523676585602171</v>
      </c>
      <c r="Q224" s="10">
        <f t="shared" si="329"/>
        <v>2.0929270281275785</v>
      </c>
      <c r="R224" s="10">
        <f t="shared" si="329"/>
        <v>5.3470950389436238</v>
      </c>
      <c r="S224" s="10">
        <f t="shared" si="329"/>
        <v>8.1029032170677642</v>
      </c>
      <c r="T224" s="10">
        <f t="shared" si="329"/>
        <v>9.8043473456675514</v>
      </c>
    </row>
    <row r="225" spans="2:20">
      <c r="B225" s="10" t="s">
        <v>1061</v>
      </c>
      <c r="C225" s="10">
        <f t="shared" ref="C225:T225" si="330">C222^2/$C$23^2</f>
        <v>1.9934393307676221</v>
      </c>
      <c r="D225" s="10">
        <f t="shared" si="330"/>
        <v>1.7353142578847403</v>
      </c>
      <c r="E225" s="10">
        <f t="shared" si="330"/>
        <v>1.1213096235567872</v>
      </c>
      <c r="F225" s="10">
        <f t="shared" si="330"/>
        <v>0.4983598326919052</v>
      </c>
      <c r="G225" s="10">
        <f t="shared" si="330"/>
        <v>0.1245899581729763</v>
      </c>
      <c r="H225" s="10">
        <f t="shared" si="330"/>
        <v>8.9451565369291237E-3</v>
      </c>
      <c r="I225" s="10">
        <f t="shared" si="330"/>
        <v>1.9934393307676221</v>
      </c>
      <c r="J225" s="10">
        <f t="shared" si="330"/>
        <v>1.7353142578847403</v>
      </c>
      <c r="K225" s="10">
        <f t="shared" si="330"/>
        <v>1.1213096235567872</v>
      </c>
      <c r="L225" s="10">
        <f t="shared" si="330"/>
        <v>0.4983598326919052</v>
      </c>
      <c r="M225" s="10">
        <f t="shared" si="330"/>
        <v>0.1245899581729763</v>
      </c>
      <c r="N225" s="10">
        <f t="shared" si="330"/>
        <v>8.9451565369291237E-3</v>
      </c>
      <c r="O225" s="10">
        <f t="shared" si="330"/>
        <v>1.9934393307676221</v>
      </c>
      <c r="P225" s="10">
        <f t="shared" si="330"/>
        <v>1.7353142578847403</v>
      </c>
      <c r="Q225" s="10">
        <f t="shared" si="330"/>
        <v>1.1213096235567872</v>
      </c>
      <c r="R225" s="10">
        <f t="shared" si="330"/>
        <v>0.4983598326919052</v>
      </c>
      <c r="S225" s="10">
        <f t="shared" si="330"/>
        <v>0.1245899581729763</v>
      </c>
      <c r="T225" s="10">
        <f t="shared" si="330"/>
        <v>8.9451565369291237E-3</v>
      </c>
    </row>
    <row r="226" spans="2:20">
      <c r="B226" s="10" t="s">
        <v>1062</v>
      </c>
      <c r="C226" s="10">
        <f t="shared" ref="C226:T226" si="331">C224-C223^2/3</f>
        <v>-4.9720756313560148</v>
      </c>
      <c r="D226" s="10">
        <f t="shared" si="331"/>
        <v>-4.9237688117992384</v>
      </c>
      <c r="E226" s="10">
        <f t="shared" si="331"/>
        <v>-4.8746369820954287</v>
      </c>
      <c r="F226" s="10">
        <f t="shared" si="331"/>
        <v>-4.7753251393853153</v>
      </c>
      <c r="G226" s="10">
        <f t="shared" si="331"/>
        <v>-4.3636869496747899</v>
      </c>
      <c r="H226" s="10">
        <f t="shared" si="331"/>
        <v>-3.751993056680341</v>
      </c>
      <c r="I226" s="10">
        <f t="shared" si="331"/>
        <v>-17.735737202882159</v>
      </c>
      <c r="J226" s="10">
        <f t="shared" si="331"/>
        <v>-16.832427180686729</v>
      </c>
      <c r="K226" s="10">
        <f t="shared" si="331"/>
        <v>-14.447383160740035</v>
      </c>
      <c r="L226" s="10">
        <f t="shared" si="331"/>
        <v>-11.157155925148388</v>
      </c>
      <c r="M226" s="10">
        <f t="shared" si="331"/>
        <v>-7.5546023425563256</v>
      </c>
      <c r="N226" s="10">
        <f t="shared" si="331"/>
        <v>-4.6069962593189882</v>
      </c>
      <c r="O226" s="10">
        <f t="shared" si="331"/>
        <v>-8.2428258926530837</v>
      </c>
      <c r="P226" s="10">
        <f t="shared" si="331"/>
        <v>-7.975420350306698</v>
      </c>
      <c r="Q226" s="10">
        <f t="shared" si="331"/>
        <v>-7.32769967806823</v>
      </c>
      <c r="R226" s="10">
        <f t="shared" si="331"/>
        <v>-6.4107002700338489</v>
      </c>
      <c r="S226" s="10">
        <f t="shared" si="331"/>
        <v>-5.1813745149990567</v>
      </c>
      <c r="T226" s="10">
        <f t="shared" si="331"/>
        <v>-3.9710917794699512</v>
      </c>
    </row>
    <row r="227" spans="2:20">
      <c r="B227" s="10" t="s">
        <v>1063</v>
      </c>
      <c r="C227" s="10">
        <f t="shared" ref="C227:T227" si="332">2*C223^3/27-C223*C224/3+C225</f>
        <v>-2.1212679615281664</v>
      </c>
      <c r="D227" s="10">
        <f t="shared" si="332"/>
        <v>-2.1315140027115493</v>
      </c>
      <c r="E227" s="10">
        <f t="shared" si="332"/>
        <v>-1.9522069990062838</v>
      </c>
      <c r="F227" s="10">
        <f t="shared" si="332"/>
        <v>-1.1963936832307136</v>
      </c>
      <c r="G227" s="10">
        <f t="shared" si="332"/>
        <v>0.26011893608511055</v>
      </c>
      <c r="H227" s="10">
        <f t="shared" si="332"/>
        <v>1.8085547673421243</v>
      </c>
      <c r="I227" s="10">
        <f t="shared" si="332"/>
        <v>-21.028763423332187</v>
      </c>
      <c r="J227" s="10">
        <f t="shared" si="332"/>
        <v>-20.797088532679656</v>
      </c>
      <c r="K227" s="10">
        <f t="shared" si="332"/>
        <v>-18.915720702687612</v>
      </c>
      <c r="L227" s="10">
        <f t="shared" si="332"/>
        <v>-13.830589536793658</v>
      </c>
      <c r="M227" s="10">
        <f t="shared" si="332"/>
        <v>-6.4545350060289781</v>
      </c>
      <c r="N227" s="10">
        <f t="shared" si="332"/>
        <v>-2.3590225824249356E-2</v>
      </c>
      <c r="O227" s="10">
        <f t="shared" si="332"/>
        <v>-6.9664054932321076</v>
      </c>
      <c r="P227" s="10">
        <f t="shared" si="332"/>
        <v>-6.9146581208028408</v>
      </c>
      <c r="Q227" s="10">
        <f t="shared" si="332"/>
        <v>-6.2991897647204311</v>
      </c>
      <c r="R227" s="10">
        <f t="shared" si="332"/>
        <v>-4.4339677255811889</v>
      </c>
      <c r="S227" s="10">
        <f t="shared" si="332"/>
        <v>-1.4605437446524401</v>
      </c>
      <c r="T227" s="10">
        <f t="shared" si="332"/>
        <v>1.3390587154802145</v>
      </c>
    </row>
    <row r="228" spans="2:20">
      <c r="B228" s="10" t="s">
        <v>1064</v>
      </c>
      <c r="C228" s="10">
        <f t="shared" ref="C228:T228" si="333">IF(C226&lt;0,2*SQRT(-C226/3),NA())</f>
        <v>2.5747687614893406</v>
      </c>
      <c r="D228" s="10">
        <f t="shared" si="333"/>
        <v>2.5622304897098904</v>
      </c>
      <c r="E228" s="10">
        <f t="shared" si="333"/>
        <v>2.5494148301379354</v>
      </c>
      <c r="F228" s="10">
        <f t="shared" si="333"/>
        <v>2.5233113533305964</v>
      </c>
      <c r="G228" s="10">
        <f t="shared" si="333"/>
        <v>2.4121047378240137</v>
      </c>
      <c r="H228" s="10">
        <f t="shared" si="333"/>
        <v>2.2366621132632263</v>
      </c>
      <c r="I228" s="10">
        <f t="shared" si="333"/>
        <v>4.8628849054694765</v>
      </c>
      <c r="J228" s="10">
        <f t="shared" si="333"/>
        <v>4.7374292861124205</v>
      </c>
      <c r="K228" s="10">
        <f t="shared" si="333"/>
        <v>4.3889836577109032</v>
      </c>
      <c r="L228" s="10">
        <f t="shared" si="333"/>
        <v>3.8569687450377206</v>
      </c>
      <c r="M228" s="10">
        <f t="shared" si="333"/>
        <v>3.1737679693714904</v>
      </c>
      <c r="N228" s="10">
        <f t="shared" si="333"/>
        <v>2.478439363610089</v>
      </c>
      <c r="O228" s="10">
        <f t="shared" si="333"/>
        <v>3.3151824268865573</v>
      </c>
      <c r="P228" s="10">
        <f t="shared" si="333"/>
        <v>3.2609651639367341</v>
      </c>
      <c r="Q228" s="10">
        <f t="shared" si="333"/>
        <v>3.1257425097765661</v>
      </c>
      <c r="R228" s="10">
        <f t="shared" si="333"/>
        <v>2.9236279448734805</v>
      </c>
      <c r="S228" s="10">
        <f t="shared" si="333"/>
        <v>2.6284024336718446</v>
      </c>
      <c r="T228" s="10">
        <f t="shared" si="333"/>
        <v>2.3010408599790808</v>
      </c>
    </row>
    <row r="229" spans="2:20">
      <c r="B229" s="10" t="s">
        <v>1065</v>
      </c>
      <c r="C229" s="10">
        <f t="shared" ref="C229:T229" si="334">IF(ISNA(C228),NA(),3*C227/(C226*C228))</f>
        <v>0.49709664249769997</v>
      </c>
      <c r="D229" s="10">
        <f t="shared" si="334"/>
        <v>0.50686650955639134</v>
      </c>
      <c r="E229" s="10">
        <f t="shared" si="334"/>
        <v>0.47126407404649046</v>
      </c>
      <c r="F229" s="10">
        <f t="shared" si="334"/>
        <v>0.2978664417281926</v>
      </c>
      <c r="G229" s="10">
        <f t="shared" si="334"/>
        <v>-7.413844541952383E-2</v>
      </c>
      <c r="H229" s="10">
        <f t="shared" si="334"/>
        <v>-0.64653272510317772</v>
      </c>
      <c r="I229" s="10">
        <f t="shared" si="334"/>
        <v>0.73146197453037398</v>
      </c>
      <c r="J229" s="10">
        <f t="shared" si="334"/>
        <v>0.78240985224024784</v>
      </c>
      <c r="K229" s="10">
        <f t="shared" si="334"/>
        <v>0.8949339690335385</v>
      </c>
      <c r="L229" s="10">
        <f t="shared" si="334"/>
        <v>0.96418933892233361</v>
      </c>
      <c r="M229" s="10">
        <f t="shared" si="334"/>
        <v>0.80760580782590896</v>
      </c>
      <c r="N229" s="10">
        <f t="shared" si="334"/>
        <v>6.1980802542973713E-3</v>
      </c>
      <c r="O229" s="10">
        <f t="shared" si="334"/>
        <v>0.76479747645395768</v>
      </c>
      <c r="P229" s="10">
        <f t="shared" si="334"/>
        <v>0.79761300319045125</v>
      </c>
      <c r="Q229" s="10">
        <f t="shared" si="334"/>
        <v>0.82505915118705375</v>
      </c>
      <c r="R229" s="10">
        <f t="shared" si="334"/>
        <v>0.7097186305937031</v>
      </c>
      <c r="S229" s="10">
        <f t="shared" si="334"/>
        <v>0.32173549647759253</v>
      </c>
      <c r="T229" s="10">
        <f t="shared" si="334"/>
        <v>-0.43962929082797719</v>
      </c>
    </row>
    <row r="230" spans="2:20">
      <c r="B230" s="10" t="s">
        <v>1066</v>
      </c>
      <c r="C230" s="10">
        <f t="shared" ref="C230:T230" si="335">IF(OR(ISNA(C229),ABS(C229)&gt;1),NA(),ACOS(C229)/3)</f>
        <v>0.3501822758916675</v>
      </c>
      <c r="D230" s="10">
        <f t="shared" si="335"/>
        <v>0.34641682459403017</v>
      </c>
      <c r="E230" s="10">
        <f t="shared" si="335"/>
        <v>0.36002429778938644</v>
      </c>
      <c r="F230" s="10">
        <f t="shared" si="335"/>
        <v>0.42277982180237189</v>
      </c>
      <c r="G230" s="10">
        <f t="shared" si="335"/>
        <v>0.54833428595358735</v>
      </c>
      <c r="H230" s="10">
        <f t="shared" si="335"/>
        <v>0.75794233912355402</v>
      </c>
      <c r="I230" s="10">
        <f t="shared" si="335"/>
        <v>0.25011093550814256</v>
      </c>
      <c r="J230" s="10">
        <f t="shared" si="335"/>
        <v>0.22409008413259049</v>
      </c>
      <c r="K230" s="10">
        <f t="shared" si="335"/>
        <v>0.15417104386196753</v>
      </c>
      <c r="L230" s="10">
        <f t="shared" si="335"/>
        <v>8.9475583058454156E-2</v>
      </c>
      <c r="M230" s="10">
        <f t="shared" si="335"/>
        <v>0.21023847773926055</v>
      </c>
      <c r="N230" s="10">
        <f t="shared" si="335"/>
        <v>0.52153273561848856</v>
      </c>
      <c r="O230" s="10">
        <f t="shared" si="335"/>
        <v>0.23335646681215139</v>
      </c>
      <c r="P230" s="10">
        <f t="shared" si="335"/>
        <v>0.21582298379484835</v>
      </c>
      <c r="Q230" s="10">
        <f t="shared" si="335"/>
        <v>0.20016315036328591</v>
      </c>
      <c r="R230" s="10">
        <f t="shared" si="335"/>
        <v>0.26056586500050261</v>
      </c>
      <c r="S230" s="10">
        <f t="shared" si="335"/>
        <v>0.41441148448956194</v>
      </c>
      <c r="T230" s="10">
        <f t="shared" si="335"/>
        <v>0.67532740814915837</v>
      </c>
    </row>
    <row r="231" spans="2:20">
      <c r="B231" s="10" t="s">
        <v>1067</v>
      </c>
      <c r="C231" s="10">
        <f t="shared" ref="C231:T231" si="336">IF(ISNA(C230),NA(),C228*COS(C230-2*PI()/3)-C223/3)</f>
        <v>1.0370807979127725</v>
      </c>
      <c r="D231" s="10">
        <f t="shared" si="336"/>
        <v>1.1157858623831591</v>
      </c>
      <c r="E231" s="10">
        <f t="shared" si="336"/>
        <v>1.3569014429170592</v>
      </c>
      <c r="F231" s="10">
        <f t="shared" si="336"/>
        <v>1.7257465285007381</v>
      </c>
      <c r="G231" s="10">
        <f t="shared" si="336"/>
        <v>2.1639619049254719</v>
      </c>
      <c r="H231" s="10">
        <f t="shared" si="336"/>
        <v>2.6622147150003714</v>
      </c>
      <c r="I231" s="10">
        <f t="shared" si="336"/>
        <v>0.16793071741960897</v>
      </c>
      <c r="J231" s="10">
        <f t="shared" si="336"/>
        <v>0.16961291793228828</v>
      </c>
      <c r="K231" s="10">
        <f t="shared" si="336"/>
        <v>0.18728120157202666</v>
      </c>
      <c r="L231" s="10">
        <f t="shared" si="336"/>
        <v>0.3574141369003363</v>
      </c>
      <c r="M231" s="10">
        <f t="shared" si="336"/>
        <v>1.1259670509451183</v>
      </c>
      <c r="N231" s="10">
        <f t="shared" si="336"/>
        <v>2.1377310633178017</v>
      </c>
      <c r="O231" s="10">
        <f t="shared" si="336"/>
        <v>0.53260003742587292</v>
      </c>
      <c r="P231" s="10">
        <f t="shared" si="336"/>
        <v>0.57951945363742607</v>
      </c>
      <c r="Q231" s="10">
        <f t="shared" si="336"/>
        <v>0.77862148602107539</v>
      </c>
      <c r="R231" s="10">
        <f t="shared" si="336"/>
        <v>1.219539894812002</v>
      </c>
      <c r="S231" s="10">
        <f t="shared" si="336"/>
        <v>1.8178851047385831</v>
      </c>
      <c r="T231" s="10">
        <f t="shared" si="336"/>
        <v>2.4906473369919682</v>
      </c>
    </row>
    <row r="232" spans="2:20">
      <c r="B232" s="10" t="s">
        <v>1180</v>
      </c>
      <c r="C232" s="10">
        <f t="shared" ref="C232:T232" si="337">IF(OR(ISNA(C231),C231&lt;=0),NA(),1/SQRT(C231))</f>
        <v>0.98195978791719163</v>
      </c>
      <c r="D232" s="10">
        <f t="shared" si="337"/>
        <v>0.94669388705083135</v>
      </c>
      <c r="E232" s="10">
        <f t="shared" si="337"/>
        <v>0.85847143291240779</v>
      </c>
      <c r="F232" s="10">
        <f t="shared" si="337"/>
        <v>0.76122228830401251</v>
      </c>
      <c r="G232" s="10">
        <f t="shared" si="337"/>
        <v>0.67979066186211323</v>
      </c>
      <c r="H232" s="10">
        <f t="shared" si="337"/>
        <v>0.61288424897329774</v>
      </c>
      <c r="I232" s="10">
        <f t="shared" si="337"/>
        <v>2.4402534100121249</v>
      </c>
      <c r="J232" s="10">
        <f t="shared" si="337"/>
        <v>2.4281221861975775</v>
      </c>
      <c r="K232" s="10">
        <f t="shared" si="337"/>
        <v>2.310749706052305</v>
      </c>
      <c r="L232" s="10">
        <f t="shared" si="337"/>
        <v>1.6726849018814878</v>
      </c>
      <c r="M232" s="10">
        <f t="shared" si="337"/>
        <v>0.94240408291837385</v>
      </c>
      <c r="N232" s="10">
        <f t="shared" si="337"/>
        <v>0.68394860170298077</v>
      </c>
      <c r="O232" s="10">
        <f t="shared" si="337"/>
        <v>1.3702487156954204</v>
      </c>
      <c r="P232" s="10">
        <f t="shared" si="337"/>
        <v>1.31360862226235</v>
      </c>
      <c r="Q232" s="10">
        <f t="shared" si="337"/>
        <v>1.1332789134278374</v>
      </c>
      <c r="R232" s="10">
        <f t="shared" si="337"/>
        <v>0.90552822990310455</v>
      </c>
      <c r="S232" s="10">
        <f t="shared" si="337"/>
        <v>0.74168036947625626</v>
      </c>
      <c r="T232" s="10">
        <f t="shared" si="337"/>
        <v>0.63364189044822927</v>
      </c>
    </row>
    <row r="233" spans="2:20">
      <c r="B233" s="10" t="s">
        <v>1181</v>
      </c>
      <c r="C233" s="10">
        <f ca="1">IF(MAX(C60:CH60)&gt;0,MAX(C60:CH60),NA())</f>
        <v>0.98201947167738768</v>
      </c>
      <c r="D233" s="10">
        <f ca="1">IF(MAX(C61:CH61)&gt;0,MAX(C61:CH61),NA())</f>
        <v>0.94677418380264322</v>
      </c>
      <c r="E233" s="10">
        <f ca="1">IF(MAX(C62:CH62)&gt;0,MAX(C62:CH62),NA())</f>
        <v>0.85856415097553573</v>
      </c>
      <c r="F233" s="10">
        <f ca="1">IF(MAX(C63:CH63)&gt;0,MAX(C63:CH63),NA())</f>
        <v>0.76142589109225922</v>
      </c>
      <c r="G233" s="10">
        <f ca="1">IF(MAX(C64:CH64)&gt;0,MAX(C64:CH64),NA())</f>
        <v>0.67991685843620131</v>
      </c>
      <c r="H233" s="10">
        <f ca="1">IF(MAX(C65:CH65)&gt;0,MAX(C65:CH65),NA())</f>
        <v>0.61362601606294154</v>
      </c>
      <c r="I233" s="10">
        <f ca="1">IF(MAX(C74:CH74)&gt;0,MAX(C74:CH74),NA())</f>
        <v>2.4418400237867472</v>
      </c>
      <c r="J233" s="10">
        <f ca="1">IF(MAX(C75:CH75)&gt;0,MAX(C75:CH75),NA())</f>
        <v>2.4299185066402167</v>
      </c>
      <c r="K233" s="10">
        <f ca="1">IF(MAX(C76:CH76)&gt;0,MAX(C76:CH76),NA())</f>
        <v>2.311394103814437</v>
      </c>
      <c r="L233" s="10">
        <f ca="1">IF(MAX(C77:CH77)&gt;0,MAX(C77:CH77),NA())</f>
        <v>1.6780914088278231</v>
      </c>
      <c r="M233" s="10">
        <f ca="1">IF(MAX(C78:CH78)&gt;0,MAX(C78:CH78),NA())</f>
        <v>0.94241823022999482</v>
      </c>
      <c r="N233" s="10">
        <f ca="1">IF(MAX(C79:CH79)&gt;0,MAX(C79:CH79),NA())</f>
        <v>0.68420654737172337</v>
      </c>
      <c r="O233" s="10">
        <f ca="1">IF(MAX(C88:CH88)&gt;0,MAX(C88:CH88),NA())</f>
        <v>1.3703179195655151</v>
      </c>
      <c r="P233" s="10">
        <f ca="1">IF(MAX(C89:CH89)&gt;0,MAX(C89:CH89),NA())</f>
        <v>1.3203283045066183</v>
      </c>
      <c r="Q233" s="10">
        <f ca="1">IF(MAX(C90:CH90)&gt;0,MAX(C90:CH90),NA())</f>
        <v>1.1434244938756755</v>
      </c>
      <c r="R233" s="10">
        <f ca="1">IF(MAX(C91:CH91)&gt;0,MAX(C91:CH91),NA())</f>
        <v>0.90566929626143533</v>
      </c>
      <c r="S233" s="10">
        <f ca="1">IF(MAX(C92:CH92)&gt;0,MAX(C92:CH92),NA())</f>
        <v>0.74183745753961672</v>
      </c>
      <c r="T233" s="10">
        <f ca="1">IF(MAX(C93:CH93)&gt;0,MAX(C93:CH93),NA())</f>
        <v>0.63418212182269773</v>
      </c>
    </row>
    <row r="234" spans="2:20">
      <c r="B234" s="10" t="s">
        <v>1182</v>
      </c>
      <c r="C234" s="10">
        <f t="shared" ref="C234:T234" ca="1" si="338">IF(OR(ISNA(C232),ISNA(C233)),NA(),(C232/C233-1)*100)</f>
        <v>-6.0776554760222368E-3</v>
      </c>
      <c r="D234" s="10">
        <f t="shared" ca="1" si="338"/>
        <v>-8.4810880129126964E-3</v>
      </c>
      <c r="E234" s="10">
        <f t="shared" ca="1" si="338"/>
        <v>-1.079920038853377E-2</v>
      </c>
      <c r="F234" s="10">
        <f t="shared" ca="1" si="338"/>
        <v>-2.6739672321185459E-2</v>
      </c>
      <c r="G234" s="10">
        <f t="shared" ca="1" si="338"/>
        <v>-1.8560589066485278E-2</v>
      </c>
      <c r="H234" s="10">
        <f t="shared" ca="1" si="338"/>
        <v>-0.12088260116528415</v>
      </c>
      <c r="I234" s="10">
        <f t="shared" ca="1" si="338"/>
        <v>-6.4976155651741418E-2</v>
      </c>
      <c r="J234" s="10">
        <f t="shared" ca="1" si="338"/>
        <v>-7.3925131140428757E-2</v>
      </c>
      <c r="K234" s="10">
        <f t="shared" ca="1" si="338"/>
        <v>-2.7879181705470213E-2</v>
      </c>
      <c r="L234" s="10">
        <f t="shared" ca="1" si="338"/>
        <v>-0.32218190963220206</v>
      </c>
      <c r="M234" s="10">
        <f t="shared" ca="1" si="338"/>
        <v>-1.5011712599766192E-3</v>
      </c>
      <c r="N234" s="10">
        <f t="shared" ca="1" si="338"/>
        <v>-3.7699970825100237E-2</v>
      </c>
      <c r="O234" s="10">
        <f t="shared" ca="1" si="338"/>
        <v>-5.0502054382062234E-3</v>
      </c>
      <c r="P234" s="10">
        <f t="shared" ca="1" si="338"/>
        <v>-0.50894025533894105</v>
      </c>
      <c r="Q234" s="10">
        <f t="shared" ca="1" si="338"/>
        <v>-0.88729780603608033</v>
      </c>
      <c r="R234" s="10">
        <f t="shared" ca="1" si="338"/>
        <v>-1.5575923674693293E-2</v>
      </c>
      <c r="S234" s="10">
        <f t="shared" ca="1" si="338"/>
        <v>-2.1175536738393674E-2</v>
      </c>
      <c r="T234" s="10">
        <f t="shared" ca="1" si="338"/>
        <v>-8.5185525715514299E-2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4.9819000000000004</v>
      </c>
      <c r="D9" s="10">
        <f>IF('Res. Tank Design'!$F$9,'Res. Tank Design'!$F$9,'Res. Tank Design'!$D$9)</f>
        <v>4.9819000000000004</v>
      </c>
      <c r="E9" s="10">
        <f>IF('Res. Tank Design'!$F$9,'Res. Tank Design'!$F$9,'Res. Tank Design'!$D$9)</f>
        <v>4.9819000000000004</v>
      </c>
      <c r="F9" s="10">
        <f>IF('Res. Tank Design'!$F$9,'Res. Tank Design'!$F$9,'Res. Tank Design'!$D$9)</f>
        <v>4.9819000000000004</v>
      </c>
      <c r="G9" s="10">
        <f>IF('Res. Tank Design'!$F$9,'Res. Tank Design'!$F$9,'Res. Tank Design'!$D$9)</f>
        <v>4.9819000000000004</v>
      </c>
      <c r="H9" s="10">
        <f>IF('Res. Tank Design'!$F$9,'Res. Tank Design'!$F$9,'Res. Tank Design'!$D$9)</f>
        <v>4.9819000000000004</v>
      </c>
      <c r="I9" s="10">
        <f>IF('Res. Tank Design'!$F$9,'Res. Tank Design'!$F$9,'Res. Tank Design'!$D$9)</f>
        <v>4.9819000000000004</v>
      </c>
      <c r="J9" s="10">
        <f>IF('Res. Tank Design'!$F$9,'Res. Tank Design'!$F$9,'Res. Tank Design'!$D$9)</f>
        <v>4.9819000000000004</v>
      </c>
      <c r="K9" s="10">
        <f>IF('Res. Tank Design'!$F$9,'Res. Tank Design'!$F$9,'Res. Tank Design'!$D$9)</f>
        <v>4.9819000000000004</v>
      </c>
      <c r="L9" s="10">
        <f>IF('Res. Tank Design'!$F$9,'Res. Tank Design'!$F$9,'Res. Tank Design'!$D$9)</f>
        <v>4.9819000000000004</v>
      </c>
      <c r="M9" s="10">
        <f>IF('Res. Tank Design'!$F$9,'Res. Tank Design'!$F$9,'Res. Tank Design'!$D$9)</f>
        <v>4.9819000000000004</v>
      </c>
      <c r="N9" s="10">
        <f>IF('Res. Tank Design'!$F$9,'Res. Tank Design'!$F$9,'Res. Tank Design'!$D$9)</f>
        <v>4.9819000000000004</v>
      </c>
      <c r="O9" s="10">
        <f>IF('Res. Tank Design'!$F$9,'Res. Tank Design'!$F$9,'Res. Tank Design'!$D$9)</f>
        <v>4.9819000000000004</v>
      </c>
      <c r="P9" s="10">
        <f>IF('Res. Tank Design'!$F$9,'Res. Tank Design'!$F$9,'Res. Tank Design'!$D$9)</f>
        <v>4.9819000000000004</v>
      </c>
      <c r="Q9" s="10">
        <f>IF('Res. Tank Design'!$F$9,'Res. Tank Design'!$F$9,'Res. Tank Design'!$D$9)</f>
        <v>4.9819000000000004</v>
      </c>
      <c r="R9" s="10">
        <f>IF('Res. Tank Design'!$F$9,'Res. Tank Design'!$F$9,'Res. Tank Design'!$D$9)</f>
        <v>4.9819000000000004</v>
      </c>
      <c r="S9" s="10">
        <f>IF('Res. Tank Design'!$F$9,'Res. Tank Design'!$F$9,'Res. Tank Design'!$D$9)</f>
        <v>4.9819000000000004</v>
      </c>
      <c r="T9" s="10">
        <f>IF('Res. Tank Design'!$F$9,'Res. Tank Design'!$F$9,'Res. Tank Design'!$D$9)</f>
        <v>4.9819000000000004</v>
      </c>
      <c r="U9" s="10">
        <f>IF('Res. Tank Design'!$F$9,'Res. Tank Design'!$F$9,'Res. Tank Design'!$D$9)</f>
        <v>4.9819000000000004</v>
      </c>
      <c r="V9" s="10">
        <f>IF('Res. Tank Design'!$F$9,'Res. Tank Design'!$F$9,'Res. Tank Design'!$D$9)</f>
        <v>4.9819000000000004</v>
      </c>
      <c r="W9" s="10">
        <f>IF('Res. Tank Design'!$F$9,'Res. Tank Design'!$F$9,'Res. Tank Design'!$D$9)</f>
        <v>4.9819000000000004</v>
      </c>
      <c r="X9" s="10">
        <f>IF('Res. Tank Design'!$F$9,'Res. Tank Design'!$F$9,'Res. Tank Design'!$D$9)</f>
        <v>4.9819000000000004</v>
      </c>
      <c r="Y9" s="10">
        <f>IF('Res. Tank Design'!$F$9,'Res. Tank Design'!$F$9,'Res. Tank Design'!$D$9)</f>
        <v>4.9819000000000004</v>
      </c>
      <c r="Z9" s="10">
        <f>IF('Res. Tank Design'!$F$9,'Res. Tank Design'!$F$9,'Res. Tank Design'!$D$9)</f>
        <v>4.9819000000000004</v>
      </c>
      <c r="AA9" s="10">
        <f>IF('Res. Tank Design'!$F$9,'Res. Tank Design'!$F$9,'Res. Tank Design'!$D$9)</f>
        <v>4.9819000000000004</v>
      </c>
      <c r="AB9" s="10">
        <f>IF('Res. Tank Design'!$F$9,'Res. Tank Design'!$F$9,'Res. Tank Design'!$D$9)</f>
        <v>4.9819000000000004</v>
      </c>
      <c r="AC9" s="10">
        <f>IF('Res. Tank Design'!$F$9,'Res. Tank Design'!$F$9,'Res. Tank Design'!$D$9)</f>
        <v>4.9819000000000004</v>
      </c>
      <c r="AD9" s="10">
        <f>IF('Res. Tank Design'!$F$9,'Res. Tank Design'!$F$9,'Res. Tank Design'!$D$9)</f>
        <v>4.9819000000000004</v>
      </c>
      <c r="AE9" s="10">
        <f>IF('Res. Tank Design'!$F$9,'Res. Tank Design'!$F$9,'Res. Tank Design'!$D$9)</f>
        <v>4.9819000000000004</v>
      </c>
      <c r="AF9" s="10">
        <f>IF('Res. Tank Design'!$F$9,'Res. Tank Design'!$F$9,'Res. Tank Design'!$D$9)</f>
        <v>4.9819000000000004</v>
      </c>
      <c r="AG9" s="10">
        <f>IF('Res. Tank Design'!$F$9,'Res. Tank Design'!$F$9,'Res. Tank Design'!$D$9)</f>
        <v>4.9819000000000004</v>
      </c>
      <c r="AH9" s="10">
        <f>IF('Res. Tank Design'!$F$9,'Res. Tank Design'!$F$9,'Res. Tank Design'!$D$9)</f>
        <v>4.9819000000000004</v>
      </c>
      <c r="AI9" s="10">
        <f>IF('Res. Tank Design'!$F$9,'Res. Tank Design'!$F$9,'Res. Tank Design'!$D$9)</f>
        <v>4.9819000000000004</v>
      </c>
      <c r="AJ9" s="10">
        <f>IF('Res. Tank Design'!$F$9,'Res. Tank Design'!$F$9,'Res. Tank Design'!$D$9)</f>
        <v>4.9819000000000004</v>
      </c>
      <c r="AK9" s="10">
        <f>IF('Res. Tank Design'!$F$9,'Res. Tank Design'!$F$9,'Res. Tank Design'!$D$9)</f>
        <v>4.9819000000000004</v>
      </c>
      <c r="AL9" s="10">
        <f>IF('Res. Tank Design'!$F$9,'Res. Tank Design'!$F$9,'Res. Tank Design'!$D$9)</f>
        <v>4.9819000000000004</v>
      </c>
      <c r="AM9" s="10">
        <f>IF('Res. Tank Design'!$F$9,'Res. Tank Design'!$F$9,'Res. Tank Design'!$D$9)</f>
        <v>4.9819000000000004</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4.9819000000000004</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112.87698167273075</v>
      </c>
      <c r="D21" s="87">
        <f>RTC!BC151</f>
        <v>127.29746052931748</v>
      </c>
      <c r="E21" s="87">
        <f>RTC!BC149</f>
        <v>145.60879087111087</v>
      </c>
      <c r="F21" s="87">
        <f>RTC!BC150</f>
        <v>140.37942685099864</v>
      </c>
      <c r="G21" s="87">
        <f>RTC!BC153</f>
        <v>100.80198551629665</v>
      </c>
      <c r="H21" s="87">
        <f>RTC!BC154</f>
        <v>90.880844139491828</v>
      </c>
    </row>
    <row r="22" spans="2:39" ht="16.5" customHeight="1">
      <c r="B22" s="10" t="s">
        <v>898</v>
      </c>
      <c r="C22" s="87">
        <f>'Res. Tank Design'!$D$55</f>
        <v>148.28386321191189</v>
      </c>
      <c r="D22" s="87">
        <f>'Res. Tank Design'!$D$55</f>
        <v>148.28386321191189</v>
      </c>
      <c r="E22" s="87">
        <f>'Res. Tank Design'!$D$55</f>
        <v>148.28386321191189</v>
      </c>
      <c r="F22" s="87">
        <f>'Res. Tank Design'!$D$55</f>
        <v>148.28386321191189</v>
      </c>
      <c r="G22" s="87">
        <f>'Res. Tank Design'!$D$55</f>
        <v>148.28386321191189</v>
      </c>
      <c r="H22" s="87">
        <f>'Res. Tank Design'!$D$55</f>
        <v>148.28386321191189</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54.270538355817102</v>
      </c>
      <c r="D24" s="10">
        <f t="shared" si="6"/>
        <v>72.184015351366298</v>
      </c>
      <c r="E24" s="10">
        <f t="shared" si="6"/>
        <v>84.141823123595373</v>
      </c>
      <c r="F24" s="10">
        <f t="shared" si="6"/>
        <v>81.429844333711799</v>
      </c>
      <c r="G24" s="10">
        <f t="shared" si="6"/>
        <v>30.385783236226157</v>
      </c>
      <c r="H24" s="10">
        <f t="shared" si="6"/>
        <v>9.0306627139751665</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23.674994237357929</v>
      </c>
      <c r="D25" s="10">
        <f>IF('Design Spec'!$D$107=1,D24*SQRT(MIN(D21,D22)/D22/4*(1-SIN(2*PI()*D22/MAX(D21,D22))/(2*PI()*D22/MAX(D21,D22)))),D24*SQRT(MIN(D21,D22)/D22/2*(1-SIN(2*PI()*D22/MAX(D21,D22))/(2*PI()*D22/MAX(D21,D22)))))</f>
        <v>33.44059260202085</v>
      </c>
      <c r="E25" s="10">
        <f>IF('Design Spec'!$D$107=1,E24*SQRT(MIN(E21,E22)/E22/4*(1-SIN(2*PI()*E22/MAX(E21,E22))/(2*PI()*E22/MAX(E21,E22)))),E24*SQRT(MIN(E21,E22)/E22/2*(1-SIN(2*PI()*E22/MAX(E21,E22))/(2*PI()*E22/MAX(E21,E22)))))</f>
        <v>41.68970037077095</v>
      </c>
      <c r="F25" s="193">
        <f>IF('Design Spec'!$D$107=1,F24*SQRT(MIN(F21,F22)/F22/4*(1-SIN(2*PI()*F22/MAX(F21,F22))/(2*PI()*F22/MAX(F21,F22)))),F24*SQRT(MIN(F21,F22)/F22/2*(1-SIN(2*PI()*F22/MAX(F21,F22))/(2*PI()*F22/MAX(F21,F22)))))</f>
        <v>39.614884615602385</v>
      </c>
      <c r="G25" s="193">
        <f>IF('Design Spec'!$D$107=1,G24*SQRT(MIN(G21,G22)/G22/4*(1-SIN(2*PI()*G22/MAX(G21,G22))/(2*PI()*G22/MAX(G21,G22)))),G24*SQRT(MIN(G21,G22)/G22/2*(1-SIN(2*PI()*G22/MAX(G21,G22))/(2*PI()*G22/MAX(G21,G22)))))</f>
        <v>12.526450799502099</v>
      </c>
      <c r="H25" s="193">
        <f>IF('Design Spec'!$D$107=1,H24*SQRT(MIN(H21,H22)/H22/4*(1-SIN(2*PI()*H22/MAX(H21,H22))/(2*PI()*H22/MAX(H21,H22)))),H24*SQRT(MIN(H21,H22)/H22/2*(1-SIN(2*PI()*H22/MAX(H21,H22))/(2*PI()*H22/MAX(H21,H22)))))</f>
        <v>3.5349140336619889</v>
      </c>
      <c r="J25" s="193">
        <f>SQRT((4*H25^2+2*G25^2+4*C25^2+2*D25^2+4*F25^2+1*E25^2)/18)</f>
        <v>26.72676741199232</v>
      </c>
      <c r="K25" s="87"/>
      <c r="L25" s="87"/>
      <c r="M25" s="87"/>
      <c r="N25" s="87"/>
      <c r="O25" s="87"/>
      <c r="P25" s="87"/>
      <c r="Q25" s="87"/>
    </row>
    <row r="26" spans="2:39" ht="16.5" customHeight="1">
      <c r="B26" s="10" t="s">
        <v>901</v>
      </c>
      <c r="C26" s="193">
        <f>IF('Design Spec'!$D$107=1,C25,C25/SQRT(2))</f>
        <v>23.674994237357929</v>
      </c>
      <c r="D26" s="10">
        <f>IF('Design Spec'!$D$107=1,D25,D25/SQRT(2))</f>
        <v>33.44059260202085</v>
      </c>
      <c r="E26" s="10">
        <f>IF('Design Spec'!$D$107=1,E25,E25/SQRT(2))</f>
        <v>41.68970037077095</v>
      </c>
      <c r="F26" s="193">
        <f>IF('Design Spec'!$D$107=1,F25,F25/SQRT(2))</f>
        <v>39.614884615602385</v>
      </c>
      <c r="G26" s="193">
        <f>IF('Design Spec'!$D$107=1,G25,G25/SQRT(2))</f>
        <v>12.526450799502099</v>
      </c>
      <c r="H26" s="193">
        <f>IF('Design Spec'!$D$107=1,H25,H25/SQRT(2))</f>
        <v>3.5349140336619889</v>
      </c>
      <c r="J26" s="193">
        <f>SQRT((4*H26^2+2*G26^2+4*C26^2+2*D26^2+4*F26^2+1*E26^2)/18)</f>
        <v>26.72676741199232</v>
      </c>
    </row>
    <row r="27" spans="2:39" ht="16.5" customHeight="1">
      <c r="B27" s="10" t="s">
        <v>902</v>
      </c>
      <c r="C27" s="10">
        <f t="shared" ref="C27:H27" si="7">C24/$C$18</f>
        <v>10.893542294268672</v>
      </c>
      <c r="D27" s="10">
        <f t="shared" si="7"/>
        <v>14.489254170369998</v>
      </c>
      <c r="E27" s="10">
        <f t="shared" si="7"/>
        <v>16.88950463148505</v>
      </c>
      <c r="F27" s="10">
        <f t="shared" si="7"/>
        <v>16.345138267269874</v>
      </c>
      <c r="G27" s="10">
        <f t="shared" si="7"/>
        <v>6.0992358811349394</v>
      </c>
      <c r="H27" s="10">
        <f t="shared" si="7"/>
        <v>1.812694496873716</v>
      </c>
    </row>
    <row r="28" spans="2:39" ht="16.5" customHeight="1">
      <c r="B28" s="10" t="s">
        <v>903</v>
      </c>
      <c r="C28" s="10">
        <f>0.5*(0.5*$C$17*$C$18)/(IF('Res. Tank Design'!$F$45,'Res. Tank Design'!$F$45,'Res. Tank Design'!$D$45)*IF(C21&lt;C22,C22,C21))*1000</f>
        <v>14.78743289094583</v>
      </c>
      <c r="D28" s="10">
        <f>0.5*(0.5*$C$17*$C$18)/(IF('Res. Tank Design'!$F$45,'Res. Tank Design'!$F$45,'Res. Tank Design'!$D$45)*IF(D21&lt;D22,D22,D21))*1000</f>
        <v>14.78743289094583</v>
      </c>
      <c r="E28" s="10">
        <f>0.5*(0.5*$C$17*$C$18)/(IF('Res. Tank Design'!$F$45,'Res. Tank Design'!$F$45,'Res. Tank Design'!$D$45)*IF(E21&lt;E22,E22,E21))*1000</f>
        <v>14.78743289094583</v>
      </c>
      <c r="F28" s="10">
        <f>0.5*(0.5*$C$17*$C$18)/(IF('Res. Tank Design'!$F$45,'Res. Tank Design'!$F$45,'Res. Tank Design'!$D$45)*IF(F21&lt;F22,F22,F21))*1000</f>
        <v>14.78743289094583</v>
      </c>
      <c r="G28" s="10">
        <f>0.5*(0.5*$C$17*$C$18)/(IF('Res. Tank Design'!$F$45,'Res. Tank Design'!$F$45,'Res. Tank Design'!$D$45)*IF(G21&lt;G22,G22,G21))*1000</f>
        <v>14.78743289094583</v>
      </c>
      <c r="H28" s="10">
        <f>0.5*(0.5*$C$17*$C$18)/(IF('Res. Tank Design'!$F$45,'Res. Tank Design'!$F$45,'Res. Tank Design'!$D$45)*IF(H21&lt;H22,H22,H21))*1000</f>
        <v>14.78743289094583</v>
      </c>
      <c r="I28" s="10">
        <f>0.5*(0.5*$C$17*$C$18)/(IF('Res. Tank Design'!$F$45,'Res. Tank Design'!$F$45,'Res. Tank Design'!$D$45)*C22)*1000</f>
        <v>14.78743289094583</v>
      </c>
    </row>
    <row r="29" spans="2:39" ht="16.5" customHeight="1">
      <c r="B29" s="10" t="s">
        <v>904</v>
      </c>
      <c r="C29" s="193">
        <f t="shared" ref="C29:H29" si="8">SQRT(C27^2/2+C28^2/3+(C28*C21*(1/C21-1/C22))^2)</f>
        <v>12.028771486027342</v>
      </c>
      <c r="D29" s="10">
        <f t="shared" si="8"/>
        <v>13.499578900961202</v>
      </c>
      <c r="E29" s="10">
        <f t="shared" si="8"/>
        <v>14.682923388846547</v>
      </c>
      <c r="F29" s="193">
        <f t="shared" si="8"/>
        <v>14.390709423528097</v>
      </c>
      <c r="G29" s="193">
        <f t="shared" si="8"/>
        <v>10.672893534046711</v>
      </c>
      <c r="H29" s="193">
        <f t="shared" si="8"/>
        <v>10.358649923773511</v>
      </c>
      <c r="I29" s="193">
        <f>SQRT(I28^2/3+(I28*(1-'Res. Tank Design'!$D$54))^2)</f>
        <v>10.75769351627236</v>
      </c>
      <c r="J29" s="193">
        <f>SQRT((1*I29^2+4*H29^2+2*G29^2+4*C29^2+2*D29^2+4*F29^2+1*E29^2)/18)</f>
        <v>12.382686704724827</v>
      </c>
    </row>
    <row r="30" spans="2:39" ht="16.5" customHeight="1">
      <c r="B30" s="10" t="s">
        <v>905</v>
      </c>
      <c r="C30" s="193">
        <f t="shared" ref="C30:H30" si="9">C29/SQRT(2)</f>
        <v>8.5056258871133164</v>
      </c>
      <c r="D30" s="10">
        <f t="shared" si="9"/>
        <v>9.5456437840325066</v>
      </c>
      <c r="E30" s="10">
        <f t="shared" si="9"/>
        <v>10.382394695895956</v>
      </c>
      <c r="F30" s="193">
        <f t="shared" si="9"/>
        <v>10.175768219461869</v>
      </c>
      <c r="G30" s="193">
        <f t="shared" si="9"/>
        <v>7.5468753928064851</v>
      </c>
      <c r="H30" s="193">
        <f t="shared" si="9"/>
        <v>7.3246716050377625</v>
      </c>
      <c r="J30" s="193">
        <f>J29/SQRT(2)</f>
        <v>8.7558817382194292</v>
      </c>
    </row>
    <row r="31" spans="2:39" ht="16.5" customHeight="1">
      <c r="B31" s="10" t="s">
        <v>906</v>
      </c>
      <c r="C31" s="193">
        <f t="shared" ref="C31:H31" si="10">SQRT(0.5*MIN(C21,C22)/C22*(1-SIN(2*PI()*C22/MAX(C21,C22))/(2*PI()*C22/MAX(C21,C22)))*(C24^2)-C23^2+C15^2/2)</f>
        <v>20.720055605086163</v>
      </c>
      <c r="D31" s="10">
        <f t="shared" si="10"/>
        <v>26.084265070414105</v>
      </c>
      <c r="E31" s="10">
        <f t="shared" si="10"/>
        <v>26.675338561180187</v>
      </c>
      <c r="F31" s="193">
        <f t="shared" si="10"/>
        <v>27.226622468900935</v>
      </c>
      <c r="G31" s="193">
        <f t="shared" si="10"/>
        <v>13.204507946558241</v>
      </c>
      <c r="H31" s="193">
        <f t="shared" si="10"/>
        <v>9.4504118197196032</v>
      </c>
      <c r="J31" s="193">
        <f>SQRT((4*H32+2*G32+4*C32+2*D32+4*F32+1*E32)/18-('Design Spec'!$D$98/'Design Spec'!$D$95)^2)</f>
        <v>27.146826565723469</v>
      </c>
    </row>
    <row r="32" spans="2:39">
      <c r="B32" s="10" t="s">
        <v>1184</v>
      </c>
      <c r="C32" s="193">
        <f t="shared" ref="C32:H32" si="11">0.5*MIN(C21,C22)/C22*(1-SIN(2*PI()*C22/MAX(C21,C22))/(2*PI()*C22/MAX(C21,C22)))*(C24^2)</f>
        <v>1121.0107042778623</v>
      </c>
      <c r="D32" s="193">
        <f t="shared" si="11"/>
        <v>2236.5464671486634</v>
      </c>
      <c r="E32" s="193">
        <f t="shared" si="11"/>
        <v>3476.0622340093187</v>
      </c>
      <c r="F32" s="193">
        <f t="shared" si="11"/>
        <v>3138.6781662149815</v>
      </c>
      <c r="G32" s="193">
        <f t="shared" si="11"/>
        <v>313.82393926469359</v>
      </c>
      <c r="H32" s="193">
        <f t="shared" si="11"/>
        <v>24.991234450760942</v>
      </c>
    </row>
    <row r="33" spans="2:5" ht="16.5" customHeight="1">
      <c r="B33" s="10" t="s">
        <v>907</v>
      </c>
      <c r="C33" s="10" t="s">
        <v>889</v>
      </c>
      <c r="D33" s="10" t="s">
        <v>890</v>
      </c>
      <c r="E33" s="10" t="s">
        <v>891</v>
      </c>
    </row>
    <row r="34" spans="2:5" ht="16.5" customHeight="1">
      <c r="B34" s="10" t="s">
        <v>897</v>
      </c>
      <c r="C34" s="87">
        <f>RTC!BC200</f>
        <v>248.03217918722481</v>
      </c>
      <c r="D34" s="10">
        <f>RTC!BC199</f>
        <v>342.64689332922563</v>
      </c>
      <c r="E34" s="10">
        <f>RTC!BC197</f>
        <v>361.85020285263948</v>
      </c>
    </row>
    <row r="35" spans="2:5" ht="16.5" customHeight="1">
      <c r="B35" s="10" t="s">
        <v>898</v>
      </c>
      <c r="C35" s="87">
        <f>'Res. Tank Design'!$D$55</f>
        <v>148.28386321191189</v>
      </c>
      <c r="D35" s="87">
        <f>'Res. Tank Design'!$D$55</f>
        <v>148.28386321191189</v>
      </c>
      <c r="E35" s="87">
        <f>'Res. Tank Design'!$D$55</f>
        <v>148.28386321191189</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37.922222454863281</v>
      </c>
      <c r="D37" s="10">
        <f>PI()*(D35/D34)*D36*(1-COS(PI()*D35/IF(D34&lt;D35,D35,D34)))^(-1)</f>
        <v>67.863660394109274</v>
      </c>
      <c r="E37" s="10">
        <f>PI()*(E35/E34)*E36*(1-COS(PI()*E35/IF(E34&lt;E35,E35,E34)))^(-1)</f>
        <v>94.001639903871606</v>
      </c>
    </row>
    <row r="38" spans="2:5" ht="16.5" customHeight="1">
      <c r="B38" s="10" t="s">
        <v>900</v>
      </c>
      <c r="C38" s="193">
        <f>IF('Design Spec'!$D$107=1,C37/2,C37/SQRT(2))</f>
        <v>18.96111122743164</v>
      </c>
      <c r="D38" s="10">
        <f>IF('Design Spec'!$D$107=1,D37/2,D37/SQRT(2))</f>
        <v>33.931830197054637</v>
      </c>
      <c r="E38" s="10">
        <f>IF('Design Spec'!$D$107=1,E37/2,E37/SQRT(2))</f>
        <v>47.000819951935803</v>
      </c>
    </row>
    <row r="39" spans="2:5" ht="16.5" customHeight="1">
      <c r="B39" s="10" t="s">
        <v>901</v>
      </c>
      <c r="C39" s="193">
        <f>IF('Design Spec'!$D$107=1,C38,C38/SQRT(2))</f>
        <v>18.96111122743164</v>
      </c>
      <c r="D39" s="10">
        <f>IF('Design Spec'!$D$107=1,D38,D38/SQRT(2))</f>
        <v>33.931830197054637</v>
      </c>
      <c r="E39" s="10">
        <f>IF('Design Spec'!$D$107=1,E38,E38/SQRT(2))</f>
        <v>47.000819951935803</v>
      </c>
    </row>
    <row r="40" spans="2:5" ht="16.5" customHeight="1">
      <c r="B40" s="10" t="s">
        <v>902</v>
      </c>
      <c r="C40" s="10">
        <f>C37/$C$18</f>
        <v>7.6119999307218684</v>
      </c>
      <c r="D40" s="10">
        <f>D37/$C$18</f>
        <v>13.62204387765898</v>
      </c>
      <c r="E40" s="10">
        <f>E37/$C$18</f>
        <v>18.868632430171541</v>
      </c>
    </row>
    <row r="41" spans="2:5" ht="16.5" customHeight="1">
      <c r="B41" s="10" t="s">
        <v>903</v>
      </c>
      <c r="C41" s="10">
        <f>0.5*(0.5*$C$17*$C$18)/(IF('Res. Tank Design'!$F$45,'Res. Tank Design'!$F$45,'Res. Tank Design'!$D$45)*IF(C34&lt;C35,C35,C34))*1000</f>
        <v>8.8405370756395705</v>
      </c>
      <c r="D41" s="10">
        <f>0.5*(0.5*$C$17*$C$18)/(IF('Res. Tank Design'!$F$45,'Res. Tank Design'!$F$45,'Res. Tank Design'!$D$45)*IF(D34&lt;D35,D35,D34))*1000</f>
        <v>6.3994091840473475</v>
      </c>
      <c r="E41" s="10">
        <f>0.5*(0.5*$C$17*$C$18)/(IF('Res. Tank Design'!$F$45,'Res. Tank Design'!$F$45,'Res. Tank Design'!$D$45)*IF(E34&lt;E35,E35,E34))*1000</f>
        <v>6.059793966591509</v>
      </c>
    </row>
    <row r="42" spans="2:5" ht="16.5" customHeight="1">
      <c r="B42" s="10" t="s">
        <v>904</v>
      </c>
      <c r="C42" s="193">
        <f>SQRT(C40^2/2+C41^2/3+(C41*C34*(1/C34-1/C35))^2)</f>
        <v>9.5072887778806106</v>
      </c>
      <c r="D42" s="10">
        <f>SQRT(D40^2/2+D41^2/3+(D41*D34*(1/D34-1/D35))^2)</f>
        <v>13.296232325169438</v>
      </c>
      <c r="E42" s="10">
        <f>SQRT(E40^2/2+E41^2/3+(E41*E34*(1/E34-1/E35))^2)</f>
        <v>16.32252105912395</v>
      </c>
    </row>
    <row r="43" spans="2:5" ht="16.5" customHeight="1">
      <c r="B43" s="10" t="s">
        <v>905</v>
      </c>
      <c r="C43" s="193">
        <f>C42/SQRT(2)</f>
        <v>6.7226683655381434</v>
      </c>
      <c r="D43" s="10">
        <f>D42/SQRT(2)</f>
        <v>9.4018560413590855</v>
      </c>
      <c r="E43" s="10">
        <f>E42/SQRT(2)</f>
        <v>11.541765326966772</v>
      </c>
    </row>
    <row r="44" spans="2:5" ht="16.5" customHeight="1">
      <c r="B44" s="10" t="s">
        <v>906</v>
      </c>
      <c r="C44" s="193">
        <f>SQRT(0.5*IF(C34&gt;C35,C35,C34)/C35*(C37^2)-C36^2)</f>
        <v>5.2304376449842769</v>
      </c>
    </row>
    <row r="46" spans="2:5" ht="16.5" customHeight="1">
      <c r="B46" s="10" t="s">
        <v>908</v>
      </c>
      <c r="C46" s="10" t="s">
        <v>889</v>
      </c>
      <c r="D46" s="10" t="s">
        <v>890</v>
      </c>
      <c r="E46" s="10" t="s">
        <v>891</v>
      </c>
    </row>
    <row r="47" spans="2:5" ht="16.5" customHeight="1">
      <c r="B47" s="10" t="s">
        <v>897</v>
      </c>
      <c r="C47" s="87">
        <f>RTC!BC176</f>
        <v>134.27522417747667</v>
      </c>
      <c r="D47" s="10">
        <f>RTC!BC175</f>
        <v>168.04697537967758</v>
      </c>
      <c r="E47" s="10">
        <f>RTC!BC173</f>
        <v>203.18577312447766</v>
      </c>
    </row>
    <row r="48" spans="2:5" ht="16.5" customHeight="1">
      <c r="B48" s="10" t="s">
        <v>898</v>
      </c>
      <c r="C48" s="87">
        <f>'Res. Tank Design'!$D$55</f>
        <v>148.28386321191189</v>
      </c>
      <c r="D48" s="87">
        <f>'Res. Tank Design'!$D$55</f>
        <v>148.28386321191189</v>
      </c>
      <c r="E48" s="87">
        <f>'Res. Tank Design'!$D$55</f>
        <v>148.28386321191189</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45.621927655558927</v>
      </c>
      <c r="D50" s="10">
        <f>PI()*(D48/D47)*D49*(1-COS(PI()*D48/IF(D47&lt;D48,D48,D47)))^(-1)</f>
        <v>56.589519470213006</v>
      </c>
      <c r="E50" s="10">
        <f>PI()*(E48/E47)*E49*(1-COS(PI()*E48/IF(E47&lt;E48,E48,E47)))^(-1)</f>
        <v>72.61254961847591</v>
      </c>
    </row>
    <row r="51" spans="2:5" ht="16.5" customHeight="1">
      <c r="B51" s="10" t="s">
        <v>900</v>
      </c>
      <c r="C51" s="193">
        <f>IF('Design Spec'!$D$107=1,C50/2,C50/SQRT(2))</f>
        <v>22.810963827779464</v>
      </c>
      <c r="D51" s="10">
        <f>IF('Design Spec'!$D$107=1,D50/2,D50/SQRT(2))</f>
        <v>28.294759735106503</v>
      </c>
      <c r="E51" s="10">
        <f>IF('Design Spec'!$D$107=1,E50/2,E50/SQRT(2))</f>
        <v>36.306274809237955</v>
      </c>
    </row>
    <row r="52" spans="2:5" ht="16.5" customHeight="1">
      <c r="B52" s="10" t="s">
        <v>901</v>
      </c>
      <c r="C52" s="193">
        <f>IF('Design Spec'!$D$107=1,C51,C51/SQRT(2))</f>
        <v>22.810963827779464</v>
      </c>
      <c r="D52" s="10">
        <f>IF('Design Spec'!$D$107=1,D51,D51/SQRT(2))</f>
        <v>28.294759735106503</v>
      </c>
      <c r="E52" s="10">
        <f>IF('Design Spec'!$D$107=1,E51,E51/SQRT(2))</f>
        <v>36.306274809237955</v>
      </c>
    </row>
    <row r="53" spans="2:5" ht="16.5" customHeight="1">
      <c r="B53" s="10" t="s">
        <v>902</v>
      </c>
      <c r="C53" s="10">
        <f>C50/$C$18</f>
        <v>9.1575358107466869</v>
      </c>
      <c r="D53" s="10">
        <f>D50/$C$18</f>
        <v>11.359023559327365</v>
      </c>
      <c r="E53" s="10">
        <f>E50/$C$18</f>
        <v>14.575272409818725</v>
      </c>
    </row>
    <row r="54" spans="2:5" ht="16.5" customHeight="1">
      <c r="B54" s="10" t="s">
        <v>903</v>
      </c>
      <c r="C54" s="10">
        <f>0.5*(0.5*$C$17*$C$18)/(IF('Res. Tank Design'!$F$45,'Res. Tank Design'!$F$45,'Res. Tank Design'!$D$45)*IF(C47&lt;C48,C48,C47))*1000</f>
        <v>14.78743289094583</v>
      </c>
      <c r="D54" s="10">
        <f>0.5*(0.5*$C$17*$C$18)/(IF('Res. Tank Design'!$F$45,'Res. Tank Design'!$F$45,'Res. Tank Design'!$D$45)*IF(D47&lt;D48,D48,D47))*1000</f>
        <v>13.048361454302693</v>
      </c>
      <c r="E54" s="10">
        <f>0.5*(0.5*$C$17*$C$18)/(IF('Res. Tank Design'!$F$45,'Res. Tank Design'!$F$45,'Res. Tank Design'!$D$45)*IF(E47&lt;E48,E48,E47))*1000</f>
        <v>10.791787448194031</v>
      </c>
    </row>
    <row r="55" spans="2:5" ht="16.5" customHeight="1">
      <c r="B55" s="10" t="s">
        <v>904</v>
      </c>
      <c r="C55" s="193">
        <f>SQRT(C53^2/2+C54^2/3+(C54*C47*(1/C47-1/C48))^2)</f>
        <v>10.80607312964967</v>
      </c>
      <c r="D55" s="10">
        <f>SQRT(D53^2/2+D54^2/3+(D54*D47*(1/D47-1/D48))^2)</f>
        <v>11.148601845962682</v>
      </c>
      <c r="E55" s="10">
        <f>SQRT(E53^2/2+E54^2/3+(E54*E47*(1/E47-1/E48))^2)</f>
        <v>12.688788654690175</v>
      </c>
    </row>
    <row r="56" spans="2:5" ht="16.5" customHeight="1">
      <c r="B56" s="10" t="s">
        <v>905</v>
      </c>
      <c r="C56" s="193">
        <f>C55/SQRT(2)</f>
        <v>7.64104758797302</v>
      </c>
      <c r="D56" s="10">
        <f>D55/SQRT(2)</f>
        <v>7.8832519660290741</v>
      </c>
      <c r="E56" s="10">
        <f>E55/SQRT(2)</f>
        <v>8.9723285027743511</v>
      </c>
    </row>
    <row r="57" spans="2:5" ht="16.5" customHeight="1">
      <c r="B57" s="10" t="s">
        <v>906</v>
      </c>
      <c r="C57" s="193">
        <f>SQRT(0.5*IF(C47&gt;C48,C48,C47)/C48*(C50^2)-C49^2)</f>
        <v>15.832727068698764</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2026-09-07T04:01:52Z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