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統計学A #09" sheetId="20" r:id="rId1"/>
    <sheet name="統計学A #09_解答" sheetId="2" r:id="rId2"/>
    <sheet name="norm.dist" sheetId="18" r:id="rId3"/>
  </sheets>
  <definedNames>
    <definedName name="_xlnm.Print_Area" localSheetId="0">'統計学A #09'!$A$1:$HZ$37</definedName>
    <definedName name="_xlnm.Print_Area" localSheetId="1">'統計学A #09_解答'!$A$1:$HZ$37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23" i="20" l="1"/>
  <c r="AG22" i="20"/>
  <c r="AG21" i="20"/>
  <c r="AG20" i="20"/>
  <c r="AG19" i="20"/>
  <c r="AG18" i="20"/>
  <c r="AG17" i="20"/>
  <c r="AG16" i="20"/>
  <c r="GE18" i="2"/>
  <c r="GE17" i="2"/>
  <c r="GE10" i="2"/>
  <c r="GK10" i="2" s="1"/>
  <c r="GN10" i="2" s="1"/>
  <c r="GE7" i="2"/>
  <c r="GK7" i="2" s="1"/>
  <c r="GN7" i="2" s="1"/>
  <c r="GS13" i="2" s="1"/>
  <c r="GC16" i="2"/>
  <c r="GE13" i="2" s="1"/>
  <c r="GC15" i="2"/>
  <c r="FR21" i="2"/>
  <c r="FR19" i="2"/>
  <c r="FR23" i="2"/>
  <c r="FH15" i="2"/>
  <c r="FL6" i="2" s="1"/>
  <c r="FH14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17" i="2"/>
  <c r="BP3" i="2"/>
  <c r="AI12" i="2"/>
  <c r="AG23" i="2"/>
  <c r="AG22" i="2"/>
  <c r="AG21" i="2"/>
  <c r="AG20" i="2"/>
  <c r="AG19" i="2"/>
  <c r="AG18" i="2"/>
  <c r="AG17" i="2"/>
  <c r="AG16" i="2"/>
  <c r="AH11" i="2"/>
  <c r="GH7" i="2" l="1"/>
  <c r="GE11" i="2"/>
  <c r="GE6" i="2"/>
  <c r="GK6" i="2" s="1"/>
  <c r="GN6" i="2" s="1"/>
  <c r="GE14" i="2"/>
  <c r="GK14" i="2" s="1"/>
  <c r="GN14" i="2" s="1"/>
  <c r="GE19" i="2"/>
  <c r="FT6" i="2"/>
  <c r="FP6" i="2"/>
  <c r="GK13" i="2"/>
  <c r="GN13" i="2" s="1"/>
  <c r="GH13" i="2"/>
  <c r="FL13" i="2"/>
  <c r="FL5" i="2"/>
  <c r="FL9" i="2"/>
  <c r="FR17" i="2"/>
  <c r="FL12" i="2"/>
  <c r="FL8" i="2"/>
  <c r="FL11" i="2"/>
  <c r="FL7" i="2"/>
  <c r="GE8" i="2"/>
  <c r="GE12" i="2"/>
  <c r="FL4" i="2"/>
  <c r="FL10" i="2"/>
  <c r="GE5" i="2"/>
  <c r="GE9" i="2"/>
  <c r="GH6" i="2"/>
  <c r="GH10" i="2"/>
  <c r="GH14" i="2"/>
  <c r="GC34" i="2"/>
  <c r="GE25" i="2" s="1"/>
  <c r="GH25" i="2" s="1"/>
  <c r="GC33" i="2"/>
  <c r="GE35" i="2"/>
  <c r="GE36" i="2"/>
  <c r="AG25" i="2"/>
  <c r="AK19" i="2" s="1"/>
  <c r="AO19" i="2" s="1"/>
  <c r="AK22" i="2"/>
  <c r="AO22" i="2" s="1"/>
  <c r="AK17" i="2"/>
  <c r="AO17" i="2" s="1"/>
  <c r="AK20" i="2"/>
  <c r="AO20" i="2" s="1"/>
  <c r="AG24" i="2"/>
  <c r="O7" i="18"/>
  <c r="P7" i="18" s="1"/>
  <c r="P6" i="18"/>
  <c r="GK11" i="2" l="1"/>
  <c r="GN11" i="2" s="1"/>
  <c r="GH11" i="2"/>
  <c r="GK9" i="2"/>
  <c r="GN9" i="2" s="1"/>
  <c r="GH9" i="2"/>
  <c r="FP5" i="2"/>
  <c r="FT5" i="2"/>
  <c r="AK21" i="2"/>
  <c r="AO21" i="2" s="1"/>
  <c r="AK23" i="2"/>
  <c r="AO23" i="2" s="1"/>
  <c r="FT10" i="2"/>
  <c r="FP10" i="2"/>
  <c r="FT7" i="2"/>
  <c r="FR25" i="2" s="1"/>
  <c r="FP7" i="2"/>
  <c r="AK16" i="2"/>
  <c r="AK18" i="2"/>
  <c r="AO18" i="2" s="1"/>
  <c r="FT4" i="2"/>
  <c r="FP4" i="2"/>
  <c r="FL14" i="2"/>
  <c r="FT11" i="2"/>
  <c r="FP11" i="2"/>
  <c r="FP9" i="2"/>
  <c r="FT9" i="2"/>
  <c r="GK12" i="2"/>
  <c r="GN12" i="2" s="1"/>
  <c r="GH12" i="2"/>
  <c r="FT8" i="2"/>
  <c r="FP8" i="2"/>
  <c r="GK5" i="2"/>
  <c r="GH5" i="2"/>
  <c r="GE15" i="2"/>
  <c r="GK8" i="2"/>
  <c r="GN8" i="2" s="1"/>
  <c r="GH8" i="2"/>
  <c r="FT12" i="2"/>
  <c r="FR27" i="2" s="1"/>
  <c r="FP12" i="2"/>
  <c r="FP13" i="2"/>
  <c r="FT13" i="2"/>
  <c r="GE37" i="2"/>
  <c r="GE24" i="2"/>
  <c r="GH24" i="2" s="1"/>
  <c r="GE29" i="2"/>
  <c r="GH29" i="2" s="1"/>
  <c r="GE26" i="2"/>
  <c r="GH26" i="2" s="1"/>
  <c r="GE27" i="2"/>
  <c r="GK27" i="2" s="1"/>
  <c r="GN27" i="2" s="1"/>
  <c r="GE28" i="2"/>
  <c r="GH28" i="2" s="1"/>
  <c r="GE30" i="2"/>
  <c r="GE31" i="2"/>
  <c r="GH31" i="2" s="1"/>
  <c r="GE32" i="2"/>
  <c r="GH32" i="2" s="1"/>
  <c r="GE23" i="2"/>
  <c r="GK30" i="2"/>
  <c r="GN30" i="2" s="1"/>
  <c r="GK31" i="2"/>
  <c r="GN31" i="2" s="1"/>
  <c r="GH27" i="2"/>
  <c r="GK25" i="2"/>
  <c r="GN25" i="2" s="1"/>
  <c r="GH30" i="2"/>
  <c r="AO16" i="2"/>
  <c r="O8" i="18"/>
  <c r="O9" i="18" s="1"/>
  <c r="P9" i="18" s="1"/>
  <c r="P8" i="18"/>
  <c r="O10" i="18"/>
  <c r="FP14" i="2" l="1"/>
  <c r="AK24" i="2"/>
  <c r="AO24" i="2"/>
  <c r="GN5" i="2"/>
  <c r="GK15" i="2"/>
  <c r="GH15" i="2"/>
  <c r="FT14" i="2"/>
  <c r="FT15" i="2"/>
  <c r="GK24" i="2"/>
  <c r="GN24" i="2" s="1"/>
  <c r="GK29" i="2"/>
  <c r="GN29" i="2" s="1"/>
  <c r="GS18" i="2" s="1"/>
  <c r="GK26" i="2"/>
  <c r="GN26" i="2" s="1"/>
  <c r="GK28" i="2"/>
  <c r="GN28" i="2" s="1"/>
  <c r="GK23" i="2"/>
  <c r="GN23" i="2" s="1"/>
  <c r="GE33" i="2"/>
  <c r="GH23" i="2"/>
  <c r="GH33" i="2" s="1"/>
  <c r="GK32" i="2"/>
  <c r="GN32" i="2" s="1"/>
  <c r="O11" i="18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GK33" i="2" l="1"/>
  <c r="P11" i="18"/>
  <c r="O12" i="18"/>
  <c r="N8" i="18"/>
  <c r="K8" i="18"/>
  <c r="L7" i="18"/>
  <c r="Z8" i="18"/>
  <c r="Y10" i="18"/>
  <c r="B11" i="18"/>
  <c r="C10" i="18"/>
  <c r="O13" i="18" l="1"/>
  <c r="P12" i="18"/>
  <c r="N9" i="18"/>
  <c r="L8" i="18"/>
  <c r="K9" i="18"/>
  <c r="Y11" i="18"/>
  <c r="Z10" i="18"/>
  <c r="B12" i="18"/>
  <c r="C11" i="18"/>
  <c r="P13" i="18" l="1"/>
  <c r="O14" i="18"/>
  <c r="N10" i="18"/>
  <c r="K10" i="18"/>
  <c r="L9" i="18"/>
  <c r="Z11" i="18"/>
  <c r="Y12" i="18"/>
  <c r="B13" i="18"/>
  <c r="C12" i="18"/>
  <c r="O15" i="18" l="1"/>
  <c r="P14" i="18"/>
  <c r="N11" i="18"/>
  <c r="K11" i="18"/>
  <c r="L10" i="18"/>
  <c r="Y13" i="18"/>
  <c r="Z12" i="18"/>
  <c r="C13" i="18"/>
  <c r="B14" i="18"/>
  <c r="P15" i="18" l="1"/>
  <c r="O16" i="18"/>
  <c r="N12" i="18"/>
  <c r="K12" i="18"/>
  <c r="L11" i="18"/>
  <c r="Z13" i="18"/>
  <c r="Y14" i="18"/>
  <c r="B15" i="18"/>
  <c r="C14" i="18"/>
  <c r="O17" i="18" l="1"/>
  <c r="P16" i="18"/>
  <c r="N13" i="18"/>
  <c r="L12" i="18"/>
  <c r="K13" i="18"/>
  <c r="Y15" i="18"/>
  <c r="Z14" i="18"/>
  <c r="B16" i="18"/>
  <c r="C15" i="18"/>
  <c r="P17" i="18" l="1"/>
  <c r="O18" i="18"/>
  <c r="N14" i="18"/>
  <c r="K14" i="18"/>
  <c r="L13" i="18"/>
  <c r="Z15" i="18"/>
  <c r="Y16" i="18"/>
  <c r="B17" i="18"/>
  <c r="C16" i="18"/>
  <c r="O19" i="18" l="1"/>
  <c r="P18" i="18"/>
  <c r="N15" i="18"/>
  <c r="K15" i="18"/>
  <c r="L14" i="18"/>
  <c r="Y17" i="18"/>
  <c r="Z16" i="18"/>
  <c r="C17" i="18"/>
  <c r="B18" i="18"/>
  <c r="P19" i="18" l="1"/>
  <c r="O20" i="18"/>
  <c r="N16" i="18"/>
  <c r="K16" i="18"/>
  <c r="L15" i="18"/>
  <c r="Z17" i="18"/>
  <c r="Y18" i="18"/>
  <c r="B19" i="18"/>
  <c r="C18" i="18"/>
  <c r="O21" i="18" l="1"/>
  <c r="P20" i="18"/>
  <c r="N17" i="18"/>
  <c r="L16" i="18"/>
  <c r="K17" i="18"/>
  <c r="Y19" i="18"/>
  <c r="Z18" i="18"/>
  <c r="B20" i="18"/>
  <c r="C19" i="18"/>
  <c r="P21" i="18" l="1"/>
  <c r="O22" i="18"/>
  <c r="N18" i="18"/>
  <c r="K18" i="18"/>
  <c r="L17" i="18"/>
  <c r="Z19" i="18"/>
  <c r="Y20" i="18"/>
  <c r="B21" i="18"/>
  <c r="C20" i="18"/>
  <c r="O23" i="18" l="1"/>
  <c r="P22" i="18"/>
  <c r="N19" i="18"/>
  <c r="K19" i="18"/>
  <c r="L18" i="18"/>
  <c r="Y21" i="18"/>
  <c r="Z20" i="18"/>
  <c r="C21" i="18"/>
  <c r="B22" i="18"/>
  <c r="P23" i="18" l="1"/>
  <c r="O24" i="18"/>
  <c r="N20" i="18"/>
  <c r="K20" i="18"/>
  <c r="L19" i="18"/>
  <c r="Z21" i="18"/>
  <c r="Y22" i="18"/>
  <c r="B23" i="18"/>
  <c r="C22" i="18"/>
  <c r="O25" i="18" l="1"/>
  <c r="P24" i="18"/>
  <c r="N21" i="18"/>
  <c r="L20" i="18"/>
  <c r="K21" i="18"/>
  <c r="Y23" i="18"/>
  <c r="Z22" i="18"/>
  <c r="B24" i="18"/>
  <c r="C23" i="18"/>
  <c r="P25" i="18" l="1"/>
  <c r="O26" i="18"/>
  <c r="N22" i="18"/>
  <c r="K22" i="18"/>
  <c r="L21" i="18"/>
  <c r="Z23" i="18"/>
  <c r="Y24" i="18"/>
  <c r="B25" i="18"/>
  <c r="C24" i="18"/>
  <c r="O27" i="18" l="1"/>
  <c r="P26" i="18"/>
  <c r="N23" i="18"/>
  <c r="K23" i="18"/>
  <c r="L22" i="18"/>
  <c r="Y25" i="18"/>
  <c r="Z24" i="18"/>
  <c r="C25" i="18"/>
  <c r="B26" i="18"/>
  <c r="P27" i="18" l="1"/>
  <c r="O28" i="18"/>
  <c r="N24" i="18"/>
  <c r="K24" i="18"/>
  <c r="L23" i="18"/>
  <c r="Z25" i="18"/>
  <c r="Y26" i="18"/>
  <c r="B27" i="18"/>
  <c r="C26" i="18"/>
  <c r="O29" i="18" l="1"/>
  <c r="P28" i="18"/>
  <c r="N25" i="18"/>
  <c r="L24" i="18"/>
  <c r="K25" i="18"/>
  <c r="Y27" i="18"/>
  <c r="Z26" i="18"/>
  <c r="B28" i="18"/>
  <c r="C27" i="18"/>
  <c r="P29" i="18" l="1"/>
  <c r="O30" i="18"/>
  <c r="N26" i="18"/>
  <c r="K26" i="18"/>
  <c r="L25" i="18"/>
  <c r="Z27" i="18"/>
  <c r="Y28" i="18"/>
  <c r="B29" i="18"/>
  <c r="C28" i="18"/>
  <c r="O31" i="18" l="1"/>
  <c r="P30" i="18"/>
  <c r="N27" i="18"/>
  <c r="K27" i="18"/>
  <c r="L26" i="18"/>
  <c r="Y29" i="18"/>
  <c r="Z28" i="18"/>
  <c r="C29" i="18"/>
  <c r="B30" i="18"/>
  <c r="P31" i="18" l="1"/>
  <c r="O32" i="18"/>
  <c r="N28" i="18"/>
  <c r="K28" i="18"/>
  <c r="L27" i="18"/>
  <c r="Z29" i="18"/>
  <c r="Y30" i="18"/>
  <c r="B31" i="18"/>
  <c r="C30" i="18"/>
  <c r="O33" i="18" l="1"/>
  <c r="P32" i="18"/>
  <c r="N29" i="18"/>
  <c r="L28" i="18"/>
  <c r="K29" i="18"/>
  <c r="Y31" i="18"/>
  <c r="Z30" i="18"/>
  <c r="B32" i="18"/>
  <c r="C31" i="18"/>
  <c r="P33" i="18" l="1"/>
  <c r="O34" i="18"/>
  <c r="N30" i="18"/>
  <c r="K30" i="18"/>
  <c r="L29" i="18"/>
  <c r="Z31" i="18"/>
  <c r="Y32" i="18"/>
  <c r="B33" i="18"/>
  <c r="C32" i="18"/>
  <c r="O35" i="18" l="1"/>
  <c r="P34" i="18"/>
  <c r="N31" i="18"/>
  <c r="K31" i="18"/>
  <c r="L30" i="18"/>
  <c r="Y33" i="18"/>
  <c r="Z32" i="18"/>
  <c r="C33" i="18"/>
  <c r="B34" i="18"/>
  <c r="P35" i="18" l="1"/>
  <c r="O36" i="18"/>
  <c r="N32" i="18"/>
  <c r="K32" i="18"/>
  <c r="L31" i="18"/>
  <c r="Z33" i="18"/>
  <c r="Y34" i="18"/>
  <c r="B35" i="18"/>
  <c r="C34" i="18"/>
  <c r="O37" i="18" l="1"/>
  <c r="P36" i="18"/>
  <c r="N33" i="18"/>
  <c r="L32" i="18"/>
  <c r="K33" i="18"/>
  <c r="Y35" i="18"/>
  <c r="Z34" i="18"/>
  <c r="B36" i="18"/>
  <c r="C35" i="18"/>
  <c r="P37" i="18" l="1"/>
  <c r="O38" i="18"/>
  <c r="N34" i="18"/>
  <c r="K34" i="18"/>
  <c r="L33" i="18"/>
  <c r="Z35" i="18"/>
  <c r="Y36" i="18"/>
  <c r="B37" i="18"/>
  <c r="C36" i="18"/>
  <c r="O39" i="18" l="1"/>
  <c r="P38" i="18"/>
  <c r="N35" i="18"/>
  <c r="K35" i="18"/>
  <c r="L34" i="18"/>
  <c r="Y37" i="18"/>
  <c r="Z36" i="18"/>
  <c r="C37" i="18"/>
  <c r="B38" i="18"/>
  <c r="P39" i="18" l="1"/>
  <c r="O40" i="18"/>
  <c r="N36" i="18"/>
  <c r="K36" i="18"/>
  <c r="L35" i="18"/>
  <c r="Z37" i="18"/>
  <c r="Y38" i="18"/>
  <c r="B39" i="18"/>
  <c r="C38" i="18"/>
  <c r="O41" i="18" l="1"/>
  <c r="P40" i="18"/>
  <c r="N37" i="18"/>
  <c r="L36" i="18"/>
  <c r="K37" i="18"/>
  <c r="Y39" i="18"/>
  <c r="Z38" i="18"/>
  <c r="B40" i="18"/>
  <c r="C39" i="18"/>
  <c r="P41" i="18" l="1"/>
  <c r="O42" i="18"/>
  <c r="N38" i="18"/>
  <c r="K38" i="18"/>
  <c r="L37" i="18"/>
  <c r="Z39" i="18"/>
  <c r="Y40" i="18"/>
  <c r="B41" i="18"/>
  <c r="C40" i="18"/>
  <c r="O43" i="18" l="1"/>
  <c r="P42" i="18"/>
  <c r="N39" i="18"/>
  <c r="K39" i="18"/>
  <c r="L38" i="18"/>
  <c r="Y41" i="18"/>
  <c r="Z40" i="18"/>
  <c r="C41" i="18"/>
  <c r="B42" i="18"/>
  <c r="P43" i="18" l="1"/>
  <c r="O44" i="18"/>
  <c r="N40" i="18"/>
  <c r="K40" i="18"/>
  <c r="L39" i="18"/>
  <c r="Z41" i="18"/>
  <c r="Y42" i="18"/>
  <c r="B43" i="18"/>
  <c r="C42" i="18"/>
  <c r="O45" i="18" l="1"/>
  <c r="P44" i="18"/>
  <c r="N41" i="18"/>
  <c r="L40" i="18"/>
  <c r="K41" i="18"/>
  <c r="Y43" i="18"/>
  <c r="Z42" i="18"/>
  <c r="B44" i="18"/>
  <c r="C43" i="18"/>
  <c r="P45" i="18" l="1"/>
  <c r="O46" i="18"/>
  <c r="N42" i="18"/>
  <c r="K42" i="18"/>
  <c r="L41" i="18"/>
  <c r="Z43" i="18"/>
  <c r="Y44" i="18"/>
  <c r="B45" i="18"/>
  <c r="C44" i="18"/>
  <c r="O47" i="18" l="1"/>
  <c r="P46" i="18"/>
  <c r="N43" i="18"/>
  <c r="K43" i="18"/>
  <c r="L42" i="18"/>
  <c r="Y45" i="18"/>
  <c r="Z44" i="18"/>
  <c r="C45" i="18"/>
  <c r="B46" i="18"/>
  <c r="P47" i="18" l="1"/>
  <c r="O48" i="18"/>
  <c r="N44" i="18"/>
  <c r="K44" i="18"/>
  <c r="L43" i="18"/>
  <c r="Z45" i="18"/>
  <c r="Y46" i="18"/>
  <c r="B47" i="18"/>
  <c r="C46" i="18"/>
  <c r="O49" i="18" l="1"/>
  <c r="P48" i="18"/>
  <c r="N45" i="18"/>
  <c r="L44" i="18"/>
  <c r="K45" i="18"/>
  <c r="Y47" i="18"/>
  <c r="Z46" i="18"/>
  <c r="B48" i="18"/>
  <c r="C47" i="18"/>
  <c r="P49" i="18" l="1"/>
  <c r="O50" i="18"/>
  <c r="N46" i="18"/>
  <c r="K46" i="18"/>
  <c r="L45" i="18"/>
  <c r="Z47" i="18"/>
  <c r="Y48" i="18"/>
  <c r="B49" i="18"/>
  <c r="C48" i="18"/>
  <c r="O51" i="18" l="1"/>
  <c r="P50" i="18"/>
  <c r="N47" i="18"/>
  <c r="K47" i="18"/>
  <c r="L46" i="18"/>
  <c r="Y49" i="18"/>
  <c r="Z48" i="18"/>
  <c r="C49" i="18"/>
  <c r="B50" i="18"/>
  <c r="P51" i="18" l="1"/>
  <c r="O52" i="18"/>
  <c r="N48" i="18"/>
  <c r="K48" i="18"/>
  <c r="L47" i="18"/>
  <c r="Z49" i="18"/>
  <c r="Y50" i="18"/>
  <c r="B51" i="18"/>
  <c r="C50" i="18"/>
  <c r="O53" i="18" l="1"/>
  <c r="P52" i="18"/>
  <c r="N49" i="18"/>
  <c r="L48" i="18"/>
  <c r="K49" i="18"/>
  <c r="Y51" i="18"/>
  <c r="Z50" i="18"/>
  <c r="B52" i="18"/>
  <c r="C51" i="18"/>
  <c r="P53" i="18" l="1"/>
  <c r="O54" i="18"/>
  <c r="N50" i="18"/>
  <c r="K50" i="18"/>
  <c r="L49" i="18"/>
  <c r="Z51" i="18"/>
  <c r="Y52" i="18"/>
  <c r="B53" i="18"/>
  <c r="C52" i="18"/>
  <c r="O55" i="18" l="1"/>
  <c r="P54" i="18"/>
  <c r="N51" i="18"/>
  <c r="K51" i="18"/>
  <c r="L50" i="18"/>
  <c r="Y53" i="18"/>
  <c r="Z52" i="18"/>
  <c r="C53" i="18"/>
  <c r="B54" i="18"/>
  <c r="P55" i="18" l="1"/>
  <c r="O56" i="18"/>
  <c r="N52" i="18"/>
  <c r="K52" i="18"/>
  <c r="L51" i="18"/>
  <c r="Z53" i="18"/>
  <c r="Y54" i="18"/>
  <c r="B55" i="18"/>
  <c r="C54" i="18"/>
  <c r="O57" i="18" l="1"/>
  <c r="P56" i="18"/>
  <c r="N53" i="18"/>
  <c r="L52" i="18"/>
  <c r="K53" i="18"/>
  <c r="Y55" i="18"/>
  <c r="Z54" i="18"/>
  <c r="B56" i="18"/>
  <c r="C55" i="18"/>
  <c r="P57" i="18" l="1"/>
  <c r="O58" i="18"/>
  <c r="N54" i="18"/>
  <c r="K54" i="18"/>
  <c r="L53" i="18"/>
  <c r="Z55" i="18"/>
  <c r="Y56" i="18"/>
  <c r="B57" i="18"/>
  <c r="C56" i="18"/>
  <c r="O59" i="18" l="1"/>
  <c r="P58" i="18"/>
  <c r="N55" i="18"/>
  <c r="K55" i="18"/>
  <c r="L54" i="18"/>
  <c r="Y57" i="18"/>
  <c r="Z56" i="18"/>
  <c r="C57" i="18"/>
  <c r="B58" i="18"/>
  <c r="P59" i="18" l="1"/>
  <c r="O60" i="18"/>
  <c r="N56" i="18"/>
  <c r="K56" i="18"/>
  <c r="L55" i="18"/>
  <c r="Z57" i="18"/>
  <c r="Y58" i="18"/>
  <c r="B59" i="18"/>
  <c r="C58" i="18"/>
  <c r="O61" i="18" l="1"/>
  <c r="P60" i="18"/>
  <c r="N57" i="18"/>
  <c r="L56" i="18"/>
  <c r="K57" i="18"/>
  <c r="Y59" i="18"/>
  <c r="Z58" i="18"/>
  <c r="B60" i="18"/>
  <c r="C59" i="18"/>
  <c r="P61" i="18" l="1"/>
  <c r="O62" i="18"/>
  <c r="N58" i="18"/>
  <c r="K58" i="18"/>
  <c r="L57" i="18"/>
  <c r="Z59" i="18"/>
  <c r="Y60" i="18"/>
  <c r="B61" i="18"/>
  <c r="C60" i="18"/>
  <c r="O63" i="18" l="1"/>
  <c r="P62" i="18"/>
  <c r="N59" i="18"/>
  <c r="K59" i="18"/>
  <c r="L58" i="18"/>
  <c r="Y61" i="18"/>
  <c r="Z60" i="18"/>
  <c r="C61" i="18"/>
  <c r="B62" i="18"/>
  <c r="P63" i="18" l="1"/>
  <c r="O64" i="18"/>
  <c r="N60" i="18"/>
  <c r="K60" i="18"/>
  <c r="L59" i="18"/>
  <c r="Z61" i="18"/>
  <c r="Y62" i="18"/>
  <c r="B63" i="18"/>
  <c r="C62" i="18"/>
  <c r="O65" i="18" l="1"/>
  <c r="P64" i="18"/>
  <c r="N61" i="18"/>
  <c r="L60" i="18"/>
  <c r="K61" i="18"/>
  <c r="Y63" i="18"/>
  <c r="Z62" i="18"/>
  <c r="B64" i="18"/>
  <c r="C63" i="18"/>
  <c r="P65" i="18" l="1"/>
  <c r="O66" i="18"/>
  <c r="N62" i="18"/>
  <c r="K62" i="18"/>
  <c r="L61" i="18"/>
  <c r="Z63" i="18"/>
  <c r="Y64" i="18"/>
  <c r="B65" i="18"/>
  <c r="C64" i="18"/>
  <c r="O67" i="18" l="1"/>
  <c r="P66" i="18"/>
  <c r="N63" i="18"/>
  <c r="K63" i="18"/>
  <c r="L62" i="18"/>
  <c r="Y65" i="18"/>
  <c r="Z64" i="18"/>
  <c r="C65" i="18"/>
  <c r="B66" i="18"/>
  <c r="P67" i="18" l="1"/>
  <c r="O68" i="18"/>
  <c r="N64" i="18"/>
  <c r="K64" i="18"/>
  <c r="L63" i="18"/>
  <c r="Z65" i="18"/>
  <c r="Y66" i="18"/>
  <c r="B67" i="18"/>
  <c r="C66" i="18"/>
  <c r="O69" i="18" l="1"/>
  <c r="P68" i="18"/>
  <c r="N65" i="18"/>
  <c r="L64" i="18"/>
  <c r="K65" i="18"/>
  <c r="Y67" i="18"/>
  <c r="Z66" i="18"/>
  <c r="B68" i="18"/>
  <c r="C67" i="18"/>
  <c r="P69" i="18" l="1"/>
  <c r="O70" i="18"/>
  <c r="N66" i="18"/>
  <c r="K66" i="18"/>
  <c r="L65" i="18"/>
  <c r="Z67" i="18"/>
  <c r="Y68" i="18"/>
  <c r="B69" i="18"/>
  <c r="C68" i="18"/>
  <c r="O71" i="18" l="1"/>
  <c r="P70" i="18"/>
  <c r="N67" i="18"/>
  <c r="K67" i="18"/>
  <c r="L66" i="18"/>
  <c r="Z68" i="18"/>
  <c r="Y69" i="18"/>
  <c r="C69" i="18"/>
  <c r="B70" i="18"/>
  <c r="P71" i="18" l="1"/>
  <c r="O72" i="18"/>
  <c r="N68" i="18"/>
  <c r="K68" i="18"/>
  <c r="L67" i="18"/>
  <c r="Z69" i="18"/>
  <c r="Y70" i="18"/>
  <c r="B71" i="18"/>
  <c r="C70" i="18"/>
  <c r="O73" i="18" l="1"/>
  <c r="P72" i="18"/>
  <c r="N69" i="18"/>
  <c r="L68" i="18"/>
  <c r="K69" i="18"/>
  <c r="Y71" i="18"/>
  <c r="Z70" i="18"/>
  <c r="B72" i="18"/>
  <c r="C71" i="18"/>
  <c r="P73" i="18" l="1"/>
  <c r="O74" i="18"/>
  <c r="N70" i="18"/>
  <c r="K70" i="18"/>
  <c r="L69" i="18"/>
  <c r="Z71" i="18"/>
  <c r="Y72" i="18"/>
  <c r="B73" i="18"/>
  <c r="C72" i="18"/>
  <c r="O75" i="18" l="1"/>
  <c r="P74" i="18"/>
  <c r="N71" i="18"/>
  <c r="K71" i="18"/>
  <c r="L70" i="18"/>
  <c r="Y73" i="18"/>
  <c r="Z72" i="18"/>
  <c r="C73" i="18"/>
  <c r="B74" i="18"/>
  <c r="P75" i="18" l="1"/>
  <c r="O76" i="18"/>
  <c r="N72" i="18"/>
  <c r="K72" i="18"/>
  <c r="L71" i="18"/>
  <c r="Z73" i="18"/>
  <c r="Y74" i="18"/>
  <c r="B75" i="18"/>
  <c r="C74" i="18"/>
  <c r="O77" i="18" l="1"/>
  <c r="P76" i="18"/>
  <c r="N73" i="18"/>
  <c r="L72" i="18"/>
  <c r="K73" i="18"/>
  <c r="Z74" i="18"/>
  <c r="Y75" i="18"/>
  <c r="B76" i="18"/>
  <c r="C75" i="18"/>
  <c r="P77" i="18" l="1"/>
  <c r="O78" i="18"/>
  <c r="N74" i="18"/>
  <c r="K74" i="18"/>
  <c r="L73" i="18"/>
  <c r="Z75" i="18"/>
  <c r="Y76" i="18"/>
  <c r="B77" i="18"/>
  <c r="C76" i="18"/>
  <c r="O79" i="18" l="1"/>
  <c r="P78" i="18"/>
  <c r="N75" i="18"/>
  <c r="K75" i="18"/>
  <c r="L74" i="18"/>
  <c r="Y77" i="18"/>
  <c r="Z76" i="18"/>
  <c r="C77" i="18"/>
  <c r="B78" i="18"/>
  <c r="P79" i="18" l="1"/>
  <c r="O80" i="18"/>
  <c r="N76" i="18"/>
  <c r="K76" i="18"/>
  <c r="L75" i="18"/>
  <c r="Z77" i="18"/>
  <c r="Y78" i="18"/>
  <c r="B79" i="18"/>
  <c r="C78" i="18"/>
  <c r="O81" i="18" l="1"/>
  <c r="P80" i="18"/>
  <c r="N77" i="18"/>
  <c r="K77" i="18"/>
  <c r="L76" i="18"/>
  <c r="Y79" i="18"/>
  <c r="Z78" i="18"/>
  <c r="B80" i="18"/>
  <c r="C79" i="18"/>
  <c r="P81" i="18" l="1"/>
  <c r="O82" i="18"/>
  <c r="N78" i="18"/>
  <c r="K78" i="18"/>
  <c r="L77" i="18"/>
  <c r="Z79" i="18"/>
  <c r="Y80" i="18"/>
  <c r="B81" i="18"/>
  <c r="C80" i="18"/>
  <c r="O83" i="18" l="1"/>
  <c r="P82" i="18"/>
  <c r="N79" i="18"/>
  <c r="K79" i="18"/>
  <c r="L78" i="18"/>
  <c r="Z80" i="18"/>
  <c r="Y81" i="18"/>
  <c r="C81" i="18"/>
  <c r="B82" i="18"/>
  <c r="P83" i="18" l="1"/>
  <c r="O84" i="18"/>
  <c r="N80" i="18"/>
  <c r="K80" i="18"/>
  <c r="L79" i="18"/>
  <c r="Z81" i="18"/>
  <c r="Y82" i="18"/>
  <c r="B83" i="18"/>
  <c r="C82" i="18"/>
  <c r="O85" i="18" l="1"/>
  <c r="P84" i="18"/>
  <c r="N81" i="18"/>
  <c r="K81" i="18"/>
  <c r="L80" i="18"/>
  <c r="Z82" i="18"/>
  <c r="Y83" i="18"/>
  <c r="B84" i="18"/>
  <c r="C83" i="18"/>
  <c r="P85" i="18" l="1"/>
  <c r="O86" i="18"/>
  <c r="P86" i="18" s="1"/>
  <c r="N82" i="18"/>
  <c r="K82" i="18"/>
  <c r="L81" i="18"/>
  <c r="Z83" i="18"/>
  <c r="Y84" i="18"/>
  <c r="B85" i="18"/>
  <c r="C84" i="18"/>
  <c r="N83" i="18" l="1"/>
  <c r="K83" i="18"/>
  <c r="L82" i="18"/>
  <c r="Y85" i="18"/>
  <c r="Z84" i="18"/>
  <c r="C85" i="18"/>
  <c r="B86" i="18"/>
  <c r="N84" i="18" l="1"/>
  <c r="K84" i="18"/>
  <c r="L83" i="18"/>
  <c r="Z85" i="18"/>
  <c r="Y86" i="18"/>
  <c r="Z86" i="18" s="1"/>
  <c r="C86" i="18"/>
  <c r="N85" i="18" l="1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<sst xmlns="http://schemas.openxmlformats.org/spreadsheetml/2006/main" count="554" uniqueCount="217">
  <si>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</si>
  <si>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</si>
  <si>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</si>
  <si>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</si>
  <si>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</si>
  <si>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</si>
  <si>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</si>
  <si>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</si>
  <si>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</si>
  <si>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</si>
  <si>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</si>
  <si>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</si>
  <si>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</si>
  <si>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</si>
  <si>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</si>
  <si>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</si>
  <si>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</si>
  <si>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</si>
  <si>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</si>
  <si>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練習問題</t>
    <rPh sb="0" eb="2">
      <t>レンシュウ</t>
    </rPh>
    <rPh sb="2" eb="4">
      <t>モンダイ</t>
    </rPh>
    <phoneticPr fontId="2"/>
  </si>
  <si>
    <t>→ＱＲコードから回答</t>
    <rPh sb="8" eb="10">
      <t>カイトウ</t>
    </rPh>
    <phoneticPr fontId="2"/>
  </si>
  <si>
    <t>f(x'')</t>
    <phoneticPr fontId="2"/>
  </si>
  <si>
    <t>標準偏差の活用方法</t>
    <rPh sb="0" eb="2">
      <t>ヒョウジュン</t>
    </rPh>
    <rPh sb="2" eb="4">
      <t>ヘンサ</t>
    </rPh>
    <rPh sb="5" eb="7">
      <t>カツヨウ</t>
    </rPh>
    <rPh sb="7" eb="9">
      <t>ホウホウ</t>
    </rPh>
    <phoneticPr fontId="2"/>
  </si>
  <si>
    <t>チェビシェフの不等式</t>
    <rPh sb="7" eb="10">
      <t>フトウシキ</t>
    </rPh>
    <phoneticPr fontId="2"/>
  </si>
  <si>
    <t>変動係数</t>
    <rPh sb="0" eb="2">
      <t>ヘンドウ</t>
    </rPh>
    <rPh sb="2" eb="4">
      <t>ケイスウ</t>
    </rPh>
    <phoneticPr fontId="2"/>
  </si>
  <si>
    <t>標準化</t>
    <rPh sb="0" eb="3">
      <t>ヒョウジュンカ</t>
    </rPh>
    <phoneticPr fontId="2"/>
  </si>
  <si>
    <r>
      <t>[平均値</t>
    </r>
    <r>
      <rPr>
        <sz val="12"/>
        <color rgb="FFFF0000"/>
        <rFont val="メイリオ"/>
        <family val="3"/>
        <charset val="128"/>
      </rPr>
      <t>－</t>
    </r>
    <r>
      <rPr>
        <sz val="12"/>
        <color theme="1"/>
        <rFont val="メイリオ"/>
        <family val="3"/>
        <charset val="128"/>
      </rPr>
      <t>k×標準偏差、平均値</t>
    </r>
    <r>
      <rPr>
        <sz val="12"/>
        <color rgb="FFFF0000"/>
        <rFont val="メイリオ"/>
        <family val="3"/>
        <charset val="128"/>
      </rPr>
      <t>＋</t>
    </r>
    <r>
      <rPr>
        <sz val="12"/>
        <color theme="1"/>
        <rFont val="メイリオ"/>
        <family val="3"/>
        <charset val="128"/>
      </rPr>
      <t>k×標準偏差]の区間に含まれる</t>
    </r>
    <rPh sb="1" eb="4">
      <t>ヘイキンチ</t>
    </rPh>
    <rPh sb="7" eb="9">
      <t>ヒョウジュン</t>
    </rPh>
    <rPh sb="9" eb="11">
      <t>ヘンサ</t>
    </rPh>
    <rPh sb="12" eb="15">
      <t>ヘイキンチ</t>
    </rPh>
    <rPh sb="18" eb="20">
      <t>ヒョウジュン</t>
    </rPh>
    <rPh sb="20" eb="22">
      <t>ヘンサ</t>
    </rPh>
    <rPh sb="24" eb="26">
      <t>クカン</t>
    </rPh>
    <rPh sb="27" eb="28">
      <t>フク</t>
    </rPh>
    <phoneticPr fontId="2"/>
  </si>
  <si>
    <t>相対度数の下限値</t>
    <rPh sb="0" eb="2">
      <t>ソウタイ</t>
    </rPh>
    <rPh sb="2" eb="4">
      <t>ドスウ</t>
    </rPh>
    <rPh sb="5" eb="8">
      <t>カゲンチ</t>
    </rPh>
    <phoneticPr fontId="2"/>
  </si>
  <si>
    <t>がわかる</t>
    <phoneticPr fontId="2"/>
  </si>
  <si>
    <t>変動係数</t>
    <rPh sb="0" eb="2">
      <t>ヘンドウ</t>
    </rPh>
    <rPh sb="2" eb="4">
      <t>ケイスウ</t>
    </rPh>
    <phoneticPr fontId="2"/>
  </si>
  <si>
    <t>分布の拡がりがわかる</t>
    <rPh sb="0" eb="2">
      <t>ブンプ</t>
    </rPh>
    <rPh sb="3" eb="4">
      <t>ヒロ</t>
    </rPh>
    <phoneticPr fontId="2"/>
  </si>
  <si>
    <t>観測値の相対的な位置がわかる</t>
    <rPh sb="0" eb="3">
      <t>カンソクチ</t>
    </rPh>
    <rPh sb="4" eb="7">
      <t>ソウタイテキ</t>
    </rPh>
    <rPh sb="8" eb="10">
      <t>イチ</t>
    </rPh>
    <phoneticPr fontId="2"/>
  </si>
  <si>
    <t>変動係数や標準化が意味をもつ場合</t>
    <rPh sb="0" eb="2">
      <t>ヘンドウ</t>
    </rPh>
    <rPh sb="2" eb="4">
      <t>ケイスウ</t>
    </rPh>
    <rPh sb="5" eb="8">
      <t>ヒョウジュンカ</t>
    </rPh>
    <rPh sb="9" eb="11">
      <t>イミ</t>
    </rPh>
    <rPh sb="14" eb="16">
      <t>バアイ</t>
    </rPh>
    <phoneticPr fontId="2"/>
  </si>
  <si>
    <t>統計データに外れ値がない</t>
    <rPh sb="0" eb="2">
      <t>トウケイ</t>
    </rPh>
    <rPh sb="6" eb="7">
      <t>ハズ</t>
    </rPh>
    <rPh sb="8" eb="9">
      <t>チ</t>
    </rPh>
    <phoneticPr fontId="2"/>
  </si>
  <si>
    <t>統計データの度数分布が左右対称</t>
    <rPh sb="0" eb="2">
      <t>トウケイ</t>
    </rPh>
    <rPh sb="6" eb="8">
      <t>ドスウ</t>
    </rPh>
    <rPh sb="8" eb="10">
      <t>ブンプ</t>
    </rPh>
    <rPh sb="11" eb="13">
      <t>サユウ</t>
    </rPh>
    <rPh sb="13" eb="15">
      <t>タイショウ</t>
    </rPh>
    <phoneticPr fontId="2"/>
  </si>
  <si>
    <t>統計データの度数分布が単峰</t>
    <rPh sb="0" eb="2">
      <t>トウケイ</t>
    </rPh>
    <rPh sb="6" eb="8">
      <t>ドスウ</t>
    </rPh>
    <rPh sb="8" eb="10">
      <t>ブンプ</t>
    </rPh>
    <rPh sb="11" eb="12">
      <t>タン</t>
    </rPh>
    <rPh sb="12" eb="13">
      <t>ミネ</t>
    </rPh>
    <phoneticPr fontId="2"/>
  </si>
  <si>
    <t>※</t>
    <phoneticPr fontId="2"/>
  </si>
  <si>
    <t>変動係数や標準化を用いる場合は、外れ値や度数分布の形状を確認</t>
    <rPh sb="0" eb="2">
      <t>ヘンドウ</t>
    </rPh>
    <rPh sb="2" eb="4">
      <t>ケイスウ</t>
    </rPh>
    <rPh sb="5" eb="8">
      <t>ヒョウジュンカ</t>
    </rPh>
    <rPh sb="9" eb="10">
      <t>モチ</t>
    </rPh>
    <rPh sb="12" eb="14">
      <t>バアイ</t>
    </rPh>
    <rPh sb="16" eb="17">
      <t>ハズ</t>
    </rPh>
    <rPh sb="18" eb="19">
      <t>チ</t>
    </rPh>
    <rPh sb="20" eb="22">
      <t>ドスウ</t>
    </rPh>
    <rPh sb="22" eb="24">
      <t>ブンプ</t>
    </rPh>
    <rPh sb="25" eb="27">
      <t>ケイジョウ</t>
    </rPh>
    <rPh sb="28" eb="30">
      <t>カクニン</t>
    </rPh>
    <phoneticPr fontId="2"/>
  </si>
  <si>
    <t>すべての観測値が正の値</t>
    <rPh sb="4" eb="7">
      <t>カンソクチ</t>
    </rPh>
    <rPh sb="8" eb="9">
      <t>セイ</t>
    </rPh>
    <rPh sb="10" eb="11">
      <t>アタイ</t>
    </rPh>
    <phoneticPr fontId="2"/>
  </si>
  <si>
    <t>同じ変数においてのみ比較可能</t>
    <rPh sb="0" eb="1">
      <t>オナ</t>
    </rPh>
    <rPh sb="2" eb="4">
      <t>ヘンスウ</t>
    </rPh>
    <rPh sb="10" eb="12">
      <t>ヒカク</t>
    </rPh>
    <rPh sb="12" eb="14">
      <t>カノウ</t>
    </rPh>
    <phoneticPr fontId="2"/>
  </si>
  <si>
    <t>変動係数について理解します。</t>
    <rPh sb="0" eb="2">
      <t>ヘンドウ</t>
    </rPh>
    <rPh sb="2" eb="4">
      <t>ケイスウ</t>
    </rPh>
    <rPh sb="8" eb="10">
      <t>リカイ</t>
    </rPh>
    <phoneticPr fontId="2"/>
  </si>
  <si>
    <t>チェビシェフの不等式について理解します。</t>
    <rPh sb="7" eb="10">
      <t>フトウシキ</t>
    </rPh>
    <rPh sb="14" eb="16">
      <t>リカイ</t>
    </rPh>
    <phoneticPr fontId="2"/>
  </si>
  <si>
    <t>標準化について理解します。</t>
    <rPh sb="0" eb="3">
      <t>ヒョウジュンカ</t>
    </rPh>
    <rPh sb="7" eb="9">
      <t>リカイ</t>
    </rPh>
    <phoneticPr fontId="2"/>
  </si>
  <si>
    <t>pp.92</t>
    <phoneticPr fontId="2"/>
  </si>
  <si>
    <t>チェビシェフの不等式</t>
    <rPh sb="7" eb="10">
      <t>フトウシキ</t>
    </rPh>
    <phoneticPr fontId="2"/>
  </si>
  <si>
    <t>：</t>
    <phoneticPr fontId="2"/>
  </si>
  <si>
    <t>：</t>
    <phoneticPr fontId="2"/>
  </si>
  <si>
    <t>任意の値</t>
    <rPh sb="0" eb="2">
      <t>ニンイ</t>
    </rPh>
    <rPh sb="3" eb="4">
      <t>アタイ</t>
    </rPh>
    <phoneticPr fontId="2"/>
  </si>
  <si>
    <t>の区間に含まれる</t>
    <rPh sb="1" eb="3">
      <t>クカン</t>
    </rPh>
    <rPh sb="4" eb="5">
      <t>フク</t>
    </rPh>
    <phoneticPr fontId="2"/>
  </si>
  <si>
    <t>相対度数</t>
    <rPh sb="0" eb="2">
      <t>ソウタイ</t>
    </rPh>
    <rPh sb="2" eb="4">
      <t>ドスウ</t>
    </rPh>
    <phoneticPr fontId="2"/>
  </si>
  <si>
    <t>例</t>
    <rPh sb="0" eb="1">
      <t>レイ</t>
    </rPh>
    <phoneticPr fontId="2"/>
  </si>
  <si>
    <t>k=2の場合</t>
    <rPh sb="4" eb="6">
      <t>バアイ</t>
    </rPh>
    <phoneticPr fontId="2"/>
  </si>
  <si>
    <t>[平均値－2×標準偏差, 平均値＋２×標準偏差]の区間に含まれる相対度数</t>
    <rPh sb="25" eb="27">
      <t>クカン</t>
    </rPh>
    <phoneticPr fontId="2"/>
  </si>
  <si>
    <t>相対度数の和は</t>
    <rPh sb="0" eb="2">
      <t>ソウタイ</t>
    </rPh>
    <rPh sb="2" eb="4">
      <t>ドスウ</t>
    </rPh>
    <rPh sb="5" eb="6">
      <t>ワ</t>
    </rPh>
    <phoneticPr fontId="2"/>
  </si>
  <si>
    <t>なので</t>
    <phoneticPr fontId="2"/>
  </si>
  <si>
    <t>区間の外にある観測値の相対度数もわかる</t>
    <rPh sb="0" eb="2">
      <t>クカン</t>
    </rPh>
    <rPh sb="3" eb="4">
      <t>ソト</t>
    </rPh>
    <rPh sb="7" eb="10">
      <t>カンソクチ</t>
    </rPh>
    <rPh sb="11" eb="13">
      <t>ソウタイ</t>
    </rPh>
    <rPh sb="13" eb="15">
      <t>ドスウ</t>
    </rPh>
    <phoneticPr fontId="2"/>
  </si>
  <si>
    <t>※区間の外：斜線部</t>
    <rPh sb="1" eb="3">
      <t>クカン</t>
    </rPh>
    <rPh sb="4" eb="5">
      <t>ソト</t>
    </rPh>
    <rPh sb="6" eb="8">
      <t>シャセン</t>
    </rPh>
    <rPh sb="8" eb="9">
      <t>ブ</t>
    </rPh>
    <phoneticPr fontId="2"/>
  </si>
  <si>
    <t>pp.92</t>
    <phoneticPr fontId="2"/>
  </si>
  <si>
    <t>チェビシェフの不等式はどのような度数分布についても適用可能</t>
    <rPh sb="7" eb="10">
      <t>フトウシキ</t>
    </rPh>
    <phoneticPr fontId="2"/>
  </si>
  <si>
    <t>平均値や標準偏差のみしか情報がない場合でも</t>
    <rPh sb="0" eb="3">
      <t>ヘイキンチ</t>
    </rPh>
    <rPh sb="4" eb="6">
      <t>ヒョウジュン</t>
    </rPh>
    <rPh sb="6" eb="8">
      <t>ヘンサ</t>
    </rPh>
    <rPh sb="12" eb="14">
      <t>ジョウホウ</t>
    </rPh>
    <rPh sb="17" eb="19">
      <t>バアイ</t>
    </rPh>
    <phoneticPr fontId="2"/>
  </si>
  <si>
    <t>平均値を中心とした標準偏差による区間の</t>
    <rPh sb="0" eb="3">
      <t>ヘイキンチ</t>
    </rPh>
    <rPh sb="4" eb="6">
      <t>チュウシン</t>
    </rPh>
    <rPh sb="9" eb="11">
      <t>ヒョウジュン</t>
    </rPh>
    <rPh sb="11" eb="13">
      <t>ヘンサ</t>
    </rPh>
    <rPh sb="16" eb="18">
      <t>クカン</t>
    </rPh>
    <phoneticPr fontId="2"/>
  </si>
  <si>
    <t>内側と外側に含まれる相対度数の状況が把握できる</t>
    <rPh sb="0" eb="2">
      <t>ウチガワ</t>
    </rPh>
    <rPh sb="3" eb="5">
      <t>ソトガワ</t>
    </rPh>
    <rPh sb="6" eb="7">
      <t>フク</t>
    </rPh>
    <rPh sb="10" eb="12">
      <t>ソウタイ</t>
    </rPh>
    <rPh sb="12" eb="14">
      <t>ドスウ</t>
    </rPh>
    <rPh sb="15" eb="17">
      <t>ジョウキョウ</t>
    </rPh>
    <rPh sb="18" eb="20">
      <t>ハアク</t>
    </rPh>
    <phoneticPr fontId="2"/>
  </si>
  <si>
    <t>pp.93</t>
    <phoneticPr fontId="2"/>
  </si>
  <si>
    <t>例題8-1</t>
    <rPh sb="0" eb="2">
      <t>レイダイ</t>
    </rPh>
    <phoneticPr fontId="2"/>
  </si>
  <si>
    <t>i</t>
    <phoneticPr fontId="2"/>
  </si>
  <si>
    <t>移動電話通信料</t>
    <rPh sb="0" eb="2">
      <t>イドウ</t>
    </rPh>
    <rPh sb="2" eb="4">
      <t>デンワ</t>
    </rPh>
    <rPh sb="4" eb="7">
      <t>ツウシンリョウ</t>
    </rPh>
    <phoneticPr fontId="2"/>
  </si>
  <si>
    <t>総数</t>
    <rPh sb="0" eb="2">
      <t>ソウスウ</t>
    </rPh>
    <phoneticPr fontId="2"/>
  </si>
  <si>
    <t>n=</t>
    <phoneticPr fontId="2"/>
  </si>
  <si>
    <t>平均</t>
    <rPh sb="0" eb="2">
      <t>ヘイキン</t>
    </rPh>
    <phoneticPr fontId="2"/>
  </si>
  <si>
    <t>標準偏差</t>
    <rPh sb="0" eb="2">
      <t>ヒョウジュン</t>
    </rPh>
    <rPh sb="2" eb="4">
      <t>ヘンサ</t>
    </rPh>
    <phoneticPr fontId="2"/>
  </si>
  <si>
    <t>標準偏差計算用</t>
    <rPh sb="0" eb="2">
      <t>ヒョウジュン</t>
    </rPh>
    <rPh sb="2" eb="4">
      <t>ヘンサ</t>
    </rPh>
    <rPh sb="4" eb="7">
      <t>ケイサンヨウ</t>
    </rPh>
    <phoneticPr fontId="2"/>
  </si>
  <si>
    <t>i</t>
    <phoneticPr fontId="2"/>
  </si>
  <si>
    <t>合計</t>
    <rPh sb="0" eb="2">
      <t>ゴウケイ</t>
    </rPh>
    <phoneticPr fontId="2"/>
  </si>
  <si>
    <t>x</t>
    <phoneticPr fontId="2"/>
  </si>
  <si>
    <t>平均からの偏差</t>
    <rPh sb="0" eb="2">
      <t>ヘイキン</t>
    </rPh>
    <rPh sb="5" eb="7">
      <t>ヘンサ</t>
    </rPh>
    <phoneticPr fontId="2"/>
  </si>
  <si>
    <t>偏差平方</t>
    <rPh sb="0" eb="2">
      <t>ヘンサ</t>
    </rPh>
    <rPh sb="2" eb="4">
      <t>ヘイホウ</t>
    </rPh>
    <phoneticPr fontId="2"/>
  </si>
  <si>
    <t>（つづき）</t>
    <phoneticPr fontId="2"/>
  </si>
  <si>
    <t>～</t>
    <phoneticPr fontId="2"/>
  </si>
  <si>
    <t>標準偏差の2倍の区間に含まれないデータは、i=</t>
    <rPh sb="0" eb="2">
      <t>ヒョウジュン</t>
    </rPh>
    <rPh sb="2" eb="4">
      <t>ヘンサ</t>
    </rPh>
    <rPh sb="6" eb="7">
      <t>バイ</t>
    </rPh>
    <rPh sb="8" eb="10">
      <t>クカン</t>
    </rPh>
    <rPh sb="11" eb="12">
      <t>フク</t>
    </rPh>
    <phoneticPr fontId="2"/>
  </si>
  <si>
    <t>の１つのみ</t>
    <phoneticPr fontId="2"/>
  </si>
  <si>
    <t>すなわち、区間内のデータの相対度数は</t>
    <rPh sb="5" eb="7">
      <t>クカン</t>
    </rPh>
    <rPh sb="7" eb="8">
      <t>ナイ</t>
    </rPh>
    <rPh sb="13" eb="15">
      <t>ソウタイ</t>
    </rPh>
    <rPh sb="15" eb="17">
      <t>ドスウ</t>
    </rPh>
    <phoneticPr fontId="2"/>
  </si>
  <si>
    <t>※k=2の場合</t>
    <rPh sb="5" eb="7">
      <t>バアイ</t>
    </rPh>
    <phoneticPr fontId="2"/>
  </si>
  <si>
    <t>k=2なので</t>
    <phoneticPr fontId="2"/>
  </si>
  <si>
    <t>以上より、チェビシェフの不等式</t>
    <rPh sb="0" eb="2">
      <t>イジョウ</t>
    </rPh>
    <rPh sb="12" eb="15">
      <t>フトウシキ</t>
    </rPh>
    <phoneticPr fontId="2"/>
  </si>
  <si>
    <t>は</t>
    <phoneticPr fontId="2"/>
  </si>
  <si>
    <t>となり、成り立つことが確認できる。</t>
    <rPh sb="4" eb="5">
      <t>ナ</t>
    </rPh>
    <rPh sb="6" eb="7">
      <t>タ</t>
    </rPh>
    <rPh sb="11" eb="13">
      <t>カクニン</t>
    </rPh>
    <phoneticPr fontId="2"/>
  </si>
  <si>
    <t>【ＱＥＤ】</t>
    <phoneticPr fontId="2"/>
  </si>
  <si>
    <t>…一定の区間内に含まれる相対度数の下限値がわかる</t>
    <rPh sb="1" eb="3">
      <t>イッテイ</t>
    </rPh>
    <rPh sb="4" eb="6">
      <t>クカン</t>
    </rPh>
    <rPh sb="6" eb="7">
      <t>ナイ</t>
    </rPh>
    <rPh sb="8" eb="9">
      <t>フク</t>
    </rPh>
    <rPh sb="12" eb="14">
      <t>ソウタイ</t>
    </rPh>
    <rPh sb="14" eb="16">
      <t>ドスウ</t>
    </rPh>
    <rPh sb="17" eb="20">
      <t>カゲンチ</t>
    </rPh>
    <phoneticPr fontId="2"/>
  </si>
  <si>
    <r>
      <t>標準偏差の２倍</t>
    </r>
    <r>
      <rPr>
        <vertAlign val="superscript"/>
        <sz val="12"/>
        <color theme="1"/>
        <rFont val="メイリオ"/>
        <family val="3"/>
        <charset val="128"/>
      </rPr>
      <t>※</t>
    </r>
    <r>
      <rPr>
        <sz val="12"/>
        <color theme="1"/>
        <rFont val="メイリオ"/>
        <family val="3"/>
        <charset val="128"/>
      </rPr>
      <t>の区間に含まれる相対度数：</t>
    </r>
    <rPh sb="0" eb="2">
      <t>ヒョウジュン</t>
    </rPh>
    <rPh sb="2" eb="4">
      <t>ヘンサ</t>
    </rPh>
    <rPh sb="6" eb="7">
      <t>バイ</t>
    </rPh>
    <rPh sb="9" eb="11">
      <t>クカン</t>
    </rPh>
    <rPh sb="12" eb="13">
      <t>フク</t>
    </rPh>
    <rPh sb="16" eb="18">
      <t>ソウタイ</t>
    </rPh>
    <rPh sb="18" eb="20">
      <t>ドスウ</t>
    </rPh>
    <phoneticPr fontId="2"/>
  </si>
  <si>
    <t>pp.95</t>
    <phoneticPr fontId="2"/>
  </si>
  <si>
    <t>…分布の拡がりを表す統計量</t>
    <rPh sb="1" eb="3">
      <t>ブンプ</t>
    </rPh>
    <rPh sb="4" eb="5">
      <t>ヒロ</t>
    </rPh>
    <rPh sb="8" eb="9">
      <t>アラワ</t>
    </rPh>
    <rPh sb="10" eb="13">
      <t>トウケイリョウ</t>
    </rPh>
    <phoneticPr fontId="2"/>
  </si>
  <si>
    <t>正の値をとる比率尺度のデータは</t>
    <rPh sb="0" eb="1">
      <t>セイ</t>
    </rPh>
    <rPh sb="2" eb="3">
      <t>アタイ</t>
    </rPh>
    <rPh sb="6" eb="8">
      <t>ヒリツ</t>
    </rPh>
    <rPh sb="8" eb="10">
      <t>シャクド</t>
    </rPh>
    <phoneticPr fontId="2"/>
  </si>
  <si>
    <t>平均値</t>
    <rPh sb="0" eb="3">
      <t>ヘイキンチ</t>
    </rPh>
    <phoneticPr fontId="2"/>
  </si>
  <si>
    <t>が大きい値をとるほど</t>
    <rPh sb="1" eb="2">
      <t>オオ</t>
    </rPh>
    <rPh sb="4" eb="5">
      <t>アタイ</t>
    </rPh>
    <phoneticPr fontId="2"/>
  </si>
  <si>
    <t>も大きい値をとる</t>
    <rPh sb="1" eb="2">
      <t>オオ</t>
    </rPh>
    <rPh sb="4" eb="5">
      <t>アタイ</t>
    </rPh>
    <phoneticPr fontId="2"/>
  </si>
  <si>
    <t>⇒</t>
    <phoneticPr fontId="2"/>
  </si>
  <si>
    <t>分布の拡がりを、どのように比較すればよいか</t>
    <rPh sb="0" eb="2">
      <t>ブンプ</t>
    </rPh>
    <rPh sb="3" eb="4">
      <t>ヒロ</t>
    </rPh>
    <rPh sb="13" eb="15">
      <t>ヒカク</t>
    </rPh>
    <phoneticPr fontId="2"/>
  </si>
  <si>
    <t>（Coefficient of variation）</t>
    <phoneticPr fontId="2"/>
  </si>
  <si>
    <t>を</t>
    <phoneticPr fontId="2"/>
  </si>
  <si>
    <t>で割る</t>
    <rPh sb="1" eb="2">
      <t>ワ</t>
    </rPh>
    <phoneticPr fontId="2"/>
  </si>
  <si>
    <t>変動係数は比として表現される統計量であるため</t>
    <rPh sb="0" eb="2">
      <t>ヘンドウ</t>
    </rPh>
    <rPh sb="2" eb="4">
      <t>ケイスウ</t>
    </rPh>
    <rPh sb="5" eb="6">
      <t>ヒ</t>
    </rPh>
    <rPh sb="9" eb="11">
      <t>ヒョウゲン</t>
    </rPh>
    <rPh sb="14" eb="17">
      <t>トウケイリョウ</t>
    </rPh>
    <phoneticPr fontId="2"/>
  </si>
  <si>
    <t>すべての観測値が</t>
    <rPh sb="4" eb="7">
      <t>カンソクチ</t>
    </rPh>
    <phoneticPr fontId="2"/>
  </si>
  <si>
    <t>正の値</t>
    <rPh sb="0" eb="1">
      <t>セイ</t>
    </rPh>
    <rPh sb="2" eb="3">
      <t>アタイ</t>
    </rPh>
    <phoneticPr fontId="2"/>
  </si>
  <si>
    <t>をとるときにのみ意味をもつ</t>
    <rPh sb="8" eb="10">
      <t>イミ</t>
    </rPh>
    <phoneticPr fontId="2"/>
  </si>
  <si>
    <t>pp.97</t>
    <phoneticPr fontId="2"/>
  </si>
  <si>
    <t>問題8-1</t>
    <rPh sb="0" eb="2">
      <t>モンダイ</t>
    </rPh>
    <phoneticPr fontId="2"/>
  </si>
  <si>
    <t>年齢</t>
    <rPh sb="0" eb="2">
      <t>ネンレイ</t>
    </rPh>
    <phoneticPr fontId="2"/>
  </si>
  <si>
    <t>平均値
（cm）</t>
    <rPh sb="0" eb="3">
      <t>ヘイキンチ</t>
    </rPh>
    <phoneticPr fontId="2"/>
  </si>
  <si>
    <t>標準偏差
（cm）</t>
    <rPh sb="0" eb="2">
      <t>ヒョウジュン</t>
    </rPh>
    <rPh sb="2" eb="4">
      <t>ヘンサ</t>
    </rPh>
    <phoneticPr fontId="2"/>
  </si>
  <si>
    <t>5歳</t>
    <rPh sb="1" eb="2">
      <t>サイ</t>
    </rPh>
    <phoneticPr fontId="2"/>
  </si>
  <si>
    <t>6歳</t>
    <rPh sb="1" eb="2">
      <t>サイ</t>
    </rPh>
    <phoneticPr fontId="2"/>
  </si>
  <si>
    <t>7歳</t>
    <rPh sb="1" eb="2">
      <t>サイ</t>
    </rPh>
    <phoneticPr fontId="2"/>
  </si>
  <si>
    <t>8歳</t>
    <rPh sb="1" eb="2">
      <t>サイ</t>
    </rPh>
    <phoneticPr fontId="2"/>
  </si>
  <si>
    <t>9歳</t>
    <rPh sb="1" eb="2">
      <t>サイ</t>
    </rPh>
    <phoneticPr fontId="2"/>
  </si>
  <si>
    <t>10歳</t>
    <rPh sb="2" eb="3">
      <t>サイ</t>
    </rPh>
    <phoneticPr fontId="2"/>
  </si>
  <si>
    <t>11歳</t>
    <rPh sb="2" eb="3">
      <t>サイ</t>
    </rPh>
    <phoneticPr fontId="2"/>
  </si>
  <si>
    <t>12歳</t>
    <rPh sb="2" eb="3">
      <t>サイ</t>
    </rPh>
    <phoneticPr fontId="2"/>
  </si>
  <si>
    <t>13歳</t>
    <rPh sb="2" eb="3">
      <t>サイ</t>
    </rPh>
    <phoneticPr fontId="2"/>
  </si>
  <si>
    <t>14歳</t>
    <rPh sb="2" eb="3">
      <t>サイ</t>
    </rPh>
    <phoneticPr fontId="2"/>
  </si>
  <si>
    <t>15歳</t>
    <rPh sb="2" eb="3">
      <t>サイ</t>
    </rPh>
    <phoneticPr fontId="2"/>
  </si>
  <si>
    <t>16歳</t>
    <rPh sb="2" eb="3">
      <t>サイ</t>
    </rPh>
    <phoneticPr fontId="2"/>
  </si>
  <si>
    <t>17歳</t>
    <rPh sb="2" eb="3">
      <t>サイ</t>
    </rPh>
    <phoneticPr fontId="2"/>
  </si>
  <si>
    <t>身長の散らばりが相対的に最も大きい年齢は</t>
    <rPh sb="0" eb="2">
      <t>シンチョウ</t>
    </rPh>
    <rPh sb="3" eb="4">
      <t>チ</t>
    </rPh>
    <rPh sb="8" eb="11">
      <t>ソウタイテキ</t>
    </rPh>
    <rPh sb="12" eb="13">
      <t>モット</t>
    </rPh>
    <rPh sb="14" eb="15">
      <t>オオ</t>
    </rPh>
    <rPh sb="17" eb="19">
      <t>ネンレイ</t>
    </rPh>
    <phoneticPr fontId="2"/>
  </si>
  <si>
    <t>歳</t>
    <rPh sb="0" eb="1">
      <t>サイ</t>
    </rPh>
    <phoneticPr fontId="2"/>
  </si>
  <si>
    <t>女性における身長分布の拡がり</t>
    <rPh sb="0" eb="2">
      <t>ジョセイ</t>
    </rPh>
    <rPh sb="6" eb="8">
      <t>シンチョウ</t>
    </rPh>
    <rPh sb="8" eb="10">
      <t>ブンプ</t>
    </rPh>
    <rPh sb="11" eb="12">
      <t>ヒロ</t>
    </rPh>
    <phoneticPr fontId="2"/>
  </si>
  <si>
    <t>pp. 96より、男性の身長の散らばりが相対的に最も大きい年齢は12歳であり</t>
    <rPh sb="9" eb="11">
      <t>ダンセイ</t>
    </rPh>
    <rPh sb="12" eb="14">
      <t>シンチョウ</t>
    </rPh>
    <rPh sb="15" eb="16">
      <t>チ</t>
    </rPh>
    <rPh sb="20" eb="23">
      <t>ソウタイテキ</t>
    </rPh>
    <rPh sb="24" eb="25">
      <t>モット</t>
    </rPh>
    <rPh sb="26" eb="27">
      <t>オオ</t>
    </rPh>
    <rPh sb="29" eb="31">
      <t>ネンレイ</t>
    </rPh>
    <rPh sb="34" eb="35">
      <t>サイ</t>
    </rPh>
    <phoneticPr fontId="2"/>
  </si>
  <si>
    <t>早い</t>
    <rPh sb="0" eb="1">
      <t>ハヤ</t>
    </rPh>
    <phoneticPr fontId="2"/>
  </si>
  <si>
    <t>ことがわかる。</t>
    <phoneticPr fontId="2"/>
  </si>
  <si>
    <t>男性よりも女性の方が</t>
    <rPh sb="0" eb="2">
      <t>ダンセイ</t>
    </rPh>
    <rPh sb="5" eb="7">
      <t>ジョセイ</t>
    </rPh>
    <rPh sb="8" eb="9">
      <t>ホウ</t>
    </rPh>
    <phoneticPr fontId="2"/>
  </si>
  <si>
    <t>個人差の大きい（＝散らばりの大きい）第2次性徴の時期は、</t>
    <rPh sb="0" eb="3">
      <t>コジンサ</t>
    </rPh>
    <rPh sb="4" eb="5">
      <t>オオ</t>
    </rPh>
    <rPh sb="9" eb="10">
      <t>チ</t>
    </rPh>
    <rPh sb="14" eb="15">
      <t>オオ</t>
    </rPh>
    <rPh sb="18" eb="19">
      <t>ダイ</t>
    </rPh>
    <rPh sb="20" eb="21">
      <t>ジ</t>
    </rPh>
    <rPh sb="21" eb="23">
      <t>セイチョウ</t>
    </rPh>
    <rPh sb="24" eb="26">
      <t>ジキ</t>
    </rPh>
    <phoneticPr fontId="2"/>
  </si>
  <si>
    <t>同じ変数においてのみ比較できる</t>
    <rPh sb="0" eb="1">
      <t>オナ</t>
    </rPh>
    <rPh sb="2" eb="4">
      <t>ヘンスウ</t>
    </rPh>
    <rPh sb="10" eb="12">
      <t>ヒカク</t>
    </rPh>
    <phoneticPr fontId="2"/>
  </si>
  <si>
    <t>2019/06/21(金)17:00まで</t>
    <rPh sb="11" eb="12">
      <t>キン</t>
    </rPh>
    <phoneticPr fontId="2"/>
  </si>
  <si>
    <t>pp.97</t>
    <phoneticPr fontId="2"/>
  </si>
  <si>
    <t>外れ値</t>
    <rPh sb="0" eb="1">
      <t>ハズ</t>
    </rPh>
    <rPh sb="2" eb="3">
      <t>チ</t>
    </rPh>
    <phoneticPr fontId="2"/>
  </si>
  <si>
    <t>…他の観測値から離れた観測値のこと</t>
    <rPh sb="1" eb="2">
      <t>ホカ</t>
    </rPh>
    <rPh sb="3" eb="6">
      <t>カンソクチ</t>
    </rPh>
    <rPh sb="8" eb="9">
      <t>ハナ</t>
    </rPh>
    <rPh sb="11" eb="14">
      <t>カンソクチ</t>
    </rPh>
    <phoneticPr fontId="2"/>
  </si>
  <si>
    <t>外れ値が存在すると、標準偏差が</t>
    <rPh sb="0" eb="1">
      <t>ハズ</t>
    </rPh>
    <rPh sb="2" eb="3">
      <t>チ</t>
    </rPh>
    <rPh sb="4" eb="6">
      <t>ソンザイ</t>
    </rPh>
    <rPh sb="10" eb="12">
      <t>ヒョウジュン</t>
    </rPh>
    <rPh sb="12" eb="14">
      <t>ヘンサ</t>
    </rPh>
    <phoneticPr fontId="2"/>
  </si>
  <si>
    <t>大きくなる</t>
    <rPh sb="0" eb="1">
      <t>オオ</t>
    </rPh>
    <phoneticPr fontId="2"/>
  </si>
  <si>
    <t>・</t>
    <phoneticPr fontId="2"/>
  </si>
  <si>
    <t>変動係数も大きく異なる</t>
    <rPh sb="0" eb="2">
      <t>ヘンドウ</t>
    </rPh>
    <rPh sb="2" eb="4">
      <t>ケイスウ</t>
    </rPh>
    <rPh sb="5" eb="6">
      <t>オオ</t>
    </rPh>
    <rPh sb="8" eb="9">
      <t>コト</t>
    </rPh>
    <phoneticPr fontId="2"/>
  </si>
  <si>
    <t>外れ値を除外すると、標準偏差は小さくなる</t>
    <rPh sb="0" eb="1">
      <t>ハズ</t>
    </rPh>
    <rPh sb="2" eb="3">
      <t>チ</t>
    </rPh>
    <rPh sb="4" eb="6">
      <t>ジョガイ</t>
    </rPh>
    <rPh sb="10" eb="12">
      <t>ヒョウジュン</t>
    </rPh>
    <rPh sb="12" eb="14">
      <t>ヘンサ</t>
    </rPh>
    <rPh sb="15" eb="16">
      <t>チイ</t>
    </rPh>
    <phoneticPr fontId="2"/>
  </si>
  <si>
    <t>ただし、外れ値にも意味がある場合があるので</t>
    <rPh sb="4" eb="5">
      <t>ハズ</t>
    </rPh>
    <rPh sb="6" eb="7">
      <t>チ</t>
    </rPh>
    <rPh sb="9" eb="11">
      <t>イミ</t>
    </rPh>
    <rPh sb="14" eb="16">
      <t>バアイ</t>
    </rPh>
    <phoneticPr fontId="2"/>
  </si>
  <si>
    <t>むやみに除外してはいけない</t>
    <rPh sb="4" eb="6">
      <t>ジョガイ</t>
    </rPh>
    <phoneticPr fontId="2"/>
  </si>
  <si>
    <t>変動係数を用いるときには、</t>
    <rPh sb="0" eb="2">
      <t>ヘンドウ</t>
    </rPh>
    <rPh sb="2" eb="4">
      <t>ケイスウ</t>
    </rPh>
    <rPh sb="5" eb="6">
      <t>モチ</t>
    </rPh>
    <phoneticPr fontId="2"/>
  </si>
  <si>
    <t>外れ値の有無</t>
    <rPh sb="0" eb="1">
      <t>ハズ</t>
    </rPh>
    <rPh sb="2" eb="3">
      <t>チ</t>
    </rPh>
    <rPh sb="4" eb="6">
      <t>ウム</t>
    </rPh>
    <phoneticPr fontId="2"/>
  </si>
  <si>
    <t>を確認する</t>
    <rPh sb="1" eb="3">
      <t>カクニン</t>
    </rPh>
    <phoneticPr fontId="2"/>
  </si>
  <si>
    <t>外れ値が存在しても、</t>
    <rPh sb="0" eb="1">
      <t>ハズ</t>
    </rPh>
    <rPh sb="2" eb="3">
      <t>チ</t>
    </rPh>
    <rPh sb="4" eb="6">
      <t>ソンザイ</t>
    </rPh>
    <phoneticPr fontId="2"/>
  </si>
  <si>
    <t>は成立する</t>
    <rPh sb="1" eb="3">
      <t>セイリツ</t>
    </rPh>
    <phoneticPr fontId="2"/>
  </si>
  <si>
    <t>どのような分布でも成立するため</t>
    <rPh sb="5" eb="7">
      <t>ブンプ</t>
    </rPh>
    <rPh sb="9" eb="11">
      <t>セイリツ</t>
    </rPh>
    <phoneticPr fontId="2"/>
  </si>
  <si>
    <t>pp.98</t>
    <phoneticPr fontId="2"/>
  </si>
  <si>
    <t>標準化により、統計データ内での観測値の</t>
    <rPh sb="0" eb="3">
      <t>ヒョウジュンカ</t>
    </rPh>
    <rPh sb="7" eb="9">
      <t>トウケイ</t>
    </rPh>
    <rPh sb="12" eb="13">
      <t>ナイ</t>
    </rPh>
    <rPh sb="15" eb="18">
      <t>カンソクチ</t>
    </rPh>
    <phoneticPr fontId="2"/>
  </si>
  <si>
    <t>相対的な位置</t>
    <rPh sb="0" eb="3">
      <t>ソウタイテキ</t>
    </rPh>
    <rPh sb="4" eb="6">
      <t>イチ</t>
    </rPh>
    <phoneticPr fontId="2"/>
  </si>
  <si>
    <t>標準化した変数は</t>
    <rPh sb="0" eb="3">
      <t>ヒョウジュンカ</t>
    </rPh>
    <rPh sb="5" eb="7">
      <t>ヘンスウ</t>
    </rPh>
    <phoneticPr fontId="2"/>
  </si>
  <si>
    <t>標準化のしかた</t>
    <rPh sb="0" eb="3">
      <t>ヒョウジュンカ</t>
    </rPh>
    <phoneticPr fontId="2"/>
  </si>
  <si>
    <t>標準化した変数</t>
    <rPh sb="0" eb="3">
      <t>ヒョウジュンカ</t>
    </rPh>
    <rPh sb="5" eb="7">
      <t>ヘンスウ</t>
    </rPh>
    <phoneticPr fontId="2"/>
  </si>
  <si>
    <t>＝</t>
    <phoneticPr fontId="2"/>
  </si>
  <si>
    <t>元の変数</t>
    <rPh sb="0" eb="1">
      <t>モト</t>
    </rPh>
    <rPh sb="2" eb="4">
      <t>ヘンスウ</t>
    </rPh>
    <phoneticPr fontId="2"/>
  </si>
  <si>
    <t>－</t>
    <phoneticPr fontId="2"/>
  </si>
  <si>
    <t>元の変数の平均値</t>
    <rPh sb="0" eb="1">
      <t>モト</t>
    </rPh>
    <rPh sb="2" eb="4">
      <t>ヘンスウ</t>
    </rPh>
    <rPh sb="5" eb="8">
      <t>ヘイキンチ</t>
    </rPh>
    <phoneticPr fontId="2"/>
  </si>
  <si>
    <t>元の変数の標準偏差</t>
    <rPh sb="0" eb="1">
      <t>モト</t>
    </rPh>
    <rPh sb="2" eb="4">
      <t>ヘンスウ</t>
    </rPh>
    <rPh sb="5" eb="7">
      <t>ヒョウジュン</t>
    </rPh>
    <rPh sb="7" eb="9">
      <t>ヘンサ</t>
    </rPh>
    <phoneticPr fontId="2"/>
  </si>
  <si>
    <t>：標準化した変数</t>
    <rPh sb="1" eb="4">
      <t>ヒョウジュンカ</t>
    </rPh>
    <rPh sb="6" eb="8">
      <t>ヘンスウ</t>
    </rPh>
    <phoneticPr fontId="2"/>
  </si>
  <si>
    <t>：元の変数</t>
    <rPh sb="1" eb="2">
      <t>モト</t>
    </rPh>
    <rPh sb="3" eb="5">
      <t>ヘンスウ</t>
    </rPh>
    <phoneticPr fontId="2"/>
  </si>
  <si>
    <t>：元の変数の平均値</t>
    <rPh sb="1" eb="2">
      <t>モト</t>
    </rPh>
    <rPh sb="3" eb="5">
      <t>ヘンスウ</t>
    </rPh>
    <rPh sb="6" eb="9">
      <t>ヘイキンチ</t>
    </rPh>
    <phoneticPr fontId="2"/>
  </si>
  <si>
    <t>：元の変数の標準偏差</t>
    <rPh sb="1" eb="2">
      <t>モト</t>
    </rPh>
    <rPh sb="3" eb="5">
      <t>ヘンスウ</t>
    </rPh>
    <rPh sb="6" eb="8">
      <t>ヒョウジュン</t>
    </rPh>
    <rPh sb="8" eb="10">
      <t>ヘンサ</t>
    </rPh>
    <phoneticPr fontId="2"/>
  </si>
  <si>
    <t>偏差値</t>
    <rPh sb="0" eb="3">
      <t>ヘンサチ</t>
    </rPh>
    <phoneticPr fontId="2"/>
  </si>
  <si>
    <t>偏差値は、試験の点数など（素点）を標準化した値に</t>
    <rPh sb="0" eb="3">
      <t>ヘンサチ</t>
    </rPh>
    <rPh sb="5" eb="7">
      <t>シケン</t>
    </rPh>
    <rPh sb="8" eb="10">
      <t>テンスウ</t>
    </rPh>
    <rPh sb="13" eb="15">
      <t>ソテン</t>
    </rPh>
    <rPh sb="17" eb="20">
      <t>ヒョウジュンカ</t>
    </rPh>
    <rPh sb="22" eb="23">
      <t>アタイ</t>
    </rPh>
    <phoneticPr fontId="2"/>
  </si>
  <si>
    <t>10を乗じて50を足した値</t>
    <rPh sb="3" eb="4">
      <t>ジョウ</t>
    </rPh>
    <rPh sb="9" eb="10">
      <t>タ</t>
    </rPh>
    <rPh sb="12" eb="13">
      <t>アタイ</t>
    </rPh>
    <phoneticPr fontId="2"/>
  </si>
  <si>
    <t>平均値を50とするため</t>
    <rPh sb="0" eb="3">
      <t>ヘイキンチ</t>
    </rPh>
    <phoneticPr fontId="2"/>
  </si>
  <si>
    <t>標準化＋仮の平均値　の考え方</t>
    <rPh sb="0" eb="3">
      <t>ヒョウジュンカ</t>
    </rPh>
    <rPh sb="4" eb="5">
      <t>カリ</t>
    </rPh>
    <rPh sb="6" eb="9">
      <t>ヘイキンチ</t>
    </rPh>
    <rPh sb="11" eb="12">
      <t>カンガ</t>
    </rPh>
    <rPh sb="13" eb="14">
      <t>カタ</t>
    </rPh>
    <phoneticPr fontId="2"/>
  </si>
  <si>
    <t>pp.102</t>
    <phoneticPr fontId="2"/>
  </si>
  <si>
    <t>偏差値の平均値</t>
    <rPh sb="0" eb="3">
      <t>ヘンサチ</t>
    </rPh>
    <rPh sb="4" eb="7">
      <t>ヘイキンチ</t>
    </rPh>
    <phoneticPr fontId="2"/>
  </si>
  <si>
    <t>偏差値の標準偏差</t>
    <rPh sb="0" eb="3">
      <t>ヘンサチ</t>
    </rPh>
    <rPh sb="4" eb="6">
      <t>ヒョウジュン</t>
    </rPh>
    <rPh sb="6" eb="8">
      <t>ヘンサ</t>
    </rPh>
    <phoneticPr fontId="2"/>
  </si>
  <si>
    <t>試験の場合、素点を偏差値に変換すると</t>
    <rPh sb="0" eb="2">
      <t>シケン</t>
    </rPh>
    <rPh sb="3" eb="5">
      <t>バアイ</t>
    </rPh>
    <rPh sb="6" eb="8">
      <t>ソテン</t>
    </rPh>
    <rPh sb="9" eb="12">
      <t>ヘンサチ</t>
    </rPh>
    <rPh sb="13" eb="15">
      <t>ヘンカン</t>
    </rPh>
    <phoneticPr fontId="2"/>
  </si>
  <si>
    <t>試験間に存在する難易度の違いや素点の散らばりを</t>
    <rPh sb="0" eb="2">
      <t>シケン</t>
    </rPh>
    <rPh sb="2" eb="3">
      <t>カン</t>
    </rPh>
    <rPh sb="4" eb="6">
      <t>ソンザイ</t>
    </rPh>
    <rPh sb="8" eb="11">
      <t>ナンイド</t>
    </rPh>
    <rPh sb="12" eb="13">
      <t>チガ</t>
    </rPh>
    <rPh sb="15" eb="17">
      <t>ソテン</t>
    </rPh>
    <rPh sb="18" eb="19">
      <t>チ</t>
    </rPh>
    <phoneticPr fontId="2"/>
  </si>
  <si>
    <t>標準化することができる</t>
    <rPh sb="0" eb="3">
      <t>ヒョウジュンカ</t>
    </rPh>
    <phoneticPr fontId="2"/>
  </si>
  <si>
    <t>以下のデータは課題の点数（50点満点）である</t>
    <rPh sb="0" eb="2">
      <t>イカ</t>
    </rPh>
    <rPh sb="7" eb="9">
      <t>カダイ</t>
    </rPh>
    <rPh sb="10" eb="12">
      <t>テンスウ</t>
    </rPh>
    <rPh sb="15" eb="16">
      <t>テン</t>
    </rPh>
    <rPh sb="16" eb="18">
      <t>マンテン</t>
    </rPh>
    <phoneticPr fontId="2"/>
  </si>
  <si>
    <t>学籍番号</t>
    <rPh sb="0" eb="2">
      <t>ガクセキ</t>
    </rPh>
    <rPh sb="2" eb="4">
      <t>バンゴウ</t>
    </rPh>
    <phoneticPr fontId="2"/>
  </si>
  <si>
    <t>点数</t>
    <rPh sb="0" eb="2">
      <t>テンスウ</t>
    </rPh>
    <phoneticPr fontId="2"/>
  </si>
  <si>
    <t>標準化した値</t>
    <rPh sb="0" eb="3">
      <t>ヒョウジュンカ</t>
    </rPh>
    <rPh sb="5" eb="6">
      <t>アタイ</t>
    </rPh>
    <phoneticPr fontId="2"/>
  </si>
  <si>
    <t>①</t>
    <phoneticPr fontId="2"/>
  </si>
  <si>
    <t>平均点を求めよ（小数点以下1桁）</t>
    <rPh sb="0" eb="3">
      <t>ヘイキンテン</t>
    </rPh>
    <rPh sb="4" eb="5">
      <t>モト</t>
    </rPh>
    <rPh sb="8" eb="11">
      <t>ショウスウテン</t>
    </rPh>
    <rPh sb="11" eb="13">
      <t>イカ</t>
    </rPh>
    <rPh sb="14" eb="15">
      <t>ケタ</t>
    </rPh>
    <phoneticPr fontId="2"/>
  </si>
  <si>
    <t>点</t>
    <rPh sb="0" eb="1">
      <t>テン</t>
    </rPh>
    <phoneticPr fontId="2"/>
  </si>
  <si>
    <t>②</t>
    <phoneticPr fontId="2"/>
  </si>
  <si>
    <t>平均からの偏差、偏差平方和を求め、
分散を求めよ（小数点以下2桁）</t>
    <rPh sb="0" eb="2">
      <t>ヘイキン</t>
    </rPh>
    <rPh sb="5" eb="7">
      <t>ヘンサ</t>
    </rPh>
    <rPh sb="8" eb="10">
      <t>ヘンサ</t>
    </rPh>
    <rPh sb="10" eb="12">
      <t>ヘイホウ</t>
    </rPh>
    <rPh sb="12" eb="13">
      <t>ワ</t>
    </rPh>
    <rPh sb="14" eb="15">
      <t>モト</t>
    </rPh>
    <rPh sb="18" eb="20">
      <t>ブンサン</t>
    </rPh>
    <rPh sb="21" eb="22">
      <t>モト</t>
    </rPh>
    <rPh sb="25" eb="28">
      <t>ショウスウテン</t>
    </rPh>
    <rPh sb="28" eb="30">
      <t>イカ</t>
    </rPh>
    <rPh sb="31" eb="32">
      <t>ケタ</t>
    </rPh>
    <phoneticPr fontId="2"/>
  </si>
  <si>
    <t>③</t>
    <phoneticPr fontId="2"/>
  </si>
  <si>
    <t>標準偏差を求めよ（小数点以下1桁）</t>
    <rPh sb="0" eb="2">
      <t>ヒョウジュン</t>
    </rPh>
    <rPh sb="2" eb="4">
      <t>ヘンサ</t>
    </rPh>
    <rPh sb="5" eb="6">
      <t>モト</t>
    </rPh>
    <rPh sb="9" eb="12">
      <t>ショウスウテン</t>
    </rPh>
    <rPh sb="12" eb="14">
      <t>イカ</t>
    </rPh>
    <rPh sb="15" eb="16">
      <t>ケタ</t>
    </rPh>
    <phoneticPr fontId="2"/>
  </si>
  <si>
    <t>④</t>
    <phoneticPr fontId="2"/>
  </si>
  <si>
    <t>標準化した値を求め（小数点以下2桁）
その平均点を求めよ（小数点以下2桁）</t>
    <rPh sb="0" eb="3">
      <t>ヒョウジュンカ</t>
    </rPh>
    <rPh sb="5" eb="6">
      <t>アタイ</t>
    </rPh>
    <rPh sb="7" eb="8">
      <t>モト</t>
    </rPh>
    <rPh sb="10" eb="13">
      <t>ショウスウテン</t>
    </rPh>
    <rPh sb="13" eb="15">
      <t>イカ</t>
    </rPh>
    <rPh sb="16" eb="17">
      <t>ケタ</t>
    </rPh>
    <rPh sb="21" eb="24">
      <t>ヘイキンテン</t>
    </rPh>
    <rPh sb="25" eb="26">
      <t>モト</t>
    </rPh>
    <rPh sb="29" eb="32">
      <t>ショウスウテン</t>
    </rPh>
    <rPh sb="32" eb="34">
      <t>イカ</t>
    </rPh>
    <rPh sb="35" eb="36">
      <t>ケタ</t>
    </rPh>
    <phoneticPr fontId="2"/>
  </si>
  <si>
    <t>⑤</t>
    <phoneticPr fontId="2"/>
  </si>
  <si>
    <t>学籍番号9の学生の
偏差値を求めよ（小数点以下2桁)</t>
    <rPh sb="0" eb="2">
      <t>ガクセキ</t>
    </rPh>
    <rPh sb="2" eb="4">
      <t>バンゴウ</t>
    </rPh>
    <rPh sb="6" eb="8">
      <t>ガクセイ</t>
    </rPh>
    <rPh sb="10" eb="13">
      <t>ヘンサチ</t>
    </rPh>
    <rPh sb="14" eb="15">
      <t>モト</t>
    </rPh>
    <rPh sb="18" eb="21">
      <t>ショウスウテン</t>
    </rPh>
    <rPh sb="21" eb="23">
      <t>イカ</t>
    </rPh>
    <rPh sb="24" eb="25">
      <t>ケタ</t>
    </rPh>
    <phoneticPr fontId="2"/>
  </si>
  <si>
    <t>⑥</t>
    <phoneticPr fontId="2"/>
  </si>
  <si>
    <t>学籍番号4の学生の
偏差値を求めよ（小数点以下2桁)</t>
    <rPh sb="0" eb="2">
      <t>ガクセキ</t>
    </rPh>
    <rPh sb="2" eb="4">
      <t>バンゴウ</t>
    </rPh>
    <rPh sb="6" eb="8">
      <t>ガクセイ</t>
    </rPh>
    <rPh sb="10" eb="13">
      <t>ヘンサチ</t>
    </rPh>
    <rPh sb="14" eb="15">
      <t>モト</t>
    </rPh>
    <rPh sb="18" eb="21">
      <t>ショウスウテン</t>
    </rPh>
    <rPh sb="21" eb="23">
      <t>イカ</t>
    </rPh>
    <rPh sb="24" eb="25">
      <t>ケタ</t>
    </rPh>
    <phoneticPr fontId="2"/>
  </si>
  <si>
    <t>ID</t>
    <phoneticPr fontId="2"/>
  </si>
  <si>
    <t>平均からの
偏差</t>
    <rPh sb="0" eb="2">
      <t>ヘイキン</t>
    </rPh>
    <rPh sb="6" eb="8">
      <t>ヘンサ</t>
    </rPh>
    <phoneticPr fontId="2"/>
  </si>
  <si>
    <t>点数
（中間）</t>
    <rPh sb="0" eb="2">
      <t>テンスウ</t>
    </rPh>
    <rPh sb="4" eb="6">
      <t>チュウカン</t>
    </rPh>
    <phoneticPr fontId="2"/>
  </si>
  <si>
    <t>分散</t>
    <rPh sb="0" eb="2">
      <t>ブンサン</t>
    </rPh>
    <phoneticPr fontId="2"/>
  </si>
  <si>
    <t>点数
（期末）</t>
    <rPh sb="0" eb="2">
      <t>テンスウ</t>
    </rPh>
    <rPh sb="4" eb="6">
      <t>キマツ</t>
    </rPh>
    <phoneticPr fontId="2"/>
  </si>
  <si>
    <t>上表は中間試験の点数、下表は期末試験の点数（いずれも100点満点）を表す</t>
    <rPh sb="0" eb="1">
      <t>ウエ</t>
    </rPh>
    <rPh sb="1" eb="2">
      <t>ヒョウ</t>
    </rPh>
    <rPh sb="3" eb="5">
      <t>チュウカン</t>
    </rPh>
    <rPh sb="5" eb="7">
      <t>シケン</t>
    </rPh>
    <rPh sb="8" eb="10">
      <t>テンスウ</t>
    </rPh>
    <rPh sb="11" eb="12">
      <t>シタ</t>
    </rPh>
    <rPh sb="12" eb="13">
      <t>ヒョウ</t>
    </rPh>
    <rPh sb="14" eb="16">
      <t>キマツ</t>
    </rPh>
    <rPh sb="16" eb="18">
      <t>シケン</t>
    </rPh>
    <rPh sb="19" eb="21">
      <t>テンスウ</t>
    </rPh>
    <rPh sb="29" eb="30">
      <t>テン</t>
    </rPh>
    <rPh sb="30" eb="32">
      <t>マンテン</t>
    </rPh>
    <rPh sb="34" eb="35">
      <t>アラワ</t>
    </rPh>
    <phoneticPr fontId="2"/>
  </si>
  <si>
    <t>それぞれの試験の</t>
    <rPh sb="5" eb="7">
      <t>シケン</t>
    </rPh>
    <phoneticPr fontId="2"/>
  </si>
  <si>
    <t>変動係数を求め、</t>
    <rPh sb="0" eb="2">
      <t>ヘンドウ</t>
    </rPh>
    <rPh sb="2" eb="4">
      <t>ケイスウ</t>
    </rPh>
    <rPh sb="5" eb="6">
      <t>モト</t>
    </rPh>
    <phoneticPr fontId="2"/>
  </si>
  <si>
    <t>より点数の散らばりが</t>
    <rPh sb="2" eb="4">
      <t>テンスウ</t>
    </rPh>
    <rPh sb="5" eb="6">
      <t>チ</t>
    </rPh>
    <phoneticPr fontId="2"/>
  </si>
  <si>
    <t>大きい試験を答えよ</t>
    <rPh sb="0" eb="1">
      <t>オオ</t>
    </rPh>
    <rPh sb="3" eb="5">
      <t>シケン</t>
    </rPh>
    <rPh sb="6" eb="7">
      <t>コタ</t>
    </rPh>
    <phoneticPr fontId="2"/>
  </si>
  <si>
    <t>中間試験</t>
    <rPh sb="0" eb="2">
      <t>チュウカン</t>
    </rPh>
    <rPh sb="2" eb="4">
      <t>シケン</t>
    </rPh>
    <phoneticPr fontId="2"/>
  </si>
  <si>
    <t>中間試験でのID3の学生の</t>
    <rPh sb="0" eb="2">
      <t>チュウカン</t>
    </rPh>
    <rPh sb="2" eb="4">
      <t>シケン</t>
    </rPh>
    <rPh sb="10" eb="12">
      <t>ガクセイ</t>
    </rPh>
    <phoneticPr fontId="2"/>
  </si>
  <si>
    <t>偏差値を答えよ</t>
    <rPh sb="0" eb="3">
      <t>ヘンサチ</t>
    </rPh>
    <rPh sb="4" eb="5">
      <t>コタ</t>
    </rPh>
    <phoneticPr fontId="2"/>
  </si>
  <si>
    <t>③</t>
    <phoneticPr fontId="2"/>
  </si>
  <si>
    <t>期末試験でのID7の学生の</t>
    <rPh sb="0" eb="2">
      <t>キマツ</t>
    </rPh>
    <rPh sb="2" eb="4">
      <t>シケン</t>
    </rPh>
    <rPh sb="10" eb="12">
      <t>ガクセイ</t>
    </rPh>
    <phoneticPr fontId="2"/>
  </si>
  <si>
    <t>中間試験よりも</t>
    <rPh sb="0" eb="2">
      <t>チュウカン</t>
    </rPh>
    <rPh sb="2" eb="4">
      <t>シケン</t>
    </rPh>
    <phoneticPr fontId="2"/>
  </si>
  <si>
    <t>期末試験の方が</t>
    <rPh sb="0" eb="2">
      <t>キマツ</t>
    </rPh>
    <rPh sb="2" eb="4">
      <t>シケン</t>
    </rPh>
    <rPh sb="5" eb="6">
      <t>ホウ</t>
    </rPh>
    <phoneticPr fontId="2"/>
  </si>
  <si>
    <t>偏差値が高くなった学生は</t>
    <rPh sb="0" eb="3">
      <t>ヘンサチ</t>
    </rPh>
    <rPh sb="4" eb="5">
      <t>タカ</t>
    </rPh>
    <rPh sb="9" eb="11">
      <t>ガクセイ</t>
    </rPh>
    <phoneticPr fontId="2"/>
  </si>
  <si>
    <t>何人いるか答えよ</t>
    <rPh sb="0" eb="2">
      <t>ナンニン</t>
    </rPh>
    <rPh sb="5" eb="6">
      <t>コタ</t>
    </rPh>
    <phoneticPr fontId="2"/>
  </si>
  <si>
    <t>５人</t>
    <rPh sb="1" eb="2">
      <t>ニン</t>
    </rPh>
    <phoneticPr fontId="2"/>
  </si>
  <si>
    <t>⑤</t>
    <phoneticPr fontId="2"/>
  </si>
  <si>
    <t>中間試験および</t>
    <rPh sb="0" eb="2">
      <t>チュウカン</t>
    </rPh>
    <rPh sb="2" eb="4">
      <t>シケン</t>
    </rPh>
    <phoneticPr fontId="2"/>
  </si>
  <si>
    <t>期末試験の両方で</t>
    <rPh sb="0" eb="2">
      <t>キマツ</t>
    </rPh>
    <rPh sb="2" eb="4">
      <t>シケン</t>
    </rPh>
    <rPh sb="5" eb="7">
      <t>リョウホウ</t>
    </rPh>
    <phoneticPr fontId="2"/>
  </si>
  <si>
    <t>偏差値45以上のときに</t>
    <rPh sb="0" eb="3">
      <t>ヘンサチ</t>
    </rPh>
    <rPh sb="5" eb="7">
      <t>イジョウ</t>
    </rPh>
    <phoneticPr fontId="2"/>
  </si>
  <si>
    <t>単位を出すとして</t>
    <rPh sb="0" eb="2">
      <t>タンイ</t>
    </rPh>
    <rPh sb="3" eb="4">
      <t>ダ</t>
    </rPh>
    <phoneticPr fontId="2"/>
  </si>
  <si>
    <t>単位が取得できる学生は</t>
    <rPh sb="0" eb="2">
      <t>タンイ</t>
    </rPh>
    <rPh sb="3" eb="5">
      <t>シュトク</t>
    </rPh>
    <rPh sb="8" eb="10">
      <t>ガクセイ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</si>
</sst>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00"/>
    <numFmt numFmtId="178" formatCode="0.00_ "/>
    <numFmt numFmtId="179" formatCode="0.000_ "/>
    <numFmt numFmtId="180" formatCode="0.0000_ "/>
    <numFmt numFmtId="187" formatCode="0.0_ "/>
  </numFmts>
  <fonts count="15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b/>
      <sz val="11"/>
      <color theme="1"/>
      <name val="Trebuchet MS"/>
      <family val="2"/>
    </font>
    <font>
      <b/>
      <sz val="12"/>
      <color theme="4"/>
      <name val="メイリオ"/>
      <family val="3"/>
      <charset val="128"/>
    </font>
    <font>
      <sz val="10"/>
      <name val="メイリオ"/>
      <family val="3"/>
      <charset val="128"/>
    </font>
    <font>
      <vertAlign val="superscript"/>
      <sz val="12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2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 shrinkToFit="1"/>
    </xf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176" fontId="7" fillId="0" borderId="22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2" fontId="6" fillId="0" borderId="27" xfId="0" applyNumberFormat="1" applyFont="1" applyFill="1" applyBorder="1" applyAlignment="1">
      <alignment horizontal="center" vertical="center"/>
    </xf>
    <xf numFmtId="2" fontId="6" fillId="0" borderId="28" xfId="0" applyNumberFormat="1" applyFon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6" fillId="0" borderId="31" xfId="0" applyNumberFormat="1" applyFont="1" applyFill="1" applyBorder="1" applyAlignment="1">
      <alignment horizontal="center" vertical="center"/>
    </xf>
    <xf numFmtId="2" fontId="6" fillId="0" borderId="4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76" fontId="7" fillId="0" borderId="34" xfId="0" applyNumberFormat="1" applyFont="1" applyFill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46" xfId="0" applyNumberFormat="1" applyFont="1" applyFill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7" fillId="0" borderId="41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7" xfId="0" applyFont="1" applyBorder="1" applyAlignment="1">
      <alignment horizontal="left" vertical="center"/>
    </xf>
    <xf numFmtId="0" fontId="7" fillId="0" borderId="48" xfId="0" applyFont="1" applyBorder="1" applyAlignment="1">
      <alignment horizontal="center" vertical="center"/>
    </xf>
    <xf numFmtId="0" fontId="7" fillId="0" borderId="44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42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 wrapText="1"/>
    </xf>
    <xf numFmtId="2" fontId="7" fillId="0" borderId="22" xfId="0" applyNumberFormat="1" applyFont="1" applyBorder="1" applyAlignment="1">
      <alignment horizontal="center" vertical="center"/>
    </xf>
    <xf numFmtId="2" fontId="7" fillId="0" borderId="34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177" fontId="6" fillId="0" borderId="54" xfId="0" applyNumberFormat="1" applyFont="1" applyBorder="1" applyAlignment="1">
      <alignment horizontal="center" vertical="center"/>
    </xf>
    <xf numFmtId="177" fontId="6" fillId="0" borderId="55" xfId="0" applyNumberFormat="1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54" xfId="0" applyNumberFormat="1" applyFont="1" applyBorder="1" applyAlignment="1">
      <alignment horizontal="center" vertical="center"/>
    </xf>
    <xf numFmtId="177" fontId="8" fillId="0" borderId="55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49" xfId="0" applyNumberFormat="1" applyFont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6" fillId="0" borderId="49" xfId="0" applyNumberFormat="1" applyFont="1" applyBorder="1" applyAlignment="1">
      <alignment horizontal="center" vertical="center"/>
    </xf>
    <xf numFmtId="176" fontId="6" fillId="0" borderId="50" xfId="0" applyNumberFormat="1" applyFont="1" applyBorder="1" applyAlignment="1">
      <alignment horizontal="center" vertical="center"/>
    </xf>
    <xf numFmtId="2" fontId="6" fillId="0" borderId="53" xfId="0" applyNumberFormat="1" applyFont="1" applyBorder="1" applyAlignment="1">
      <alignment horizontal="center" vertical="center"/>
    </xf>
    <xf numFmtId="2" fontId="6" fillId="0" borderId="54" xfId="0" applyNumberFormat="1" applyFont="1" applyBorder="1" applyAlignment="1">
      <alignment horizontal="center" vertical="center"/>
    </xf>
    <xf numFmtId="2" fontId="6" fillId="0" borderId="55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vertical="center"/>
    </xf>
    <xf numFmtId="179" fontId="9" fillId="0" borderId="0" xfId="0" applyNumberFormat="1" applyFont="1" applyFill="1" applyBorder="1" applyAlignment="1">
      <alignment vertical="center"/>
    </xf>
    <xf numFmtId="180" fontId="7" fillId="0" borderId="0" xfId="0" applyNumberFormat="1" applyFont="1" applyFill="1" applyBorder="1" applyAlignment="1">
      <alignment vertical="center"/>
    </xf>
    <xf numFmtId="180" fontId="9" fillId="0" borderId="0" xfId="0" applyNumberFormat="1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187" fontId="6" fillId="0" borderId="46" xfId="0" applyNumberFormat="1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178" fontId="6" fillId="0" borderId="46" xfId="0" applyNumberFormat="1" applyFont="1" applyFill="1" applyBorder="1" applyAlignment="1">
      <alignment horizontal="center" vertical="center"/>
    </xf>
    <xf numFmtId="2" fontId="14" fillId="0" borderId="46" xfId="0" applyNumberFormat="1" applyFont="1" applyFill="1" applyBorder="1" applyAlignment="1">
      <alignment horizontal="center" vertical="center"/>
    </xf>
    <xf numFmtId="2" fontId="6" fillId="3" borderId="46" xfId="0" applyNumberFormat="1" applyFont="1" applyFill="1" applyBorder="1" applyAlignment="1">
      <alignment horizontal="center" vertical="center"/>
    </xf>
    <xf numFmtId="180" fontId="6" fillId="0" borderId="30" xfId="0" applyNumberFormat="1" applyFont="1" applyFill="1" applyBorder="1" applyAlignment="1">
      <alignment horizontal="center" vertical="center"/>
    </xf>
    <xf numFmtId="180" fontId="6" fillId="0" borderId="31" xfId="0" applyNumberFormat="1" applyFont="1" applyFill="1" applyBorder="1" applyAlignment="1">
      <alignment horizontal="center" vertical="center"/>
    </xf>
    <xf numFmtId="180" fontId="6" fillId="0" borderId="40" xfId="0" applyNumberFormat="1" applyFont="1" applyFill="1" applyBorder="1" applyAlignment="1">
      <alignment horizontal="center" vertical="center"/>
    </xf>
    <xf numFmtId="180" fontId="6" fillId="0" borderId="49" xfId="0" applyNumberFormat="1" applyFont="1" applyFill="1" applyBorder="1" applyAlignment="1">
      <alignment horizontal="center" vertical="center"/>
    </xf>
    <xf numFmtId="180" fontId="6" fillId="0" borderId="50" xfId="0" applyNumberFormat="1" applyFont="1" applyFill="1" applyBorder="1" applyAlignment="1">
      <alignment horizontal="center" vertical="center"/>
    </xf>
    <xf numFmtId="180" fontId="6" fillId="0" borderId="51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vertical="center"/>
    </xf>
    <xf numFmtId="178" fontId="6" fillId="0" borderId="30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40" xfId="0" applyNumberFormat="1" applyFont="1" applyFill="1" applyBorder="1" applyAlignment="1">
      <alignment horizontal="center" vertical="center"/>
    </xf>
    <xf numFmtId="178" fontId="6" fillId="0" borderId="49" xfId="0" applyNumberFormat="1" applyFont="1" applyFill="1" applyBorder="1" applyAlignment="1">
      <alignment horizontal="center" vertical="center"/>
    </xf>
    <xf numFmtId="178" fontId="6" fillId="0" borderId="50" xfId="0" applyNumberFormat="1" applyFont="1" applyFill="1" applyBorder="1" applyAlignment="1">
      <alignment horizontal="center" vertical="center"/>
    </xf>
    <xf numFmtId="178" fontId="6" fillId="0" borderId="5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8528"/>
        <c:axId val="58120064"/>
      </c:scatterChart>
      <c:valAx>
        <c:axId val="58118528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58120064"/>
        <c:crosses val="autoZero"/>
        <c:crossBetween val="midCat"/>
      </c:valAx>
      <c:valAx>
        <c:axId val="581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1852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0512"/>
        <c:axId val="108491136"/>
      </c:scatterChart>
      <c:valAx>
        <c:axId val="107600512"/>
        <c:scaling>
          <c:orientation val="minMax"/>
          <c:max val="4"/>
          <c:min val="-4"/>
        </c:scaling>
        <c:delete val="1"/>
        <c:axPos val="b"/>
        <c:numFmt formatCode="General" sourceLinked="1"/>
        <c:majorTickMark val="out"/>
        <c:minorTickMark val="none"/>
        <c:tickLblPos val="nextTo"/>
        <c:crossAx val="108491136"/>
        <c:crosses val="autoZero"/>
        <c:crossBetween val="midCat"/>
        <c:majorUnit val="4"/>
      </c:valAx>
      <c:valAx>
        <c:axId val="1084911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005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0848"/>
        <c:axId val="110512384"/>
      </c:scatterChart>
      <c:valAx>
        <c:axId val="11051084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10512384"/>
        <c:crosses val="autoZero"/>
        <c:crossBetween val="midCat"/>
        <c:majorUnit val="2"/>
      </c:valAx>
      <c:valAx>
        <c:axId val="1105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1084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6192"/>
        <c:axId val="110537728"/>
      </c:scatterChart>
      <c:valAx>
        <c:axId val="11053619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10537728"/>
        <c:crosses val="autoZero"/>
        <c:crossBetween val="midCat"/>
        <c:majorUnit val="2"/>
      </c:valAx>
      <c:valAx>
        <c:axId val="1105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619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228</xdr:col>
      <xdr:colOff>0</xdr:colOff>
      <xdr:row>34</xdr:row>
      <xdr:rowOff>0</xdr:rowOff>
    </xdr:from>
    <xdr:ext cx="837525" cy="834350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0" y="10687050"/>
          <a:ext cx="837525" cy="834350"/>
        </a:xfrm>
        <a:prstGeom prst="rect">
          <a:avLst/>
        </a:prstGeom>
      </xdr:spPr>
    </xdr:pic>
    <xdr:clientData/>
  </xdr:oneCellAnchor>
  <xdr:oneCellAnchor>
    <xdr:from>
      <xdr:col>217</xdr:col>
      <xdr:colOff>0</xdr:colOff>
      <xdr:row>9</xdr:row>
      <xdr:rowOff>0</xdr:rowOff>
    </xdr:from>
    <xdr:ext cx="914400" cy="472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58026300" y="2828925"/>
              <a:ext cx="91440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𝑘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58026300" y="2828925"/>
              <a:ext cx="91440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(1−1/𝑘^2 )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6</xdr:row>
      <xdr:rowOff>0</xdr:rowOff>
    </xdr:from>
    <xdr:ext cx="1702594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1924050" y="1885950"/>
              <a:ext cx="1702594" cy="612732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≥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𝑘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1924050" y="1885950"/>
              <a:ext cx="1702594" cy="612732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𝑚/𝑛≥1−1/𝑘^2 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8</xdr:row>
      <xdr:rowOff>0</xdr:rowOff>
    </xdr:from>
    <xdr:ext cx="914400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1924050" y="2514600"/>
              <a:ext cx="914400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1924050" y="2514600"/>
              <a:ext cx="914400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𝑘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7</xdr:col>
      <xdr:colOff>0</xdr:colOff>
      <xdr:row>10</xdr:row>
      <xdr:rowOff>0</xdr:rowOff>
    </xdr:from>
    <xdr:ext cx="914400" cy="5648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1924050" y="3143250"/>
              <a:ext cx="914400" cy="564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1924050" y="3143250"/>
              <a:ext cx="914400" cy="564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𝑚/𝑛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10</xdr:col>
      <xdr:colOff>0</xdr:colOff>
      <xdr:row>9</xdr:row>
      <xdr:rowOff>309561</xdr:rowOff>
    </xdr:from>
    <xdr:ext cx="2809875" cy="511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2752725" y="3138486"/>
              <a:ext cx="2809875" cy="511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8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𝑘</m:t>
                        </m:r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2752725" y="3138486"/>
              <a:ext cx="2809875" cy="511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[𝑥 ̅−𝑘</a:t>
              </a:r>
              <a:r>
                <a:rPr kumimoji="1" lang="en-US" altLang="ja-JP" sz="1800" b="0" i="0">
                  <a:latin typeface="Cambria Math"/>
                  <a:ea typeface="Cambria Math"/>
                </a:rPr>
                <a:t>×𝑆_𝑥, 𝑥 ̅+𝑘×𝑆_𝑥 ]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2147888" cy="6109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1390650" y="5029200"/>
              <a:ext cx="2147888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4</m:t>
                        </m:r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1390650" y="5029200"/>
              <a:ext cx="2147888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1−1/2^2 =1−1/4=3/4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5</xdr:col>
      <xdr:colOff>0</xdr:colOff>
      <xdr:row>18</xdr:row>
      <xdr:rowOff>0</xdr:rowOff>
    </xdr:from>
    <xdr:ext cx="914400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1390650" y="5657850"/>
              <a:ext cx="914400" cy="612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≥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1390650" y="5657850"/>
              <a:ext cx="914400" cy="612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𝑚/𝑛≥3/4</a:t>
              </a:r>
              <a:endParaRPr kumimoji="1" lang="ja-JP" altLang="en-US" sz="1800"/>
            </a:p>
          </xdr:txBody>
        </xdr:sp>
      </mc:Fallback>
    </mc:AlternateContent>
    <xdr:clientData/>
  </xdr:oneCellAnchor>
  <xdr:twoCellAnchor editAs="oneCell">
    <xdr:from>
      <xdr:col>5</xdr:col>
      <xdr:colOff>0</xdr:colOff>
      <xdr:row>21</xdr:row>
      <xdr:rowOff>0</xdr:rowOff>
    </xdr:from>
    <xdr:to>
      <xdr:col>18</xdr:col>
      <xdr:colOff>9525</xdr:colOff>
      <xdr:row>29</xdr:row>
      <xdr:rowOff>228600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6600825"/>
          <a:ext cx="35052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95250</xdr:colOff>
      <xdr:row>30</xdr:row>
      <xdr:rowOff>178594</xdr:rowOff>
    </xdr:from>
    <xdr:to>
      <xdr:col>21</xdr:col>
      <xdr:colOff>202406</xdr:colOff>
      <xdr:row>32</xdr:row>
      <xdr:rowOff>119063</xdr:rowOff>
    </xdr:to>
    <xdr:sp macro="" textlink="">
      <xdr:nvSpPr>
        <xdr:cNvPr id="11" name="角丸四角形吹き出し 10"/>
        <xdr:cNvSpPr/>
      </xdr:nvSpPr>
      <xdr:spPr>
        <a:xfrm>
          <a:off x="3914775" y="9608344"/>
          <a:ext cx="1974056" cy="569119"/>
        </a:xfrm>
        <a:prstGeom prst="wedgeRoundRectCallout">
          <a:avLst>
            <a:gd name="adj1" fmla="val -48299"/>
            <a:gd name="adj2" fmla="val -124734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平均値＋</a:t>
          </a:r>
          <a:r>
            <a:rPr kumimoji="1" lang="en-US" altLang="ja-JP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2×</a:t>
          </a:r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標準偏差</a:t>
          </a:r>
        </a:p>
      </xdr:txBody>
    </xdr:sp>
    <xdr:clientData/>
  </xdr:twoCellAnchor>
  <xdr:twoCellAnchor>
    <xdr:from>
      <xdr:col>2</xdr:col>
      <xdr:colOff>80963</xdr:colOff>
      <xdr:row>30</xdr:row>
      <xdr:rowOff>176213</xdr:rowOff>
    </xdr:from>
    <xdr:to>
      <xdr:col>9</xdr:col>
      <xdr:colOff>152400</xdr:colOff>
      <xdr:row>32</xdr:row>
      <xdr:rowOff>116682</xdr:rowOff>
    </xdr:to>
    <xdr:sp macro="" textlink="">
      <xdr:nvSpPr>
        <xdr:cNvPr id="12" name="角丸四角形吹き出し 11"/>
        <xdr:cNvSpPr/>
      </xdr:nvSpPr>
      <xdr:spPr>
        <a:xfrm>
          <a:off x="671513" y="9605963"/>
          <a:ext cx="1966912" cy="569119"/>
        </a:xfrm>
        <a:prstGeom prst="wedgeRoundRectCallout">
          <a:avLst>
            <a:gd name="adj1" fmla="val 34523"/>
            <a:gd name="adj2" fmla="val -120479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平均値－</a:t>
          </a:r>
          <a:r>
            <a:rPr kumimoji="1" lang="en-US" altLang="ja-JP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2×</a:t>
          </a:r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標準偏差</a:t>
          </a:r>
        </a:p>
      </xdr:txBody>
    </xdr:sp>
    <xdr:clientData/>
  </xdr:twoCellAnchor>
  <xdr:twoCellAnchor>
    <xdr:from>
      <xdr:col>9</xdr:col>
      <xdr:colOff>102392</xdr:colOff>
      <xdr:row>32</xdr:row>
      <xdr:rowOff>197644</xdr:rowOff>
    </xdr:from>
    <xdr:to>
      <xdr:col>13</xdr:col>
      <xdr:colOff>190499</xdr:colOff>
      <xdr:row>34</xdr:row>
      <xdr:rowOff>138113</xdr:rowOff>
    </xdr:to>
    <xdr:sp macro="" textlink="">
      <xdr:nvSpPr>
        <xdr:cNvPr id="13" name="角丸四角形吹き出し 12"/>
        <xdr:cNvSpPr/>
      </xdr:nvSpPr>
      <xdr:spPr>
        <a:xfrm>
          <a:off x="2588417" y="10256044"/>
          <a:ext cx="1154907" cy="569119"/>
        </a:xfrm>
        <a:prstGeom prst="wedgeRoundRectCallout">
          <a:avLst>
            <a:gd name="adj1" fmla="val -2165"/>
            <a:gd name="adj2" fmla="val -239628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平均値</a:t>
          </a:r>
        </a:p>
      </xdr:txBody>
    </xdr:sp>
    <xdr:clientData/>
  </xdr:twoCellAnchor>
  <xdr:oneCellAnchor>
    <xdr:from>
      <xdr:col>29</xdr:col>
      <xdr:colOff>261936</xdr:colOff>
      <xdr:row>26</xdr:row>
      <xdr:rowOff>0</xdr:rowOff>
    </xdr:from>
    <xdr:ext cx="5488781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8081961" y="8172450"/>
              <a:ext cx="5488781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 i="0">
                  <a:solidFill>
                    <a:sysClr val="windowText" lastClr="000000"/>
                  </a:solidFill>
                  <a:latin typeface="+mn-lt"/>
                </a:rPr>
                <a:t>分散：　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sSubSupPr>
                    <m:e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𝑆</m:t>
                      </m:r>
                    </m:e>
                    <m:sub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𝑥</m:t>
                      </m:r>
                    </m:sub>
                    <m:sup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2</m:t>
                      </m:r>
                    </m:sup>
                  </m:sSubSup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f>
                    <m:fPr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fPr>
                    <m:num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1</m:t>
                      </m:r>
                    </m:num>
                    <m:den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subHide m:val="on"/>
                      <m:supHide m:val="on"/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naryPr>
                    <m:sub/>
                    <m:sup/>
                    <m:e>
                      <m:sSup>
                        <m:sSupPr>
                          <m:ctrlP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kumimoji="1" lang="en-US" altLang="ja-JP" sz="1600" b="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kumimoji="1" lang="en-US" altLang="ja-JP" sz="1600" b="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</m:ctrlPr>
                                </m:accPr>
                                <m:e>
                                  <m: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  <m:t>𝑥</m:t>
                                  </m:r>
                                </m:e>
                              </m:acc>
                            </m:e>
                          </m:d>
                        </m:e>
                        <m:sup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2</m:t>
                          </m:r>
                        </m:sup>
                      </m:sSup>
                    </m:e>
                  </m:nary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r>
                    <a:rPr kumimoji="1" lang="ja-JP" altLang="en-US" sz="1600" b="0" i="1">
                      <a:solidFill>
                        <a:sysClr val="windowText" lastClr="000000"/>
                      </a:solidFill>
                      <a:latin typeface="Cambria Math"/>
                    </a:rPr>
                    <m:t>　　</m:t>
                  </m:r>
                </m:oMath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8081961" y="8172450"/>
              <a:ext cx="5488781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 i="0">
                  <a:solidFill>
                    <a:sysClr val="windowText" lastClr="000000"/>
                  </a:solidFill>
                  <a:latin typeface="+mn-lt"/>
                </a:rPr>
                <a:t>分散：　</a:t>
              </a:r>
              <a:r>
                <a:rPr kumimoji="1" lang="en-US" altLang="ja-JP" sz="1600" b="0" i="0">
                  <a:solidFill>
                    <a:sysClr val="windowText" lastClr="000000"/>
                  </a:solidFill>
                  <a:latin typeface="Cambria Math"/>
                </a:rPr>
                <a:t>𝑆_𝑥^2=1/𝑛 ∑▒(𝑥_𝑖−𝑥 ̅ )^2 =</a:t>
              </a:r>
              <a:r>
                <a:rPr kumimoji="1" lang="ja-JP" altLang="en-US" sz="1600" b="0" i="0">
                  <a:solidFill>
                    <a:sysClr val="windowText" lastClr="000000"/>
                  </a:solidFill>
                  <a:latin typeface="Cambria Math"/>
                </a:rPr>
                <a:t>　　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29</xdr:row>
      <xdr:rowOff>0</xdr:rowOff>
    </xdr:from>
    <xdr:ext cx="5036344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/>
            <xdr:cNvSpPr txBox="1"/>
          </xdr:nvSpPr>
          <xdr:spPr>
            <a:xfrm>
              <a:off x="8086725" y="9115425"/>
              <a:ext cx="5036344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>
                  <a:solidFill>
                    <a:sysClr val="windowText" lastClr="000000"/>
                  </a:solidFill>
                </a:rPr>
                <a:t>標準偏差：　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sSubPr>
                    <m:e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𝑆</m:t>
                      </m:r>
                    </m:e>
                    <m:sub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𝑥</m:t>
                      </m:r>
                    </m:sub>
                  </m:sSub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rad>
                    <m:radPr>
                      <m:degHide m:val="on"/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</m:ctrlPr>
                        </m:sSubSupPr>
                        <m:e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𝑆</m:t>
                          </m:r>
                        </m:e>
                        <m:sub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𝑥</m:t>
                          </m:r>
                        </m:sub>
                        <m:sup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2</m:t>
                          </m:r>
                        </m:sup>
                      </m:sSubSup>
                    </m:e>
                  </m:rad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r>
                    <a:rPr kumimoji="1" lang="ja-JP" altLang="en-US" sz="1600" b="0" i="1">
                      <a:solidFill>
                        <a:sysClr val="windowText" lastClr="000000"/>
                      </a:solidFill>
                      <a:latin typeface="Cambria Math"/>
                    </a:rPr>
                    <m:t>　　</m:t>
                  </m:r>
                </m:oMath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5" name="テキスト ボックス 14"/>
            <xdr:cNvSpPr txBox="1"/>
          </xdr:nvSpPr>
          <xdr:spPr>
            <a:xfrm>
              <a:off x="8086725" y="9115425"/>
              <a:ext cx="5036344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>
                  <a:solidFill>
                    <a:sysClr val="windowText" lastClr="000000"/>
                  </a:solidFill>
                </a:rPr>
                <a:t>標準偏差：　</a:t>
              </a:r>
              <a:r>
                <a:rPr kumimoji="1" lang="en-US" altLang="ja-JP" sz="1600" b="0" i="0">
                  <a:solidFill>
                    <a:sysClr val="windowText" lastClr="000000"/>
                  </a:solidFill>
                  <a:latin typeface="Cambria Math"/>
                </a:rPr>
                <a:t>𝑆_𝑥=√(𝑆_𝑥^2 )=</a:t>
              </a:r>
              <a:r>
                <a:rPr kumimoji="1" lang="ja-JP" altLang="en-US" sz="1600" b="0" i="0">
                  <a:solidFill>
                    <a:sysClr val="windowText" lastClr="000000"/>
                  </a:solidFill>
                  <a:latin typeface="Cambria Math"/>
                </a:rPr>
                <a:t>　　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3</xdr:row>
      <xdr:rowOff>0</xdr:rowOff>
    </xdr:from>
    <xdr:ext cx="5464969" cy="10596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15020925" y="942975"/>
              <a:ext cx="5464969" cy="1059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𝑘</m:t>
                        </m:r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kumimoji="1" lang="en-US" altLang="ja-JP" sz="1600" b="0" i="0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 </m:t>
                    </m:r>
                  </m:oMath>
                  <m:oMath xmlns:m="http://schemas.openxmlformats.org/officeDocument/2006/math">
                    <m:r>
                      <a:rPr kumimoji="1" lang="ja-JP" altLang="en-US" sz="1600" b="0" i="1">
                        <a:solidFill>
                          <a:srgbClr val="FF0000"/>
                        </a:solidFill>
                        <a:latin typeface="Cambria Math"/>
                      </a:rPr>
                      <m:t>　　　　　　　　　　　　　　　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      </m:t>
                    </m:r>
                  </m:oMath>
                </m:oMathPara>
              </a14:m>
              <a: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  <a:t/>
              </a:r>
              <a:b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</a:br>
              <a:r>
                <a:rPr kumimoji="1" lang="ja-JP" altLang="en-US" sz="1600" b="0" i="1">
                  <a:solidFill>
                    <a:srgbClr val="FF0000"/>
                  </a:solidFill>
                  <a:latin typeface="Cambria Math"/>
                </a:rPr>
                <a:t>　　　　　　　　　　　　　　　　</a:t>
              </a:r>
              <a14:m>
                <m:oMath xmlns:m="http://schemas.openxmlformats.org/officeDocument/2006/math"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   </m:t>
                  </m:r>
                </m:oMath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15020925" y="942975"/>
              <a:ext cx="5464969" cy="1059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[𝑥 ̅−𝑘</a:t>
              </a:r>
              <a:r>
                <a:rPr kumimoji="1" lang="en-US" altLang="ja-JP" sz="1600" b="0" i="0">
                  <a:latin typeface="Cambria Math"/>
                  <a:ea typeface="Cambria Math"/>
                </a:rPr>
                <a:t>×𝑆_𝑥, 𝑥 ̅+𝑘×𝑆_𝑥 ]</a:t>
              </a:r>
              <a:r>
                <a:rPr kumimoji="1" lang="en-US" altLang="ja-JP" sz="1600" b="0" i="0">
                  <a:solidFill>
                    <a:sysClr val="windowText" lastClr="000000"/>
                  </a:solidFill>
                  <a:latin typeface="Cambria Math"/>
                </a:rPr>
                <a:t>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 </a:t>
              </a:r>
              <a:r>
                <a:rPr kumimoji="1" lang="en-US" altLang="ja-JP" sz="1600" b="0">
                  <a:solidFill>
                    <a:srgbClr val="FF0000"/>
                  </a:solidFill>
                </a:rPr>
                <a:t/>
              </a:r>
              <a:br>
                <a:rPr kumimoji="1" lang="en-US" altLang="ja-JP" sz="1600" b="0">
                  <a:solidFill>
                    <a:srgbClr val="FF0000"/>
                  </a:solidFill>
                </a:rPr>
              </a:br>
              <a:r>
                <a:rPr kumimoji="1" lang="ja-JP" altLang="en-US" sz="1600" b="0" i="0">
                  <a:solidFill>
                    <a:srgbClr val="FF0000"/>
                  </a:solidFill>
                  <a:latin typeface="Cambria Math"/>
                </a:rPr>
                <a:t>　　　　　　　　　　　　　　　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      </a:t>
              </a:r>
              <a: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  <a:t/>
              </a:r>
              <a:b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</a:br>
              <a:r>
                <a:rPr kumimoji="1" lang="ja-JP" altLang="en-US" sz="1600" b="0" i="1">
                  <a:solidFill>
                    <a:srgbClr val="FF0000"/>
                  </a:solidFill>
                  <a:latin typeface="Cambria Math"/>
                </a:rPr>
                <a:t>　　　　　　　　　　　　　　　　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   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57</xdr:col>
      <xdr:colOff>180975</xdr:colOff>
      <xdr:row>9</xdr:row>
      <xdr:rowOff>0</xdr:rowOff>
    </xdr:from>
    <xdr:to>
      <xdr:col>70</xdr:col>
      <xdr:colOff>226219</xdr:colOff>
      <xdr:row>17</xdr:row>
      <xdr:rowOff>228600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2828925"/>
          <a:ext cx="3512344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50006</xdr:colOff>
      <xdr:row>18</xdr:row>
      <xdr:rowOff>178594</xdr:rowOff>
    </xdr:from>
    <xdr:to>
      <xdr:col>74</xdr:col>
      <xdr:colOff>157163</xdr:colOff>
      <xdr:row>20</xdr:row>
      <xdr:rowOff>119063</xdr:rowOff>
    </xdr:to>
    <xdr:sp macro="" textlink="">
      <xdr:nvSpPr>
        <xdr:cNvPr id="18" name="角丸四角形吹き出し 17"/>
        <xdr:cNvSpPr/>
      </xdr:nvSpPr>
      <xdr:spPr>
        <a:xfrm>
          <a:off x="18004631" y="5836444"/>
          <a:ext cx="1974057" cy="569119"/>
        </a:xfrm>
        <a:prstGeom prst="wedgeRoundRectCallout">
          <a:avLst>
            <a:gd name="adj1" fmla="val -48299"/>
            <a:gd name="adj2" fmla="val -124734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55</xdr:col>
      <xdr:colOff>0</xdr:colOff>
      <xdr:row>18</xdr:row>
      <xdr:rowOff>176213</xdr:rowOff>
    </xdr:from>
    <xdr:to>
      <xdr:col>62</xdr:col>
      <xdr:colOff>107157</xdr:colOff>
      <xdr:row>20</xdr:row>
      <xdr:rowOff>116682</xdr:rowOff>
    </xdr:to>
    <xdr:sp macro="" textlink="">
      <xdr:nvSpPr>
        <xdr:cNvPr id="19" name="角丸四角形吹き出し 18"/>
        <xdr:cNvSpPr/>
      </xdr:nvSpPr>
      <xdr:spPr>
        <a:xfrm>
          <a:off x="14754225" y="5834063"/>
          <a:ext cx="1974057" cy="569119"/>
        </a:xfrm>
        <a:prstGeom prst="wedgeRoundRectCallout">
          <a:avLst>
            <a:gd name="adj1" fmla="val 34523"/>
            <a:gd name="adj2" fmla="val -12047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57149</xdr:colOff>
      <xdr:row>20</xdr:row>
      <xdr:rowOff>197644</xdr:rowOff>
    </xdr:from>
    <xdr:to>
      <xdr:col>66</xdr:col>
      <xdr:colOff>145256</xdr:colOff>
      <xdr:row>22</xdr:row>
      <xdr:rowOff>138113</xdr:rowOff>
    </xdr:to>
    <xdr:sp macro="" textlink="">
      <xdr:nvSpPr>
        <xdr:cNvPr id="20" name="角丸四角形吹き出し 19"/>
        <xdr:cNvSpPr/>
      </xdr:nvSpPr>
      <xdr:spPr>
        <a:xfrm>
          <a:off x="16678274" y="6484144"/>
          <a:ext cx="1154907" cy="569119"/>
        </a:xfrm>
        <a:prstGeom prst="wedgeRoundRectCallout">
          <a:avLst>
            <a:gd name="adj1" fmla="val -2165"/>
            <a:gd name="adj2" fmla="val -23962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60</xdr:col>
      <xdr:colOff>0</xdr:colOff>
      <xdr:row>26</xdr:row>
      <xdr:rowOff>0</xdr:rowOff>
    </xdr:from>
    <xdr:ext cx="3345656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16087725" y="8172450"/>
              <a:ext cx="3345656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𝑘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4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16087725" y="8172450"/>
              <a:ext cx="3345656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1−1/𝑘^2 =1−1/2^2 =1−1/4=3/4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28</xdr:row>
      <xdr:rowOff>0</xdr:rowOff>
    </xdr:from>
    <xdr:ext cx="1702594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17687925" y="8801100"/>
              <a:ext cx="1702594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≥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𝑘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17687925" y="8801100"/>
              <a:ext cx="1702594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𝑚/𝑛≥1−1/𝑘^2 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30</xdr:row>
      <xdr:rowOff>0</xdr:rowOff>
    </xdr:from>
    <xdr:ext cx="976313" cy="6365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15020925" y="9429750"/>
              <a:ext cx="976313" cy="636585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7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≥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15020925" y="9429750"/>
              <a:ext cx="976313" cy="636585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7/8≥3/4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81</xdr:col>
      <xdr:colOff>0</xdr:colOff>
      <xdr:row>7</xdr:row>
      <xdr:rowOff>0</xdr:rowOff>
    </xdr:from>
    <xdr:ext cx="1814513" cy="7862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/>
            <xdr:cNvSpPr txBox="1"/>
          </xdr:nvSpPr>
          <xdr:spPr>
            <a:xfrm>
              <a:off x="21688425" y="2200275"/>
              <a:ext cx="1814513" cy="786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𝐶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𝑉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.=</m:t>
                    </m:r>
                    <m:f>
                      <m:f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̅"/>
                            <m:ctrlP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den>
                    </m:f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5" name="テキスト ボックス 24"/>
            <xdr:cNvSpPr txBox="1"/>
          </xdr:nvSpPr>
          <xdr:spPr>
            <a:xfrm>
              <a:off x="21688425" y="2200275"/>
              <a:ext cx="1814513" cy="786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𝐶.𝑉.=𝑆_𝑥/𝑥 ̅ 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114</xdr:col>
      <xdr:colOff>250047</xdr:colOff>
      <xdr:row>2</xdr:row>
      <xdr:rowOff>229653</xdr:rowOff>
    </xdr:from>
    <xdr:to>
      <xdr:col>127</xdr:col>
      <xdr:colOff>85232</xdr:colOff>
      <xdr:row>7</xdr:row>
      <xdr:rowOff>225512</xdr:rowOff>
    </xdr:to>
    <xdr:grpSp>
      <xdr:nvGrpSpPr>
        <xdr:cNvPr id="26" name="グループ化 25"/>
        <xdr:cNvGrpSpPr/>
      </xdr:nvGrpSpPr>
      <xdr:grpSpPr>
        <a:xfrm>
          <a:off x="30206172" y="848778"/>
          <a:ext cx="3240373" cy="1543672"/>
          <a:chOff x="5778133" y="1340768"/>
          <a:chExt cx="3240373" cy="1543672"/>
        </a:xfrm>
      </xdr:grpSpPr>
      <xdr:grpSp>
        <xdr:nvGrpSpPr>
          <xdr:cNvPr id="27" name="グループ化 26"/>
          <xdr:cNvGrpSpPr/>
        </xdr:nvGrpSpPr>
        <xdr:grpSpPr>
          <a:xfrm>
            <a:off x="5778133" y="1412776"/>
            <a:ext cx="3240373" cy="1471664"/>
            <a:chOff x="107504" y="2564904"/>
            <a:chExt cx="8640960" cy="3924436"/>
          </a:xfrm>
        </xdr:grpSpPr>
        <xdr:sp macro="" textlink="">
          <xdr:nvSpPr>
            <xdr:cNvPr id="29" name="円/楕円 28"/>
            <xdr:cNvSpPr/>
          </xdr:nvSpPr>
          <xdr:spPr>
            <a:xfrm>
              <a:off x="4335230" y="594928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0" name="円/楕円 29"/>
            <xdr:cNvSpPr/>
          </xdr:nvSpPr>
          <xdr:spPr>
            <a:xfrm>
              <a:off x="4335230" y="5661248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1" name="円/楕円 30"/>
            <xdr:cNvSpPr/>
          </xdr:nvSpPr>
          <xdr:spPr>
            <a:xfrm>
              <a:off x="4346474" y="545225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2" name="円/楕円 31"/>
            <xdr:cNvSpPr/>
          </xdr:nvSpPr>
          <xdr:spPr>
            <a:xfrm>
              <a:off x="4346474" y="509221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" name="円/楕円 32"/>
            <xdr:cNvSpPr/>
          </xdr:nvSpPr>
          <xdr:spPr>
            <a:xfrm>
              <a:off x="4346474" y="473217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4" name="円/楕円 33"/>
            <xdr:cNvSpPr/>
          </xdr:nvSpPr>
          <xdr:spPr>
            <a:xfrm>
              <a:off x="4368962" y="445676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5" name="円/楕円 34"/>
            <xdr:cNvSpPr/>
          </xdr:nvSpPr>
          <xdr:spPr>
            <a:xfrm>
              <a:off x="4368962" y="400506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6" name="円/楕円 35"/>
            <xdr:cNvSpPr/>
          </xdr:nvSpPr>
          <xdr:spPr>
            <a:xfrm>
              <a:off x="4368962" y="379742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7" name="円/楕円 36"/>
            <xdr:cNvSpPr/>
          </xdr:nvSpPr>
          <xdr:spPr>
            <a:xfrm>
              <a:off x="4368962" y="328498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8" name="円/楕円 37"/>
            <xdr:cNvSpPr/>
          </xdr:nvSpPr>
          <xdr:spPr>
            <a:xfrm>
              <a:off x="4368962" y="256490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9" name="円/楕円 38"/>
            <xdr:cNvSpPr/>
          </xdr:nvSpPr>
          <xdr:spPr>
            <a:xfrm>
              <a:off x="4368962" y="274492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0" name="円/楕円 39"/>
            <xdr:cNvSpPr/>
          </xdr:nvSpPr>
          <xdr:spPr>
            <a:xfrm>
              <a:off x="5148064" y="3683746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1" name="円/楕円 40"/>
            <xdr:cNvSpPr/>
          </xdr:nvSpPr>
          <xdr:spPr>
            <a:xfrm>
              <a:off x="5155700" y="418508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2" name="円/楕円 41"/>
            <xdr:cNvSpPr/>
          </xdr:nvSpPr>
          <xdr:spPr>
            <a:xfrm>
              <a:off x="5148064" y="558924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3" name="円/楕円 42"/>
            <xdr:cNvSpPr/>
          </xdr:nvSpPr>
          <xdr:spPr>
            <a:xfrm>
              <a:off x="5155700" y="491219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4" name="円/楕円 43"/>
            <xdr:cNvSpPr/>
          </xdr:nvSpPr>
          <xdr:spPr>
            <a:xfrm>
              <a:off x="3707904" y="3863766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5" name="円/楕円 44"/>
            <xdr:cNvSpPr/>
          </xdr:nvSpPr>
          <xdr:spPr>
            <a:xfrm>
              <a:off x="3707904" y="414689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6" name="円/楕円 45"/>
            <xdr:cNvSpPr/>
          </xdr:nvSpPr>
          <xdr:spPr>
            <a:xfrm>
              <a:off x="3707904" y="481680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7" name="円/楕円 46"/>
            <xdr:cNvSpPr/>
          </xdr:nvSpPr>
          <xdr:spPr>
            <a:xfrm>
              <a:off x="3707904" y="612930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8" name="円/楕円 47"/>
            <xdr:cNvSpPr/>
          </xdr:nvSpPr>
          <xdr:spPr>
            <a:xfrm>
              <a:off x="3059832" y="455215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9" name="円/楕円 48"/>
            <xdr:cNvSpPr/>
          </xdr:nvSpPr>
          <xdr:spPr>
            <a:xfrm>
              <a:off x="3059832" y="522920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0" name="円/楕円 49"/>
            <xdr:cNvSpPr/>
          </xdr:nvSpPr>
          <xdr:spPr>
            <a:xfrm>
              <a:off x="2483768" y="584563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1" name="円/楕円 50"/>
            <xdr:cNvSpPr/>
          </xdr:nvSpPr>
          <xdr:spPr>
            <a:xfrm>
              <a:off x="1907704" y="6102986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2" name="円/楕円 51"/>
            <xdr:cNvSpPr/>
          </xdr:nvSpPr>
          <xdr:spPr>
            <a:xfrm>
              <a:off x="1115616" y="612930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3" name="円/楕円 52"/>
            <xdr:cNvSpPr/>
          </xdr:nvSpPr>
          <xdr:spPr>
            <a:xfrm>
              <a:off x="2483768" y="561197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4" name="円/楕円 53"/>
            <xdr:cNvSpPr/>
          </xdr:nvSpPr>
          <xdr:spPr>
            <a:xfrm>
              <a:off x="6084168" y="509221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5" name="円/楕円 54"/>
            <xdr:cNvSpPr/>
          </xdr:nvSpPr>
          <xdr:spPr>
            <a:xfrm>
              <a:off x="8028384" y="609749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6" name="円/楕円 55"/>
            <xdr:cNvSpPr/>
          </xdr:nvSpPr>
          <xdr:spPr>
            <a:xfrm>
              <a:off x="5728207" y="481680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" name="円/楕円 56"/>
            <xdr:cNvSpPr/>
          </xdr:nvSpPr>
          <xdr:spPr>
            <a:xfrm>
              <a:off x="5728207" y="5826307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8" name="円/楕円 57"/>
            <xdr:cNvSpPr/>
          </xdr:nvSpPr>
          <xdr:spPr>
            <a:xfrm>
              <a:off x="5724128" y="609749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9" name="円/楕円 58"/>
            <xdr:cNvSpPr/>
          </xdr:nvSpPr>
          <xdr:spPr>
            <a:xfrm>
              <a:off x="5155700" y="606987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0" name="円/楕円 59"/>
            <xdr:cNvSpPr/>
          </xdr:nvSpPr>
          <xdr:spPr>
            <a:xfrm>
              <a:off x="5155700" y="5896329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1" name="円/楕円 60"/>
            <xdr:cNvSpPr/>
          </xdr:nvSpPr>
          <xdr:spPr>
            <a:xfrm>
              <a:off x="3707904" y="5463028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2" name="円/楕円 61"/>
            <xdr:cNvSpPr/>
          </xdr:nvSpPr>
          <xdr:spPr>
            <a:xfrm>
              <a:off x="6588224" y="588985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3" name="円/楕円 62"/>
            <xdr:cNvSpPr/>
          </xdr:nvSpPr>
          <xdr:spPr>
            <a:xfrm>
              <a:off x="6083507" y="5301208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64" name="直線矢印コネクタ 63"/>
            <xdr:cNvCxnSpPr/>
          </xdr:nvCxnSpPr>
          <xdr:spPr>
            <a:xfrm>
              <a:off x="107504" y="6381327"/>
              <a:ext cx="8640960" cy="0"/>
            </a:xfrm>
            <a:prstGeom prst="straightConnector1">
              <a:avLst/>
            </a:prstGeom>
            <a:ln w="38100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" name="円/楕円 27"/>
          <xdr:cNvSpPr/>
        </xdr:nvSpPr>
        <xdr:spPr>
          <a:xfrm>
            <a:off x="8685457" y="1340768"/>
            <a:ext cx="135015" cy="135015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125</xdr:col>
      <xdr:colOff>190549</xdr:colOff>
      <xdr:row>1</xdr:row>
      <xdr:rowOff>107167</xdr:rowOff>
    </xdr:from>
    <xdr:to>
      <xdr:col>126</xdr:col>
      <xdr:colOff>221144</xdr:colOff>
      <xdr:row>2</xdr:row>
      <xdr:rowOff>157645</xdr:rowOff>
    </xdr:to>
    <xdr:sp macro="" textlink="">
      <xdr:nvSpPr>
        <xdr:cNvPr id="65" name="下矢印 64"/>
        <xdr:cNvSpPr/>
      </xdr:nvSpPr>
      <xdr:spPr>
        <a:xfrm>
          <a:off x="33613774" y="421492"/>
          <a:ext cx="297295" cy="36480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oneCellAnchor>
    <xdr:from>
      <xdr:col>135</xdr:col>
      <xdr:colOff>0</xdr:colOff>
      <xdr:row>9</xdr:row>
      <xdr:rowOff>0</xdr:rowOff>
    </xdr:from>
    <xdr:ext cx="1683544" cy="8368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テキスト ボックス 65"/>
            <xdr:cNvSpPr txBox="1"/>
          </xdr:nvSpPr>
          <xdr:spPr>
            <a:xfrm>
              <a:off x="36090225" y="2828925"/>
              <a:ext cx="1683544" cy="83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latin typeface="Cambria Math"/>
                      </a:rPr>
                      <m:t>𝑧</m:t>
                    </m:r>
                    <m:r>
                      <a:rPr kumimoji="1" lang="en-US" altLang="ja-JP" sz="2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2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2400" b="0" i="1">
                            <a:latin typeface="Cambria Math"/>
                          </a:rPr>
                          <m:t>𝑥</m:t>
                        </m:r>
                        <m:r>
                          <a:rPr kumimoji="1" lang="en-US" altLang="ja-JP" sz="2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2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2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>
                          <m:sSubPr>
                            <m:ctrlPr>
                              <a:rPr kumimoji="1" lang="en-US" altLang="ja-JP" sz="2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2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2400"/>
            </a:p>
          </xdr:txBody>
        </xdr:sp>
      </mc:Choice>
      <mc:Fallback>
        <xdr:sp macro="" textlink="">
          <xdr:nvSpPr>
            <xdr:cNvPr id="66" name="テキスト ボックス 65"/>
            <xdr:cNvSpPr txBox="1"/>
          </xdr:nvSpPr>
          <xdr:spPr>
            <a:xfrm>
              <a:off x="36090225" y="2828925"/>
              <a:ext cx="1683544" cy="83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400" b="0" i="0">
                  <a:latin typeface="Cambria Math"/>
                </a:rPr>
                <a:t>𝑧=(𝑥−𝑥 ̅)/𝑆_𝑥 </a:t>
              </a:r>
              <a:endParaRPr kumimoji="1" lang="ja-JP" altLang="en-US" sz="2400"/>
            </a:p>
          </xdr:txBody>
        </xdr:sp>
      </mc:Fallback>
    </mc:AlternateContent>
    <xdr:clientData/>
  </xdr:oneCellAnchor>
  <xdr:oneCellAnchor>
    <xdr:from>
      <xdr:col>143</xdr:col>
      <xdr:colOff>0</xdr:colOff>
      <xdr:row>10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テキスト ボックス 66"/>
            <xdr:cNvSpPr txBox="1"/>
          </xdr:nvSpPr>
          <xdr:spPr>
            <a:xfrm>
              <a:off x="38223825" y="3143250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𝑧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67" name="テキスト ボックス 66"/>
            <xdr:cNvSpPr txBox="1"/>
          </xdr:nvSpPr>
          <xdr:spPr>
            <a:xfrm>
              <a:off x="38223825" y="3143250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𝑧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143</xdr:col>
      <xdr:colOff>0</xdr:colOff>
      <xdr:row>11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テキスト ボックス 67"/>
            <xdr:cNvSpPr txBox="1"/>
          </xdr:nvSpPr>
          <xdr:spPr>
            <a:xfrm>
              <a:off x="38223825" y="3457575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68" name="テキスト ボックス 67"/>
            <xdr:cNvSpPr txBox="1"/>
          </xdr:nvSpPr>
          <xdr:spPr>
            <a:xfrm>
              <a:off x="38223825" y="3457575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143</xdr:col>
      <xdr:colOff>0</xdr:colOff>
      <xdr:row>12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テキスト ボックス 68"/>
            <xdr:cNvSpPr txBox="1"/>
          </xdr:nvSpPr>
          <xdr:spPr>
            <a:xfrm>
              <a:off x="38223825" y="3771900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69" name="テキスト ボックス 68"/>
            <xdr:cNvSpPr txBox="1"/>
          </xdr:nvSpPr>
          <xdr:spPr>
            <a:xfrm>
              <a:off x="38223825" y="3771900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 ̅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143</xdr:col>
      <xdr:colOff>0</xdr:colOff>
      <xdr:row>13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テキスト ボックス 69"/>
            <xdr:cNvSpPr txBox="1"/>
          </xdr:nvSpPr>
          <xdr:spPr>
            <a:xfrm>
              <a:off x="38223825" y="4086225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70" name="テキスト ボックス 69"/>
            <xdr:cNvSpPr txBox="1"/>
          </xdr:nvSpPr>
          <xdr:spPr>
            <a:xfrm>
              <a:off x="38223825" y="4086225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𝑆_𝑥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228</xdr:col>
      <xdr:colOff>0</xdr:colOff>
      <xdr:row>34</xdr:row>
      <xdr:rowOff>0</xdr:rowOff>
    </xdr:from>
    <xdr:ext cx="837525" cy="834350"/>
    <xdr:pic>
      <xdr:nvPicPr>
        <xdr:cNvPr id="95" name="図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9313" y="10525125"/>
          <a:ext cx="837525" cy="834350"/>
        </a:xfrm>
        <a:prstGeom prst="rect">
          <a:avLst/>
        </a:prstGeom>
      </xdr:spPr>
    </xdr:pic>
    <xdr:clientData/>
  </xdr:oneCellAnchor>
  <xdr:oneCellAnchor>
    <xdr:from>
      <xdr:col>217</xdr:col>
      <xdr:colOff>0</xdr:colOff>
      <xdr:row>9</xdr:row>
      <xdr:rowOff>0</xdr:rowOff>
    </xdr:from>
    <xdr:ext cx="914400" cy="472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テキスト ボックス 65"/>
            <xdr:cNvSpPr txBox="1"/>
          </xdr:nvSpPr>
          <xdr:spPr>
            <a:xfrm>
              <a:off x="64079438" y="2786063"/>
              <a:ext cx="91440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𝑘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6" name="テキスト ボックス 65"/>
            <xdr:cNvSpPr txBox="1"/>
          </xdr:nvSpPr>
          <xdr:spPr>
            <a:xfrm>
              <a:off x="64079438" y="2786063"/>
              <a:ext cx="91440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(1−1/𝑘^2 )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6</xdr:row>
      <xdr:rowOff>0</xdr:rowOff>
    </xdr:from>
    <xdr:ext cx="1702594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テキスト ボックス 67"/>
            <xdr:cNvSpPr txBox="1"/>
          </xdr:nvSpPr>
          <xdr:spPr>
            <a:xfrm>
              <a:off x="1893094" y="1857375"/>
              <a:ext cx="1702594" cy="612732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≥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𝑘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8" name="テキスト ボックス 67"/>
            <xdr:cNvSpPr txBox="1"/>
          </xdr:nvSpPr>
          <xdr:spPr>
            <a:xfrm>
              <a:off x="1893094" y="1857375"/>
              <a:ext cx="1702594" cy="612732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𝑚/𝑛≥1−1/𝑘^2 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8</xdr:row>
      <xdr:rowOff>0</xdr:rowOff>
    </xdr:from>
    <xdr:ext cx="914400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6" name="テキスト ボックス 95"/>
            <xdr:cNvSpPr txBox="1"/>
          </xdr:nvSpPr>
          <xdr:spPr>
            <a:xfrm>
              <a:off x="1893094" y="2476500"/>
              <a:ext cx="914400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96" name="テキスト ボックス 95"/>
            <xdr:cNvSpPr txBox="1"/>
          </xdr:nvSpPr>
          <xdr:spPr>
            <a:xfrm>
              <a:off x="1893094" y="2476500"/>
              <a:ext cx="914400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𝑘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7</xdr:col>
      <xdr:colOff>0</xdr:colOff>
      <xdr:row>10</xdr:row>
      <xdr:rowOff>0</xdr:rowOff>
    </xdr:from>
    <xdr:ext cx="914400" cy="5648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テキスト ボックス 96"/>
            <xdr:cNvSpPr txBox="1"/>
          </xdr:nvSpPr>
          <xdr:spPr>
            <a:xfrm>
              <a:off x="1893094" y="3095625"/>
              <a:ext cx="914400" cy="564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97" name="テキスト ボックス 96"/>
            <xdr:cNvSpPr txBox="1"/>
          </xdr:nvSpPr>
          <xdr:spPr>
            <a:xfrm>
              <a:off x="1893094" y="3095625"/>
              <a:ext cx="914400" cy="564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𝑚/𝑛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10</xdr:col>
      <xdr:colOff>0</xdr:colOff>
      <xdr:row>9</xdr:row>
      <xdr:rowOff>309561</xdr:rowOff>
    </xdr:from>
    <xdr:ext cx="2809875" cy="511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9" name="テキスト ボックス 98"/>
            <xdr:cNvSpPr txBox="1"/>
          </xdr:nvSpPr>
          <xdr:spPr>
            <a:xfrm>
              <a:off x="2714625" y="3095624"/>
              <a:ext cx="2809875" cy="511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8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𝑘</m:t>
                        </m:r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kumimoji="1" lang="en-US" altLang="ja-JP" sz="18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8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99" name="テキスト ボックス 98"/>
            <xdr:cNvSpPr txBox="1"/>
          </xdr:nvSpPr>
          <xdr:spPr>
            <a:xfrm>
              <a:off x="2714625" y="3095624"/>
              <a:ext cx="2809875" cy="511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[𝑥 ̅−𝑘</a:t>
              </a:r>
              <a:r>
                <a:rPr kumimoji="1" lang="en-US" altLang="ja-JP" sz="1800" b="0" i="0">
                  <a:latin typeface="Cambria Math"/>
                  <a:ea typeface="Cambria Math"/>
                </a:rPr>
                <a:t>×𝑆_𝑥, 𝑥 ̅+𝑘×𝑆_𝑥 ]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2147888" cy="6109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0" name="テキスト ボックス 99"/>
            <xdr:cNvSpPr txBox="1"/>
          </xdr:nvSpPr>
          <xdr:spPr>
            <a:xfrm>
              <a:off x="1369219" y="4953000"/>
              <a:ext cx="2147888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4</m:t>
                        </m:r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100" name="テキスト ボックス 99"/>
            <xdr:cNvSpPr txBox="1"/>
          </xdr:nvSpPr>
          <xdr:spPr>
            <a:xfrm>
              <a:off x="1369219" y="4953000"/>
              <a:ext cx="2147888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1−1/2^2 =1−1/4=3/4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5</xdr:col>
      <xdr:colOff>0</xdr:colOff>
      <xdr:row>18</xdr:row>
      <xdr:rowOff>0</xdr:rowOff>
    </xdr:from>
    <xdr:ext cx="914400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テキスト ボックス 100"/>
            <xdr:cNvSpPr txBox="1"/>
          </xdr:nvSpPr>
          <xdr:spPr>
            <a:xfrm>
              <a:off x="1369219" y="5572125"/>
              <a:ext cx="914400" cy="612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≥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101" name="テキスト ボックス 100"/>
            <xdr:cNvSpPr txBox="1"/>
          </xdr:nvSpPr>
          <xdr:spPr>
            <a:xfrm>
              <a:off x="1369219" y="5572125"/>
              <a:ext cx="914400" cy="612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𝑚/𝑛≥3/4</a:t>
              </a:r>
              <a:endParaRPr kumimoji="1" lang="ja-JP" altLang="en-US" sz="1800"/>
            </a:p>
          </xdr:txBody>
        </xdr:sp>
      </mc:Fallback>
    </mc:AlternateContent>
    <xdr:clientData/>
  </xdr:oneCellAnchor>
  <xdr:twoCellAnchor editAs="oneCell">
    <xdr:from>
      <xdr:col>5</xdr:col>
      <xdr:colOff>0</xdr:colOff>
      <xdr:row>21</xdr:row>
      <xdr:rowOff>0</xdr:rowOff>
    </xdr:from>
    <xdr:to>
      <xdr:col>18</xdr:col>
      <xdr:colOff>9525</xdr:colOff>
      <xdr:row>29</xdr:row>
      <xdr:rowOff>228600</xdr:rowOff>
    </xdr:to>
    <xdr:pic>
      <xdr:nvPicPr>
        <xdr:cNvPr id="104" name="図 10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219" y="6500813"/>
          <a:ext cx="3450431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95250</xdr:colOff>
      <xdr:row>30</xdr:row>
      <xdr:rowOff>178594</xdr:rowOff>
    </xdr:from>
    <xdr:to>
      <xdr:col>21</xdr:col>
      <xdr:colOff>202406</xdr:colOff>
      <xdr:row>32</xdr:row>
      <xdr:rowOff>119063</xdr:rowOff>
    </xdr:to>
    <xdr:sp macro="" textlink="">
      <xdr:nvSpPr>
        <xdr:cNvPr id="8" name="角丸四角形吹き出し 7"/>
        <xdr:cNvSpPr/>
      </xdr:nvSpPr>
      <xdr:spPr>
        <a:xfrm>
          <a:off x="3857625" y="9465469"/>
          <a:ext cx="1940719" cy="559594"/>
        </a:xfrm>
        <a:prstGeom prst="wedgeRoundRectCallout">
          <a:avLst>
            <a:gd name="adj1" fmla="val -48299"/>
            <a:gd name="adj2" fmla="val -124734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平均値＋</a:t>
          </a:r>
          <a:r>
            <a:rPr kumimoji="1" lang="en-US" altLang="ja-JP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2×</a:t>
          </a:r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標準偏差</a:t>
          </a:r>
        </a:p>
      </xdr:txBody>
    </xdr:sp>
    <xdr:clientData/>
  </xdr:twoCellAnchor>
  <xdr:twoCellAnchor>
    <xdr:from>
      <xdr:col>2</xdr:col>
      <xdr:colOff>80963</xdr:colOff>
      <xdr:row>30</xdr:row>
      <xdr:rowOff>176213</xdr:rowOff>
    </xdr:from>
    <xdr:to>
      <xdr:col>9</xdr:col>
      <xdr:colOff>152400</xdr:colOff>
      <xdr:row>32</xdr:row>
      <xdr:rowOff>116682</xdr:rowOff>
    </xdr:to>
    <xdr:sp macro="" textlink="">
      <xdr:nvSpPr>
        <xdr:cNvPr id="105" name="角丸四角形吹き出し 104"/>
        <xdr:cNvSpPr/>
      </xdr:nvSpPr>
      <xdr:spPr>
        <a:xfrm>
          <a:off x="664369" y="9463088"/>
          <a:ext cx="1940719" cy="559594"/>
        </a:xfrm>
        <a:prstGeom prst="wedgeRoundRectCallout">
          <a:avLst>
            <a:gd name="adj1" fmla="val 34523"/>
            <a:gd name="adj2" fmla="val -120479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平均値－</a:t>
          </a:r>
          <a:r>
            <a:rPr kumimoji="1" lang="en-US" altLang="ja-JP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2×</a:t>
          </a:r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標準偏差</a:t>
          </a:r>
        </a:p>
      </xdr:txBody>
    </xdr:sp>
    <xdr:clientData/>
  </xdr:twoCellAnchor>
  <xdr:twoCellAnchor>
    <xdr:from>
      <xdr:col>9</xdr:col>
      <xdr:colOff>102392</xdr:colOff>
      <xdr:row>32</xdr:row>
      <xdr:rowOff>197644</xdr:rowOff>
    </xdr:from>
    <xdr:to>
      <xdr:col>13</xdr:col>
      <xdr:colOff>190499</xdr:colOff>
      <xdr:row>34</xdr:row>
      <xdr:rowOff>138113</xdr:rowOff>
    </xdr:to>
    <xdr:sp macro="" textlink="">
      <xdr:nvSpPr>
        <xdr:cNvPr id="106" name="角丸四角形吹き出し 105"/>
        <xdr:cNvSpPr/>
      </xdr:nvSpPr>
      <xdr:spPr>
        <a:xfrm>
          <a:off x="2555080" y="10103644"/>
          <a:ext cx="1135857" cy="559594"/>
        </a:xfrm>
        <a:prstGeom prst="wedgeRoundRectCallout">
          <a:avLst>
            <a:gd name="adj1" fmla="val -2165"/>
            <a:gd name="adj2" fmla="val -239628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平均値</a:t>
          </a:r>
        </a:p>
      </xdr:txBody>
    </xdr:sp>
    <xdr:clientData/>
  </xdr:twoCellAnchor>
  <xdr:oneCellAnchor>
    <xdr:from>
      <xdr:col>29</xdr:col>
      <xdr:colOff>261936</xdr:colOff>
      <xdr:row>26</xdr:row>
      <xdr:rowOff>0</xdr:rowOff>
    </xdr:from>
    <xdr:ext cx="5488781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7" name="テキスト ボックス 106"/>
            <xdr:cNvSpPr txBox="1"/>
          </xdr:nvSpPr>
          <xdr:spPr>
            <a:xfrm>
              <a:off x="7953374" y="8048625"/>
              <a:ext cx="5488781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 i="0">
                  <a:solidFill>
                    <a:sysClr val="windowText" lastClr="000000"/>
                  </a:solidFill>
                  <a:latin typeface="+mn-lt"/>
                </a:rPr>
                <a:t>分散：　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sSubSupPr>
                    <m:e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𝑆</m:t>
                      </m:r>
                    </m:e>
                    <m:sub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𝑥</m:t>
                      </m:r>
                    </m:sub>
                    <m:sup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2</m:t>
                      </m:r>
                    </m:sup>
                  </m:sSubSup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f>
                    <m:fPr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fPr>
                    <m:num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1</m:t>
                      </m:r>
                    </m:num>
                    <m:den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subHide m:val="on"/>
                      <m:supHide m:val="on"/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naryPr>
                    <m:sub/>
                    <m:sup/>
                    <m:e>
                      <m:sSup>
                        <m:sSupPr>
                          <m:ctrlP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kumimoji="1" lang="en-US" altLang="ja-JP" sz="1600" b="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kumimoji="1" lang="en-US" altLang="ja-JP" sz="1600" b="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</m:ctrlPr>
                                </m:accPr>
                                <m:e>
                                  <m:r>
                                    <a:rPr kumimoji="1" lang="en-US" altLang="ja-JP" sz="1600" b="0" i="1">
                                      <a:solidFill>
                                        <a:sysClr val="windowText" lastClr="000000"/>
                                      </a:solidFill>
                                      <a:latin typeface="Cambria Math"/>
                                    </a:rPr>
                                    <m:t>𝑥</m:t>
                                  </m:r>
                                </m:e>
                              </m:acc>
                            </m:e>
                          </m:d>
                        </m:e>
                        <m:sup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2</m:t>
                          </m:r>
                        </m:sup>
                      </m:sSup>
                    </m:e>
                  </m:nary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r>
                    <a:rPr kumimoji="1" lang="ja-JP" altLang="en-US" sz="1600" b="0" i="1">
                      <a:solidFill>
                        <a:sysClr val="windowText" lastClr="000000"/>
                      </a:solidFill>
                      <a:latin typeface="Cambria Math"/>
                    </a:rPr>
                    <m:t>　　</m:t>
                  </m:r>
                  <m:f>
                    <m:fPr>
                      <m:ctrlP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</m:ctrlPr>
                    </m:fPr>
                    <m:num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1</m:t>
                      </m:r>
                    </m:num>
                    <m:den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8</m:t>
                      </m:r>
                    </m:den>
                  </m:f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∗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131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.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88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=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16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.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485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≈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16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.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49</m:t>
                  </m:r>
                </m:oMath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07" name="テキスト ボックス 106"/>
            <xdr:cNvSpPr txBox="1"/>
          </xdr:nvSpPr>
          <xdr:spPr>
            <a:xfrm>
              <a:off x="7953374" y="8048625"/>
              <a:ext cx="5488781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 i="0">
                  <a:solidFill>
                    <a:sysClr val="windowText" lastClr="000000"/>
                  </a:solidFill>
                  <a:latin typeface="+mn-lt"/>
                </a:rPr>
                <a:t>分散：　</a:t>
              </a:r>
              <a:r>
                <a:rPr kumimoji="1" lang="en-US" altLang="ja-JP" sz="1600" b="0" i="0">
                  <a:solidFill>
                    <a:sysClr val="windowText" lastClr="000000"/>
                  </a:solidFill>
                  <a:latin typeface="Cambria Math"/>
                </a:rPr>
                <a:t>𝑆_𝑥^2=1/𝑛 ∑▒(𝑥_𝑖−𝑥 ̅ )^2 =</a:t>
              </a:r>
              <a:r>
                <a:rPr kumimoji="1" lang="ja-JP" altLang="en-US" sz="1600" b="0" i="0">
                  <a:solidFill>
                    <a:sysClr val="windowText" lastClr="000000"/>
                  </a:solidFill>
                  <a:latin typeface="Cambria Math"/>
                </a:rPr>
                <a:t>　　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1/8∗131.88=16.485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≈16.49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29</xdr:row>
      <xdr:rowOff>0</xdr:rowOff>
    </xdr:from>
    <xdr:ext cx="5036344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8" name="テキスト ボックス 107"/>
            <xdr:cNvSpPr txBox="1"/>
          </xdr:nvSpPr>
          <xdr:spPr>
            <a:xfrm>
              <a:off x="7953375" y="8977313"/>
              <a:ext cx="5036344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>
                  <a:solidFill>
                    <a:sysClr val="windowText" lastClr="000000"/>
                  </a:solidFill>
                </a:rPr>
                <a:t>標準偏差：　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sSubPr>
                    <m:e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𝑆</m:t>
                      </m:r>
                    </m:e>
                    <m:sub>
                      <m: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𝑥</m:t>
                      </m:r>
                    </m:sub>
                  </m:sSub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rad>
                    <m:radPr>
                      <m:degHide m:val="on"/>
                      <m:ctrlPr>
                        <a:rPr kumimoji="1" lang="en-US" altLang="ja-JP" sz="1600" b="0" i="1">
                          <a:solidFill>
                            <a:sysClr val="windowText" lastClr="000000"/>
                          </a:solidFill>
                          <a:latin typeface="Cambria Math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</m:ctrlPr>
                        </m:sSubSupPr>
                        <m:e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𝑆</m:t>
                          </m:r>
                        </m:e>
                        <m:sub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𝑥</m:t>
                          </m:r>
                        </m:sub>
                        <m:sup>
                          <m:r>
                            <a:rPr kumimoji="1" lang="en-US" altLang="ja-JP" sz="1600" b="0" i="1">
                              <a:solidFill>
                                <a:sysClr val="windowText" lastClr="000000"/>
                              </a:solidFill>
                              <a:latin typeface="Cambria Math"/>
                            </a:rPr>
                            <m:t>2</m:t>
                          </m:r>
                        </m:sup>
                      </m:sSubSup>
                    </m:e>
                  </m:rad>
                  <m:r>
                    <a:rPr kumimoji="1" lang="en-US" altLang="ja-JP" sz="1600" b="0" i="1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r>
                    <a:rPr kumimoji="1" lang="ja-JP" altLang="en-US" sz="1600" b="0" i="1">
                      <a:solidFill>
                        <a:sysClr val="windowText" lastClr="000000"/>
                      </a:solidFill>
                      <a:latin typeface="Cambria Math"/>
                    </a:rPr>
                    <m:t>　　</m:t>
                  </m:r>
                  <m:rad>
                    <m:radPr>
                      <m:degHide m:val="on"/>
                      <m:ctrlP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</m:ctrlPr>
                    </m:radPr>
                    <m:deg/>
                    <m:e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16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.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485</m:t>
                      </m:r>
                    </m:e>
                  </m:rad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=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4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.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0601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…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≈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4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.</m:t>
                  </m:r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06</m:t>
                  </m:r>
                </m:oMath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08" name="テキスト ボックス 107"/>
            <xdr:cNvSpPr txBox="1"/>
          </xdr:nvSpPr>
          <xdr:spPr>
            <a:xfrm>
              <a:off x="7953375" y="8977313"/>
              <a:ext cx="5036344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ja-JP" altLang="en-US" sz="1600" b="0">
                  <a:solidFill>
                    <a:sysClr val="windowText" lastClr="000000"/>
                  </a:solidFill>
                </a:rPr>
                <a:t>標準偏差：　</a:t>
              </a:r>
              <a:r>
                <a:rPr kumimoji="1" lang="en-US" altLang="ja-JP" sz="1600" b="0" i="0">
                  <a:solidFill>
                    <a:sysClr val="windowText" lastClr="000000"/>
                  </a:solidFill>
                  <a:latin typeface="Cambria Math"/>
                </a:rPr>
                <a:t>𝑆_𝑥=√(𝑆_𝑥^2 )=</a:t>
              </a:r>
              <a:r>
                <a:rPr kumimoji="1" lang="ja-JP" altLang="en-US" sz="1600" b="0" i="0">
                  <a:solidFill>
                    <a:sysClr val="windowText" lastClr="000000"/>
                  </a:solidFill>
                  <a:latin typeface="Cambria Math"/>
                </a:rPr>
                <a:t>　　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√16.485=4.0601…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≈4.06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3</xdr:row>
      <xdr:rowOff>0</xdr:rowOff>
    </xdr:from>
    <xdr:ext cx="5464969" cy="10596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0" name="テキスト ボックス 109"/>
            <xdr:cNvSpPr txBox="1"/>
          </xdr:nvSpPr>
          <xdr:spPr>
            <a:xfrm>
              <a:off x="14763750" y="928688"/>
              <a:ext cx="5464969" cy="1059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𝑘</m:t>
                        </m:r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kumimoji="1" lang="en-US" altLang="ja-JP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  <a:ea typeface="Cambria Math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kumimoji="1" lang="en-US" altLang="ja-JP" sz="1600" b="0" i="0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  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85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∗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4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06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85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∗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4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06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ja-JP" altLang="en-US" sz="1600" b="0" i="1">
                        <a:solidFill>
                          <a:srgbClr val="FF0000"/>
                        </a:solidFill>
                        <a:latin typeface="Cambria Math"/>
                      </a:rPr>
                      <m:t>　　　　　　　　　　　　　　　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      =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85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12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85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12</m:t>
                        </m:r>
                      </m:e>
                    </m:d>
                  </m:oMath>
                </m:oMathPara>
              </a14:m>
              <a: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  <a:t/>
              </a:r>
              <a:b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</a:br>
              <a:r>
                <a:rPr kumimoji="1" lang="ja-JP" altLang="en-US" sz="1600" b="0" i="1">
                  <a:solidFill>
                    <a:srgbClr val="FF0000"/>
                  </a:solidFill>
                  <a:latin typeface="Cambria Math"/>
                </a:rPr>
                <a:t>　　　　　　　　　　　　　　　　</a:t>
              </a:r>
              <a14:m>
                <m:oMath xmlns:m="http://schemas.openxmlformats.org/officeDocument/2006/math">
                  <m:r>
                    <a:rPr kumimoji="1" lang="en-US" altLang="ja-JP" sz="1600" b="0" i="1">
                      <a:solidFill>
                        <a:srgbClr val="FF0000"/>
                      </a:solidFill>
                      <a:latin typeface="Cambria Math"/>
                    </a:rPr>
                    <m:t>    =</m:t>
                  </m:r>
                  <m:d>
                    <m:dPr>
                      <m:begChr m:val="["/>
                      <m:endChr m:val="]"/>
                      <m:ctrlP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−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1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.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27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, 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14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.</m:t>
                      </m:r>
                      <m:r>
                        <a:rPr kumimoji="1" lang="en-US" altLang="ja-JP" sz="1600" b="0" i="1">
                          <a:solidFill>
                            <a:srgbClr val="FF0000"/>
                          </a:solidFill>
                          <a:latin typeface="Cambria Math"/>
                        </a:rPr>
                        <m:t>97</m:t>
                      </m:r>
                    </m:e>
                  </m:d>
                </m:oMath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10" name="テキスト ボックス 109"/>
            <xdr:cNvSpPr txBox="1"/>
          </xdr:nvSpPr>
          <xdr:spPr>
            <a:xfrm>
              <a:off x="14763750" y="928688"/>
              <a:ext cx="5464969" cy="1059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[𝑥 ̅−𝑘</a:t>
              </a:r>
              <a:r>
                <a:rPr kumimoji="1" lang="en-US" altLang="ja-JP" sz="1600" b="0" i="0">
                  <a:latin typeface="Cambria Math"/>
                  <a:ea typeface="Cambria Math"/>
                </a:rPr>
                <a:t>×𝑆_𝑥, 𝑥 ̅+𝑘×𝑆_𝑥 ]</a:t>
              </a:r>
              <a:r>
                <a:rPr kumimoji="1" lang="en-US" altLang="ja-JP" sz="1600" b="0" i="0">
                  <a:solidFill>
                    <a:sysClr val="windowText" lastClr="000000"/>
                  </a:solidFill>
                  <a:latin typeface="Cambria Math"/>
                </a:rPr>
                <a:t>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  [6.85−2∗4.06, 6.85+2∗4.06]</a:t>
              </a:r>
              <a:r>
                <a:rPr kumimoji="1" lang="en-US" altLang="ja-JP" sz="1600" b="0">
                  <a:solidFill>
                    <a:srgbClr val="FF0000"/>
                  </a:solidFill>
                </a:rPr>
                <a:t/>
              </a:r>
              <a:br>
                <a:rPr kumimoji="1" lang="en-US" altLang="ja-JP" sz="1600" b="0">
                  <a:solidFill>
                    <a:srgbClr val="FF0000"/>
                  </a:solidFill>
                </a:rPr>
              </a:br>
              <a:r>
                <a:rPr kumimoji="1" lang="ja-JP" altLang="en-US" sz="1600" b="0" i="0">
                  <a:solidFill>
                    <a:srgbClr val="FF0000"/>
                  </a:solidFill>
                  <a:latin typeface="Cambria Math"/>
                </a:rPr>
                <a:t>　　　　　　　　　　　　　　　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      =[6.85−8.12, 6.85+8.12]</a:t>
              </a:r>
              <a: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  <a:t/>
              </a:r>
              <a:br>
                <a:rPr kumimoji="1" lang="en-US" altLang="ja-JP" sz="1600" b="0" i="1">
                  <a:solidFill>
                    <a:srgbClr val="FF0000"/>
                  </a:solidFill>
                  <a:latin typeface="Cambria Math"/>
                </a:rPr>
              </a:br>
              <a:r>
                <a:rPr kumimoji="1" lang="ja-JP" altLang="en-US" sz="1600" b="0" i="1">
                  <a:solidFill>
                    <a:srgbClr val="FF0000"/>
                  </a:solidFill>
                  <a:latin typeface="Cambria Math"/>
                </a:rPr>
                <a:t>　　　　　　　　　　　　　　　　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    =[−1.27, 14.97]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57</xdr:col>
      <xdr:colOff>180975</xdr:colOff>
      <xdr:row>9</xdr:row>
      <xdr:rowOff>0</xdr:rowOff>
    </xdr:from>
    <xdr:to>
      <xdr:col>70</xdr:col>
      <xdr:colOff>226219</xdr:colOff>
      <xdr:row>17</xdr:row>
      <xdr:rowOff>228600</xdr:rowOff>
    </xdr:to>
    <xdr:pic>
      <xdr:nvPicPr>
        <xdr:cNvPr id="111" name="図 1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6663" y="2786063"/>
          <a:ext cx="3450431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50006</xdr:colOff>
      <xdr:row>18</xdr:row>
      <xdr:rowOff>178594</xdr:rowOff>
    </xdr:from>
    <xdr:to>
      <xdr:col>74</xdr:col>
      <xdr:colOff>157163</xdr:colOff>
      <xdr:row>20</xdr:row>
      <xdr:rowOff>119063</xdr:rowOff>
    </xdr:to>
    <xdr:sp macro="" textlink="">
      <xdr:nvSpPr>
        <xdr:cNvPr id="112" name="角丸四角形吹き出し 111"/>
        <xdr:cNvSpPr/>
      </xdr:nvSpPr>
      <xdr:spPr>
        <a:xfrm>
          <a:off x="17695069" y="5750719"/>
          <a:ext cx="1940719" cy="559594"/>
        </a:xfrm>
        <a:prstGeom prst="wedgeRoundRectCallout">
          <a:avLst>
            <a:gd name="adj1" fmla="val -48299"/>
            <a:gd name="adj2" fmla="val -124734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14.97</a:t>
          </a:r>
          <a:endParaRPr kumimoji="1" lang="ja-JP" altLang="en-US" sz="14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55</xdr:col>
      <xdr:colOff>0</xdr:colOff>
      <xdr:row>18</xdr:row>
      <xdr:rowOff>176213</xdr:rowOff>
    </xdr:from>
    <xdr:to>
      <xdr:col>62</xdr:col>
      <xdr:colOff>107157</xdr:colOff>
      <xdr:row>20</xdr:row>
      <xdr:rowOff>116682</xdr:rowOff>
    </xdr:to>
    <xdr:sp macro="" textlink="">
      <xdr:nvSpPr>
        <xdr:cNvPr id="113" name="角丸四角形吹き出し 112"/>
        <xdr:cNvSpPr/>
      </xdr:nvSpPr>
      <xdr:spPr>
        <a:xfrm>
          <a:off x="14501813" y="5748338"/>
          <a:ext cx="1940719" cy="559594"/>
        </a:xfrm>
        <a:prstGeom prst="wedgeRoundRectCallout">
          <a:avLst>
            <a:gd name="adj1" fmla="val 34523"/>
            <a:gd name="adj2" fmla="val -12047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-1.27</a:t>
          </a:r>
          <a:endParaRPr kumimoji="1" lang="ja-JP" altLang="en-US" sz="14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57149</xdr:colOff>
      <xdr:row>20</xdr:row>
      <xdr:rowOff>197644</xdr:rowOff>
    </xdr:from>
    <xdr:to>
      <xdr:col>66</xdr:col>
      <xdr:colOff>145256</xdr:colOff>
      <xdr:row>22</xdr:row>
      <xdr:rowOff>138113</xdr:rowOff>
    </xdr:to>
    <xdr:sp macro="" textlink="">
      <xdr:nvSpPr>
        <xdr:cNvPr id="114" name="角丸四角形吹き出し 113"/>
        <xdr:cNvSpPr/>
      </xdr:nvSpPr>
      <xdr:spPr>
        <a:xfrm>
          <a:off x="16392524" y="6388894"/>
          <a:ext cx="1135857" cy="559594"/>
        </a:xfrm>
        <a:prstGeom prst="wedgeRoundRectCallout">
          <a:avLst>
            <a:gd name="adj1" fmla="val -2165"/>
            <a:gd name="adj2" fmla="val -23962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6.85</a:t>
          </a:r>
          <a:endParaRPr kumimoji="1" lang="ja-JP" altLang="en-US" sz="14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67</xdr:col>
      <xdr:colOff>107155</xdr:colOff>
      <xdr:row>24</xdr:row>
      <xdr:rowOff>0</xdr:rowOff>
    </xdr:from>
    <xdr:ext cx="321468" cy="610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5" name="テキスト ボックス 114"/>
            <xdr:cNvSpPr txBox="1"/>
          </xdr:nvSpPr>
          <xdr:spPr>
            <a:xfrm>
              <a:off x="17752218" y="7429500"/>
              <a:ext cx="321468" cy="610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15" name="テキスト ボックス 114"/>
            <xdr:cNvSpPr txBox="1"/>
          </xdr:nvSpPr>
          <xdr:spPr>
            <a:xfrm>
              <a:off x="17752218" y="7429500"/>
              <a:ext cx="321468" cy="610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7/8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60</xdr:col>
      <xdr:colOff>0</xdr:colOff>
      <xdr:row>26</xdr:row>
      <xdr:rowOff>0</xdr:rowOff>
    </xdr:from>
    <xdr:ext cx="3345656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7" name="テキスト ボックス 116"/>
            <xdr:cNvSpPr txBox="1"/>
          </xdr:nvSpPr>
          <xdr:spPr>
            <a:xfrm>
              <a:off x="15811500" y="8048625"/>
              <a:ext cx="3345656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𝑘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4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17" name="テキスト ボックス 116"/>
            <xdr:cNvSpPr txBox="1"/>
          </xdr:nvSpPr>
          <xdr:spPr>
            <a:xfrm>
              <a:off x="15811500" y="8048625"/>
              <a:ext cx="3345656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1−1/𝑘^2 =1−1/2^2 =1−1/4=3/4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28</xdr:row>
      <xdr:rowOff>0</xdr:rowOff>
    </xdr:from>
    <xdr:ext cx="1702594" cy="612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8" name="テキスト ボックス 117"/>
            <xdr:cNvSpPr txBox="1"/>
          </xdr:nvSpPr>
          <xdr:spPr>
            <a:xfrm>
              <a:off x="17383125" y="8667750"/>
              <a:ext cx="1702594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≥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𝑘</m:t>
                            </m:r>
                          </m:e>
                          <m:sup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18" name="テキスト ボックス 117"/>
            <xdr:cNvSpPr txBox="1"/>
          </xdr:nvSpPr>
          <xdr:spPr>
            <a:xfrm>
              <a:off x="17383125" y="8667750"/>
              <a:ext cx="1702594" cy="6127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𝑚/𝑛≥1−1/𝑘^2 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30</xdr:row>
      <xdr:rowOff>0</xdr:rowOff>
    </xdr:from>
    <xdr:ext cx="976313" cy="6365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9" name="テキスト ボックス 118"/>
            <xdr:cNvSpPr txBox="1"/>
          </xdr:nvSpPr>
          <xdr:spPr>
            <a:xfrm>
              <a:off x="14763750" y="9286875"/>
              <a:ext cx="976313" cy="636585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7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≥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19" name="テキスト ボックス 118"/>
            <xdr:cNvSpPr txBox="1"/>
          </xdr:nvSpPr>
          <xdr:spPr>
            <a:xfrm>
              <a:off x="14763750" y="9286875"/>
              <a:ext cx="976313" cy="636585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7/8≥3/4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81</xdr:col>
      <xdr:colOff>0</xdr:colOff>
      <xdr:row>7</xdr:row>
      <xdr:rowOff>0</xdr:rowOff>
    </xdr:from>
    <xdr:ext cx="1814513" cy="7862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0" name="テキスト ボックス 119"/>
            <xdr:cNvSpPr txBox="1"/>
          </xdr:nvSpPr>
          <xdr:spPr>
            <a:xfrm>
              <a:off x="21312188" y="2166938"/>
              <a:ext cx="1814513" cy="786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𝐶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𝑉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.=</m:t>
                    </m:r>
                    <m:f>
                      <m:f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̅"/>
                            <m:ctrlP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den>
                    </m:f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20" name="テキスト ボックス 119"/>
            <xdr:cNvSpPr txBox="1"/>
          </xdr:nvSpPr>
          <xdr:spPr>
            <a:xfrm>
              <a:off x="21312188" y="2166938"/>
              <a:ext cx="1814513" cy="786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𝐶.𝑉.=𝑆_𝑥/𝑥 ̅ 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114</xdr:col>
      <xdr:colOff>250047</xdr:colOff>
      <xdr:row>2</xdr:row>
      <xdr:rowOff>229653</xdr:rowOff>
    </xdr:from>
    <xdr:to>
      <xdr:col>127</xdr:col>
      <xdr:colOff>85232</xdr:colOff>
      <xdr:row>7</xdr:row>
      <xdr:rowOff>225512</xdr:rowOff>
    </xdr:to>
    <xdr:grpSp>
      <xdr:nvGrpSpPr>
        <xdr:cNvPr id="121" name="グループ化 120"/>
        <xdr:cNvGrpSpPr/>
      </xdr:nvGrpSpPr>
      <xdr:grpSpPr>
        <a:xfrm>
          <a:off x="30206172" y="848778"/>
          <a:ext cx="3240373" cy="1543672"/>
          <a:chOff x="5778133" y="1340768"/>
          <a:chExt cx="3240373" cy="1543672"/>
        </a:xfrm>
      </xdr:grpSpPr>
      <xdr:grpSp>
        <xdr:nvGrpSpPr>
          <xdr:cNvPr id="123" name="グループ化 122"/>
          <xdr:cNvGrpSpPr/>
        </xdr:nvGrpSpPr>
        <xdr:grpSpPr>
          <a:xfrm>
            <a:off x="5778133" y="1412776"/>
            <a:ext cx="3240373" cy="1471664"/>
            <a:chOff x="107504" y="2564904"/>
            <a:chExt cx="8640960" cy="3924436"/>
          </a:xfrm>
        </xdr:grpSpPr>
        <xdr:sp macro="" textlink="">
          <xdr:nvSpPr>
            <xdr:cNvPr id="125" name="円/楕円 124"/>
            <xdr:cNvSpPr/>
          </xdr:nvSpPr>
          <xdr:spPr>
            <a:xfrm>
              <a:off x="4335230" y="594928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26" name="円/楕円 125"/>
            <xdr:cNvSpPr/>
          </xdr:nvSpPr>
          <xdr:spPr>
            <a:xfrm>
              <a:off x="4335230" y="5661248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27" name="円/楕円 126"/>
            <xdr:cNvSpPr/>
          </xdr:nvSpPr>
          <xdr:spPr>
            <a:xfrm>
              <a:off x="4346474" y="545225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28" name="円/楕円 127"/>
            <xdr:cNvSpPr/>
          </xdr:nvSpPr>
          <xdr:spPr>
            <a:xfrm>
              <a:off x="4346474" y="509221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29" name="円/楕円 128"/>
            <xdr:cNvSpPr/>
          </xdr:nvSpPr>
          <xdr:spPr>
            <a:xfrm>
              <a:off x="4346474" y="473217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0" name="円/楕円 129"/>
            <xdr:cNvSpPr/>
          </xdr:nvSpPr>
          <xdr:spPr>
            <a:xfrm>
              <a:off x="4368962" y="445676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1" name="円/楕円 130"/>
            <xdr:cNvSpPr/>
          </xdr:nvSpPr>
          <xdr:spPr>
            <a:xfrm>
              <a:off x="4368962" y="400506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2" name="円/楕円 131"/>
            <xdr:cNvSpPr/>
          </xdr:nvSpPr>
          <xdr:spPr>
            <a:xfrm>
              <a:off x="4368962" y="379742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3" name="円/楕円 132"/>
            <xdr:cNvSpPr/>
          </xdr:nvSpPr>
          <xdr:spPr>
            <a:xfrm>
              <a:off x="4368962" y="328498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4" name="円/楕円 133"/>
            <xdr:cNvSpPr/>
          </xdr:nvSpPr>
          <xdr:spPr>
            <a:xfrm>
              <a:off x="4368962" y="256490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5" name="円/楕円 134"/>
            <xdr:cNvSpPr/>
          </xdr:nvSpPr>
          <xdr:spPr>
            <a:xfrm>
              <a:off x="4368962" y="274492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6" name="円/楕円 135"/>
            <xdr:cNvSpPr/>
          </xdr:nvSpPr>
          <xdr:spPr>
            <a:xfrm>
              <a:off x="5148064" y="3683746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7" name="円/楕円 136"/>
            <xdr:cNvSpPr/>
          </xdr:nvSpPr>
          <xdr:spPr>
            <a:xfrm>
              <a:off x="5155700" y="418508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8" name="円/楕円 137"/>
            <xdr:cNvSpPr/>
          </xdr:nvSpPr>
          <xdr:spPr>
            <a:xfrm>
              <a:off x="5148064" y="558924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9" name="円/楕円 138"/>
            <xdr:cNvSpPr/>
          </xdr:nvSpPr>
          <xdr:spPr>
            <a:xfrm>
              <a:off x="5155700" y="491219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0" name="円/楕円 139"/>
            <xdr:cNvSpPr/>
          </xdr:nvSpPr>
          <xdr:spPr>
            <a:xfrm>
              <a:off x="3707904" y="3863766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1" name="円/楕円 140"/>
            <xdr:cNvSpPr/>
          </xdr:nvSpPr>
          <xdr:spPr>
            <a:xfrm>
              <a:off x="3707904" y="414689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2" name="円/楕円 141"/>
            <xdr:cNvSpPr/>
          </xdr:nvSpPr>
          <xdr:spPr>
            <a:xfrm>
              <a:off x="3707904" y="481680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3" name="円/楕円 142"/>
            <xdr:cNvSpPr/>
          </xdr:nvSpPr>
          <xdr:spPr>
            <a:xfrm>
              <a:off x="3707904" y="612930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4" name="円/楕円 143"/>
            <xdr:cNvSpPr/>
          </xdr:nvSpPr>
          <xdr:spPr>
            <a:xfrm>
              <a:off x="3059832" y="455215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5" name="円/楕円 144"/>
            <xdr:cNvSpPr/>
          </xdr:nvSpPr>
          <xdr:spPr>
            <a:xfrm>
              <a:off x="3059832" y="522920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6" name="円/楕円 145"/>
            <xdr:cNvSpPr/>
          </xdr:nvSpPr>
          <xdr:spPr>
            <a:xfrm>
              <a:off x="2483768" y="584563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7" name="円/楕円 146"/>
            <xdr:cNvSpPr/>
          </xdr:nvSpPr>
          <xdr:spPr>
            <a:xfrm>
              <a:off x="1907704" y="6102986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8" name="円/楕円 147"/>
            <xdr:cNvSpPr/>
          </xdr:nvSpPr>
          <xdr:spPr>
            <a:xfrm>
              <a:off x="1115616" y="6129300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9" name="円/楕円 148"/>
            <xdr:cNvSpPr/>
          </xdr:nvSpPr>
          <xdr:spPr>
            <a:xfrm>
              <a:off x="2483768" y="561197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0" name="円/楕円 149"/>
            <xdr:cNvSpPr/>
          </xdr:nvSpPr>
          <xdr:spPr>
            <a:xfrm>
              <a:off x="6084168" y="5092214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1" name="円/楕円 150"/>
            <xdr:cNvSpPr/>
          </xdr:nvSpPr>
          <xdr:spPr>
            <a:xfrm>
              <a:off x="8028384" y="609749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2" name="円/楕円 151"/>
            <xdr:cNvSpPr/>
          </xdr:nvSpPr>
          <xdr:spPr>
            <a:xfrm>
              <a:off x="5728207" y="4816805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3" name="円/楕円 152"/>
            <xdr:cNvSpPr/>
          </xdr:nvSpPr>
          <xdr:spPr>
            <a:xfrm>
              <a:off x="5728207" y="5826307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4" name="円/楕円 153"/>
            <xdr:cNvSpPr/>
          </xdr:nvSpPr>
          <xdr:spPr>
            <a:xfrm>
              <a:off x="5724128" y="609749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5" name="円/楕円 154"/>
            <xdr:cNvSpPr/>
          </xdr:nvSpPr>
          <xdr:spPr>
            <a:xfrm>
              <a:off x="5155700" y="606987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6" name="円/楕円 155"/>
            <xdr:cNvSpPr/>
          </xdr:nvSpPr>
          <xdr:spPr>
            <a:xfrm>
              <a:off x="5155700" y="5896329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7" name="円/楕円 156"/>
            <xdr:cNvSpPr/>
          </xdr:nvSpPr>
          <xdr:spPr>
            <a:xfrm>
              <a:off x="3707904" y="5463028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8" name="円/楕円 157"/>
            <xdr:cNvSpPr/>
          </xdr:nvSpPr>
          <xdr:spPr>
            <a:xfrm>
              <a:off x="6588224" y="5889851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9" name="円/楕円 158"/>
            <xdr:cNvSpPr/>
          </xdr:nvSpPr>
          <xdr:spPr>
            <a:xfrm>
              <a:off x="6083507" y="5301208"/>
              <a:ext cx="360040" cy="36004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160" name="直線矢印コネクタ 159"/>
            <xdr:cNvCxnSpPr/>
          </xdr:nvCxnSpPr>
          <xdr:spPr>
            <a:xfrm>
              <a:off x="107504" y="6381327"/>
              <a:ext cx="8640960" cy="0"/>
            </a:xfrm>
            <a:prstGeom prst="straightConnector1">
              <a:avLst/>
            </a:prstGeom>
            <a:ln w="38100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4" name="円/楕円 123"/>
          <xdr:cNvSpPr/>
        </xdr:nvSpPr>
        <xdr:spPr>
          <a:xfrm>
            <a:off x="8685457" y="1340768"/>
            <a:ext cx="135015" cy="135015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125</xdr:col>
      <xdr:colOff>190549</xdr:colOff>
      <xdr:row>1</xdr:row>
      <xdr:rowOff>107167</xdr:rowOff>
    </xdr:from>
    <xdr:to>
      <xdr:col>126</xdr:col>
      <xdr:colOff>221144</xdr:colOff>
      <xdr:row>2</xdr:row>
      <xdr:rowOff>157645</xdr:rowOff>
    </xdr:to>
    <xdr:sp macro="" textlink="">
      <xdr:nvSpPr>
        <xdr:cNvPr id="122" name="下矢印 121"/>
        <xdr:cNvSpPr/>
      </xdr:nvSpPr>
      <xdr:spPr>
        <a:xfrm>
          <a:off x="33027987" y="416730"/>
          <a:ext cx="292532" cy="36004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oneCellAnchor>
    <xdr:from>
      <xdr:col>135</xdr:col>
      <xdr:colOff>0</xdr:colOff>
      <xdr:row>9</xdr:row>
      <xdr:rowOff>0</xdr:rowOff>
    </xdr:from>
    <xdr:ext cx="1683544" cy="8368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1" name="テキスト ボックス 160"/>
            <xdr:cNvSpPr txBox="1"/>
          </xdr:nvSpPr>
          <xdr:spPr>
            <a:xfrm>
              <a:off x="35456813" y="2786063"/>
              <a:ext cx="1683544" cy="83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latin typeface="Cambria Math"/>
                      </a:rPr>
                      <m:t>𝑧</m:t>
                    </m:r>
                    <m:r>
                      <a:rPr kumimoji="1" lang="en-US" altLang="ja-JP" sz="2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2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2400" b="0" i="1">
                            <a:latin typeface="Cambria Math"/>
                          </a:rPr>
                          <m:t>𝑥</m:t>
                        </m:r>
                        <m:r>
                          <a:rPr kumimoji="1" lang="en-US" altLang="ja-JP" sz="2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2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2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>
                          <m:sSubPr>
                            <m:ctrlPr>
                              <a:rPr kumimoji="1" lang="en-US" altLang="ja-JP" sz="2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2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2400"/>
            </a:p>
          </xdr:txBody>
        </xdr:sp>
      </mc:Choice>
      <mc:Fallback>
        <xdr:sp macro="" textlink="">
          <xdr:nvSpPr>
            <xdr:cNvPr id="161" name="テキスト ボックス 160"/>
            <xdr:cNvSpPr txBox="1"/>
          </xdr:nvSpPr>
          <xdr:spPr>
            <a:xfrm>
              <a:off x="35456813" y="2786063"/>
              <a:ext cx="1683544" cy="83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400" b="0" i="0">
                  <a:latin typeface="Cambria Math"/>
                </a:rPr>
                <a:t>𝑧=(𝑥−𝑥 ̅)/𝑆_𝑥 </a:t>
              </a:r>
              <a:endParaRPr kumimoji="1" lang="ja-JP" altLang="en-US" sz="2400"/>
            </a:p>
          </xdr:txBody>
        </xdr:sp>
      </mc:Fallback>
    </mc:AlternateContent>
    <xdr:clientData/>
  </xdr:oneCellAnchor>
  <xdr:oneCellAnchor>
    <xdr:from>
      <xdr:col>143</xdr:col>
      <xdr:colOff>0</xdr:colOff>
      <xdr:row>10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2" name="テキスト ボックス 161"/>
            <xdr:cNvSpPr txBox="1"/>
          </xdr:nvSpPr>
          <xdr:spPr>
            <a:xfrm>
              <a:off x="37552313" y="3095625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𝑧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62" name="テキスト ボックス 161"/>
            <xdr:cNvSpPr txBox="1"/>
          </xdr:nvSpPr>
          <xdr:spPr>
            <a:xfrm>
              <a:off x="37552313" y="3095625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𝑧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143</xdr:col>
      <xdr:colOff>0</xdr:colOff>
      <xdr:row>11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3" name="テキスト ボックス 162"/>
            <xdr:cNvSpPr txBox="1"/>
          </xdr:nvSpPr>
          <xdr:spPr>
            <a:xfrm>
              <a:off x="37552313" y="3405188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63" name="テキスト ボックス 162"/>
            <xdr:cNvSpPr txBox="1"/>
          </xdr:nvSpPr>
          <xdr:spPr>
            <a:xfrm>
              <a:off x="37552313" y="3405188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143</xdr:col>
      <xdr:colOff>0</xdr:colOff>
      <xdr:row>12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4" name="テキスト ボックス 163"/>
            <xdr:cNvSpPr txBox="1"/>
          </xdr:nvSpPr>
          <xdr:spPr>
            <a:xfrm>
              <a:off x="37552313" y="3714750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64" name="テキスト ボックス 163"/>
            <xdr:cNvSpPr txBox="1"/>
          </xdr:nvSpPr>
          <xdr:spPr>
            <a:xfrm>
              <a:off x="37552313" y="3714750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 ̅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143</xdr:col>
      <xdr:colOff>0</xdr:colOff>
      <xdr:row>13</xdr:row>
      <xdr:rowOff>0</xdr:rowOff>
    </xdr:from>
    <xdr:ext cx="57626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5" name="テキスト ボックス 164"/>
            <xdr:cNvSpPr txBox="1"/>
          </xdr:nvSpPr>
          <xdr:spPr>
            <a:xfrm>
              <a:off x="37552313" y="4024313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65" name="テキスト ボックス 164"/>
            <xdr:cNvSpPr txBox="1"/>
          </xdr:nvSpPr>
          <xdr:spPr>
            <a:xfrm>
              <a:off x="37552313" y="4024313"/>
              <a:ext cx="57626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𝑆_𝑥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7"/>
  <sheetViews>
    <sheetView showGridLines="0" tabSelected="1" view="pageLayout" zoomScale="80" zoomScaleNormal="90" zoomScalePageLayoutView="80" workbookViewId="0">
      <selection activeCell="B1" sqref="B1"/>
    </sheetView>
  </sheetViews>
  <sheetFormatPr defaultColWidth="3.625" defaultRowHeight="24.95" customHeight="1" x14ac:dyDescent="0.3"/>
  <cols>
    <col min="1" max="1" width="3.625" style="1"/>
    <col min="2" max="2" width="4.375" style="1" bestFit="1" customWidth="1"/>
    <col min="3" max="7" width="3.625" style="1"/>
    <col min="8" max="8" width="4" style="1" bestFit="1" customWidth="1"/>
    <col min="9" max="26" width="3.625" style="1"/>
    <col min="27" max="182" width="3.625" style="32"/>
    <col min="183" max="183" width="3.625" style="32" customWidth="1"/>
    <col min="184" max="185" width="3.625" style="32"/>
    <col min="186" max="186" width="4.5" style="32" bestFit="1" customWidth="1"/>
    <col min="187" max="208" width="3.625" style="32"/>
    <col min="209" max="16384" width="3.625" style="1"/>
  </cols>
  <sheetData>
    <row r="1" spans="1:232" ht="24.95" customHeight="1" thickBot="1" x14ac:dyDescent="0.35"/>
    <row r="2" spans="1:232" ht="24.95" customHeight="1" x14ac:dyDescent="0.3">
      <c r="C2" s="38" t="s">
        <v>0</v>
      </c>
      <c r="D2" s="39"/>
      <c r="E2" s="39"/>
      <c r="F2" s="40"/>
      <c r="G2" s="27" t="s">
        <v>41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0"/>
      <c r="Z2" s="20"/>
      <c r="AA2" s="47" t="s">
        <v>57</v>
      </c>
      <c r="AB2" s="47"/>
      <c r="AC2" s="47"/>
      <c r="AD2" s="32" t="s">
        <v>58</v>
      </c>
      <c r="AE2" s="18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21"/>
      <c r="AX2" s="21"/>
      <c r="AY2" s="21"/>
      <c r="AZ2" s="21"/>
      <c r="BA2" s="47" t="s">
        <v>57</v>
      </c>
      <c r="BB2" s="47"/>
      <c r="BC2" s="47"/>
      <c r="BD2" s="5" t="s">
        <v>76</v>
      </c>
      <c r="BE2" s="5"/>
      <c r="CA2" s="47" t="s">
        <v>89</v>
      </c>
      <c r="CB2" s="47"/>
      <c r="CC2" s="47"/>
      <c r="CD2" s="32" t="s">
        <v>29</v>
      </c>
      <c r="CG2" s="32" t="s">
        <v>90</v>
      </c>
      <c r="DA2" s="47" t="s">
        <v>132</v>
      </c>
      <c r="DB2" s="47"/>
      <c r="DC2" s="47"/>
      <c r="DD2" s="131"/>
      <c r="DE2" s="106"/>
      <c r="DF2" s="107"/>
      <c r="DH2" s="32" t="s">
        <v>134</v>
      </c>
      <c r="EA2" s="47" t="s">
        <v>148</v>
      </c>
      <c r="EB2" s="47"/>
      <c r="EC2" s="47"/>
      <c r="ED2" s="1"/>
      <c r="EE2" s="32" t="s">
        <v>25</v>
      </c>
      <c r="FA2" s="32" t="s">
        <v>19</v>
      </c>
      <c r="FD2" s="32" t="s">
        <v>174</v>
      </c>
      <c r="GA2" s="32" t="s">
        <v>19</v>
      </c>
      <c r="GE2" s="32" t="s">
        <v>196</v>
      </c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0"/>
      <c r="HC2" s="38" t="s">
        <v>2</v>
      </c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40"/>
    </row>
    <row r="3" spans="1:232" ht="24.95" customHeight="1" thickBot="1" x14ac:dyDescent="0.35">
      <c r="C3" s="41"/>
      <c r="D3" s="42"/>
      <c r="E3" s="42"/>
      <c r="F3" s="43"/>
      <c r="G3" s="4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0"/>
      <c r="Z3" s="20"/>
      <c r="AA3" s="21"/>
      <c r="AB3" s="21"/>
      <c r="AC3" s="21"/>
      <c r="AD3" s="21"/>
      <c r="AE3" s="79" t="s">
        <v>36</v>
      </c>
      <c r="AF3" s="18" t="s">
        <v>59</v>
      </c>
      <c r="AG3" s="79"/>
      <c r="AH3" s="79"/>
      <c r="AI3" s="79"/>
      <c r="AJ3" s="79"/>
      <c r="AK3" s="79"/>
      <c r="AL3" s="79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21"/>
      <c r="AX3" s="21"/>
      <c r="AY3" s="21"/>
      <c r="AZ3" s="21"/>
      <c r="BD3" s="5" t="s">
        <v>88</v>
      </c>
      <c r="BE3" s="5"/>
      <c r="BP3" s="131"/>
      <c r="BQ3" s="106"/>
      <c r="BR3" s="107"/>
      <c r="BS3" s="89" t="s">
        <v>77</v>
      </c>
      <c r="BT3" s="131"/>
      <c r="BU3" s="106"/>
      <c r="BV3" s="107"/>
      <c r="CE3" s="32" t="s">
        <v>36</v>
      </c>
      <c r="CF3" s="32" t="s">
        <v>91</v>
      </c>
      <c r="EF3" s="32" t="s">
        <v>149</v>
      </c>
      <c r="ER3" s="131" t="s">
        <v>150</v>
      </c>
      <c r="ES3" s="106"/>
      <c r="ET3" s="106"/>
      <c r="EU3" s="107"/>
      <c r="EV3" s="32" t="s">
        <v>28</v>
      </c>
      <c r="FD3" s="59" t="s">
        <v>175</v>
      </c>
      <c r="FE3" s="59"/>
      <c r="FF3" s="59"/>
      <c r="FG3" s="59"/>
      <c r="FH3" s="59" t="s">
        <v>176</v>
      </c>
      <c r="FI3" s="59"/>
      <c r="FJ3" s="59"/>
      <c r="FK3" s="59"/>
      <c r="FL3" s="167" t="s">
        <v>74</v>
      </c>
      <c r="FM3" s="167"/>
      <c r="FN3" s="167"/>
      <c r="FO3" s="167"/>
      <c r="FP3" s="63" t="s">
        <v>75</v>
      </c>
      <c r="FQ3" s="63"/>
      <c r="FR3" s="63"/>
      <c r="FS3" s="63"/>
      <c r="FT3" s="63" t="s">
        <v>177</v>
      </c>
      <c r="FU3" s="63"/>
      <c r="FV3" s="63"/>
      <c r="FW3" s="63"/>
      <c r="GA3" s="49" t="s">
        <v>191</v>
      </c>
      <c r="GB3" s="49"/>
      <c r="GC3" s="193" t="s">
        <v>193</v>
      </c>
      <c r="GD3" s="194"/>
      <c r="GE3" s="193" t="s">
        <v>192</v>
      </c>
      <c r="GF3" s="194"/>
      <c r="GG3" s="194"/>
      <c r="GH3" s="49" t="s">
        <v>75</v>
      </c>
      <c r="GI3" s="49"/>
      <c r="GJ3" s="49"/>
      <c r="GK3" s="49" t="s">
        <v>25</v>
      </c>
      <c r="GL3" s="49"/>
      <c r="GM3" s="49"/>
      <c r="GN3" s="49" t="s">
        <v>163</v>
      </c>
      <c r="GO3" s="49"/>
      <c r="GP3" s="49"/>
      <c r="GQ3" s="19"/>
      <c r="GR3" s="19"/>
      <c r="GS3" s="19"/>
      <c r="GT3" s="19"/>
      <c r="GU3" s="19"/>
      <c r="GV3" s="19"/>
      <c r="GW3" s="19"/>
      <c r="GX3" s="19"/>
      <c r="GY3" s="21"/>
      <c r="GZ3" s="21"/>
      <c r="HA3" s="20"/>
      <c r="HC3" s="44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6"/>
    </row>
    <row r="4" spans="1:232" ht="24.95" customHeight="1" thickBot="1" x14ac:dyDescent="0.35">
      <c r="C4" s="44"/>
      <c r="D4" s="45"/>
      <c r="E4" s="45"/>
      <c r="F4" s="46"/>
      <c r="G4" s="28" t="s">
        <v>42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30"/>
      <c r="Y4" s="21"/>
      <c r="Z4" s="21"/>
      <c r="AA4" s="21"/>
      <c r="AB4" s="21"/>
      <c r="AC4" s="21"/>
      <c r="AD4" s="21"/>
      <c r="AE4" s="79"/>
      <c r="AF4" s="18" t="s">
        <v>60</v>
      </c>
      <c r="AG4" s="79"/>
      <c r="AH4" s="79"/>
      <c r="AI4" s="79"/>
      <c r="AJ4" s="79"/>
      <c r="AK4" s="79"/>
      <c r="AL4" s="79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1"/>
      <c r="AX4" s="21"/>
      <c r="AY4" s="21"/>
      <c r="AZ4" s="21"/>
      <c r="BD4" s="5"/>
      <c r="BE4" s="5"/>
      <c r="BN4" s="123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5"/>
      <c r="CF4" s="131"/>
      <c r="CG4" s="106"/>
      <c r="CH4" s="107"/>
      <c r="CI4" s="32" t="s">
        <v>93</v>
      </c>
      <c r="CP4" s="131"/>
      <c r="CQ4" s="106"/>
      <c r="CR4" s="107"/>
      <c r="CS4" s="32" t="s">
        <v>94</v>
      </c>
      <c r="EF4" s="32" t="s">
        <v>151</v>
      </c>
      <c r="FD4" s="59">
        <v>1</v>
      </c>
      <c r="FE4" s="59"/>
      <c r="FF4" s="59"/>
      <c r="FG4" s="59"/>
      <c r="FH4" s="59">
        <v>33</v>
      </c>
      <c r="FI4" s="59"/>
      <c r="FJ4" s="59"/>
      <c r="FK4" s="60"/>
      <c r="FL4" s="173"/>
      <c r="FM4" s="173"/>
      <c r="FN4" s="173"/>
      <c r="FO4" s="173"/>
      <c r="FP4" s="173"/>
      <c r="FQ4" s="173"/>
      <c r="FR4" s="173"/>
      <c r="FS4" s="131"/>
      <c r="FT4" s="182"/>
      <c r="FU4" s="183"/>
      <c r="FV4" s="183"/>
      <c r="FW4" s="184"/>
      <c r="GA4" s="48"/>
      <c r="GB4" s="48"/>
      <c r="GC4" s="195"/>
      <c r="GD4" s="195"/>
      <c r="GE4" s="196"/>
      <c r="GF4" s="196"/>
      <c r="GG4" s="196"/>
      <c r="GH4" s="197"/>
      <c r="GI4" s="197"/>
      <c r="GJ4" s="197"/>
      <c r="GK4" s="197"/>
      <c r="GL4" s="197"/>
      <c r="GM4" s="197"/>
      <c r="GN4" s="197"/>
      <c r="GO4" s="197"/>
      <c r="GP4" s="197"/>
      <c r="GQ4" s="19"/>
      <c r="GR4" s="19" t="s">
        <v>178</v>
      </c>
      <c r="GS4" s="19" t="s">
        <v>197</v>
      </c>
      <c r="GT4" s="19"/>
      <c r="GU4" s="19"/>
      <c r="GV4" s="19"/>
      <c r="GW4" s="19"/>
      <c r="GX4" s="19"/>
      <c r="GY4" s="21"/>
      <c r="GZ4" s="21"/>
      <c r="HA4" s="20"/>
      <c r="HC4" s="15"/>
      <c r="HD4" s="5" t="s">
        <v>22</v>
      </c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2"/>
      <c r="HW4" s="2"/>
      <c r="HX4" s="3"/>
    </row>
    <row r="5" spans="1:232" ht="24.95" customHeight="1" thickBot="1" x14ac:dyDescent="0.3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0"/>
      <c r="Y5" s="21"/>
      <c r="Z5" s="21"/>
      <c r="AA5" s="21"/>
      <c r="AB5" s="21"/>
      <c r="AC5" s="21"/>
      <c r="AD5" s="21"/>
      <c r="AE5" s="79"/>
      <c r="AF5" s="18" t="s">
        <v>61</v>
      </c>
      <c r="AG5" s="79"/>
      <c r="AH5" s="79"/>
      <c r="AI5" s="79"/>
      <c r="AJ5" s="79"/>
      <c r="AK5" s="79"/>
      <c r="AL5" s="79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1"/>
      <c r="AX5" s="21"/>
      <c r="AY5" s="21"/>
      <c r="AZ5" s="21"/>
      <c r="BN5" s="126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127"/>
      <c r="CE5" s="32" t="s">
        <v>95</v>
      </c>
      <c r="CF5" s="32" t="s">
        <v>96</v>
      </c>
      <c r="EG5" s="32" t="s">
        <v>92</v>
      </c>
      <c r="EJ5" s="54">
        <v>0</v>
      </c>
      <c r="EK5" s="55"/>
      <c r="EL5" s="65"/>
      <c r="FD5" s="59">
        <v>2</v>
      </c>
      <c r="FE5" s="59"/>
      <c r="FF5" s="59"/>
      <c r="FG5" s="59"/>
      <c r="FH5" s="59">
        <v>50</v>
      </c>
      <c r="FI5" s="59"/>
      <c r="FJ5" s="59"/>
      <c r="FK5" s="60"/>
      <c r="FL5" s="173"/>
      <c r="FM5" s="173"/>
      <c r="FN5" s="173"/>
      <c r="FO5" s="173"/>
      <c r="FP5" s="173"/>
      <c r="FQ5" s="173"/>
      <c r="FR5" s="173"/>
      <c r="FS5" s="131"/>
      <c r="FT5" s="182"/>
      <c r="FU5" s="183"/>
      <c r="FV5" s="183"/>
      <c r="FW5" s="184"/>
      <c r="GA5" s="50">
        <v>1</v>
      </c>
      <c r="GB5" s="50"/>
      <c r="GC5" s="50">
        <v>72</v>
      </c>
      <c r="GD5" s="51"/>
      <c r="GE5" s="198"/>
      <c r="GF5" s="198"/>
      <c r="GG5" s="198"/>
      <c r="GH5" s="198"/>
      <c r="GI5" s="198"/>
      <c r="GJ5" s="198"/>
      <c r="GK5" s="100"/>
      <c r="GL5" s="100"/>
      <c r="GM5" s="100"/>
      <c r="GN5" s="100"/>
      <c r="GO5" s="100"/>
      <c r="GP5" s="100"/>
      <c r="GQ5" s="19"/>
      <c r="GR5" s="19"/>
      <c r="GS5" s="19" t="s">
        <v>198</v>
      </c>
      <c r="GT5" s="19"/>
      <c r="GU5" s="19"/>
      <c r="GV5" s="19"/>
      <c r="GW5" s="19"/>
      <c r="GX5" s="19"/>
      <c r="GY5" s="21"/>
      <c r="GZ5" s="21"/>
      <c r="HA5" s="20"/>
      <c r="HC5" s="15"/>
      <c r="HD5" s="5"/>
      <c r="HE5" s="5" t="s">
        <v>23</v>
      </c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6"/>
    </row>
    <row r="6" spans="1:232" ht="24.95" customHeight="1" thickTop="1" x14ac:dyDescent="0.3">
      <c r="A6" s="47" t="s">
        <v>43</v>
      </c>
      <c r="B6" s="47"/>
      <c r="C6" s="47"/>
      <c r="D6" s="18" t="s">
        <v>44</v>
      </c>
      <c r="E6" s="18"/>
      <c r="F6" s="18"/>
      <c r="G6" s="18"/>
      <c r="H6" s="18"/>
      <c r="I6" s="18"/>
      <c r="J6" s="18"/>
      <c r="K6" s="18" t="s">
        <v>87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5"/>
      <c r="X6" s="20"/>
      <c r="Y6" s="21"/>
      <c r="Z6" s="21"/>
      <c r="AA6" s="47" t="s">
        <v>62</v>
      </c>
      <c r="AB6" s="47"/>
      <c r="AC6" s="47"/>
      <c r="AD6" s="21" t="s">
        <v>63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1"/>
      <c r="AX6" s="21"/>
      <c r="AY6" s="21"/>
      <c r="AZ6" s="21"/>
      <c r="BE6" s="32" t="s">
        <v>81</v>
      </c>
      <c r="BN6" s="126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127"/>
      <c r="CD6" s="134"/>
      <c r="CE6" s="135"/>
      <c r="CF6" s="135"/>
      <c r="CG6" s="136"/>
      <c r="CH6" s="137" t="s">
        <v>97</v>
      </c>
      <c r="CI6" s="71"/>
      <c r="CJ6" s="71"/>
      <c r="CK6" s="71"/>
      <c r="CL6" s="71"/>
      <c r="CM6" s="71"/>
      <c r="CN6" s="71"/>
      <c r="CO6" s="71"/>
      <c r="EG6" s="32" t="s">
        <v>69</v>
      </c>
      <c r="EJ6" s="54">
        <v>1</v>
      </c>
      <c r="EK6" s="55"/>
      <c r="EL6" s="65"/>
      <c r="FD6" s="59">
        <v>3</v>
      </c>
      <c r="FE6" s="59"/>
      <c r="FF6" s="59"/>
      <c r="FG6" s="59"/>
      <c r="FH6" s="59">
        <v>25</v>
      </c>
      <c r="FI6" s="59"/>
      <c r="FJ6" s="59"/>
      <c r="FK6" s="60"/>
      <c r="FL6" s="173"/>
      <c r="FM6" s="173"/>
      <c r="FN6" s="173"/>
      <c r="FO6" s="173"/>
      <c r="FP6" s="173"/>
      <c r="FQ6" s="173"/>
      <c r="FR6" s="173"/>
      <c r="FS6" s="131"/>
      <c r="FT6" s="182"/>
      <c r="FU6" s="183"/>
      <c r="FV6" s="183"/>
      <c r="FW6" s="184"/>
      <c r="GA6" s="50">
        <v>2</v>
      </c>
      <c r="GB6" s="50"/>
      <c r="GC6" s="50">
        <v>52</v>
      </c>
      <c r="GD6" s="51"/>
      <c r="GE6" s="198"/>
      <c r="GF6" s="198"/>
      <c r="GG6" s="198"/>
      <c r="GH6" s="198"/>
      <c r="GI6" s="198"/>
      <c r="GJ6" s="198"/>
      <c r="GK6" s="100"/>
      <c r="GL6" s="100"/>
      <c r="GM6" s="100"/>
      <c r="GN6" s="100"/>
      <c r="GO6" s="100"/>
      <c r="GP6" s="100"/>
      <c r="GQ6" s="19"/>
      <c r="GR6" s="19"/>
      <c r="GS6" s="19" t="s">
        <v>199</v>
      </c>
      <c r="GT6" s="19"/>
      <c r="GU6" s="19"/>
      <c r="GV6" s="19"/>
      <c r="GW6" s="19"/>
      <c r="GX6" s="19"/>
      <c r="GY6" s="21"/>
      <c r="GZ6" s="21"/>
      <c r="HA6" s="20"/>
      <c r="HC6" s="15"/>
      <c r="HD6" s="5"/>
      <c r="HE6" s="5" t="s">
        <v>24</v>
      </c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6"/>
    </row>
    <row r="7" spans="1:232" ht="24.95" customHeight="1" thickBot="1" x14ac:dyDescent="0.35">
      <c r="A7" s="20"/>
      <c r="B7" s="20"/>
      <c r="C7" s="19"/>
      <c r="D7" s="19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3"/>
      <c r="R7" s="21"/>
      <c r="S7" s="21"/>
      <c r="T7" s="23"/>
      <c r="U7" s="23"/>
      <c r="V7" s="23"/>
      <c r="W7" s="21"/>
      <c r="X7" s="21"/>
      <c r="Y7" s="21"/>
      <c r="Z7" s="21"/>
      <c r="AA7" s="21"/>
      <c r="AB7" s="21"/>
      <c r="AC7" s="21"/>
      <c r="AD7" s="21"/>
      <c r="AE7" s="50" t="s">
        <v>64</v>
      </c>
      <c r="AF7" s="50"/>
      <c r="AG7" s="50"/>
      <c r="AH7" s="50"/>
      <c r="AI7" s="50"/>
      <c r="AJ7" s="50">
        <v>1</v>
      </c>
      <c r="AK7" s="50"/>
      <c r="AL7" s="50">
        <v>2</v>
      </c>
      <c r="AM7" s="50"/>
      <c r="AN7" s="50">
        <v>3</v>
      </c>
      <c r="AO7" s="50"/>
      <c r="AP7" s="50">
        <v>4</v>
      </c>
      <c r="AQ7" s="50"/>
      <c r="AR7" s="50">
        <v>5</v>
      </c>
      <c r="AS7" s="50"/>
      <c r="AT7" s="50">
        <v>6</v>
      </c>
      <c r="AU7" s="50"/>
      <c r="AV7" s="50">
        <v>7</v>
      </c>
      <c r="AW7" s="50"/>
      <c r="AX7" s="50">
        <v>8</v>
      </c>
      <c r="AY7" s="50"/>
      <c r="AZ7" s="21"/>
      <c r="BN7" s="128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30"/>
      <c r="CD7" s="138"/>
      <c r="CE7" s="110"/>
      <c r="CF7" s="110"/>
      <c r="CG7" s="139"/>
      <c r="CH7" s="137"/>
      <c r="CI7" s="71"/>
      <c r="CJ7" s="71"/>
      <c r="CK7" s="71"/>
      <c r="CL7" s="71"/>
      <c r="CM7" s="71"/>
      <c r="CN7" s="71"/>
      <c r="CO7" s="71"/>
      <c r="EE7" s="32" t="s">
        <v>152</v>
      </c>
      <c r="FD7" s="59">
        <v>4</v>
      </c>
      <c r="FE7" s="59"/>
      <c r="FF7" s="59"/>
      <c r="FG7" s="59"/>
      <c r="FH7" s="59">
        <v>3</v>
      </c>
      <c r="FI7" s="59"/>
      <c r="FJ7" s="59"/>
      <c r="FK7" s="60"/>
      <c r="FL7" s="173"/>
      <c r="FM7" s="173"/>
      <c r="FN7" s="173"/>
      <c r="FO7" s="173"/>
      <c r="FP7" s="173"/>
      <c r="FQ7" s="173"/>
      <c r="FR7" s="173"/>
      <c r="FS7" s="131"/>
      <c r="FT7" s="182"/>
      <c r="FU7" s="183"/>
      <c r="FV7" s="183"/>
      <c r="FW7" s="184"/>
      <c r="GA7" s="50">
        <v>3</v>
      </c>
      <c r="GB7" s="50"/>
      <c r="GC7" s="50">
        <v>72</v>
      </c>
      <c r="GD7" s="51"/>
      <c r="GE7" s="198"/>
      <c r="GF7" s="198"/>
      <c r="GG7" s="198"/>
      <c r="GH7" s="198"/>
      <c r="GI7" s="198"/>
      <c r="GJ7" s="198"/>
      <c r="GK7" s="100"/>
      <c r="GL7" s="100"/>
      <c r="GM7" s="100"/>
      <c r="GN7" s="100"/>
      <c r="GO7" s="100"/>
      <c r="GP7" s="100"/>
      <c r="GQ7" s="188"/>
      <c r="GR7" s="188"/>
      <c r="GS7" s="189" t="s">
        <v>200</v>
      </c>
      <c r="GT7" s="189"/>
      <c r="GU7" s="189"/>
      <c r="GV7" s="189"/>
      <c r="GW7" s="189"/>
      <c r="GX7" s="19"/>
      <c r="GY7" s="21"/>
      <c r="GZ7" s="21"/>
      <c r="HA7" s="20"/>
      <c r="HC7" s="33"/>
      <c r="HD7" s="7"/>
      <c r="HE7" s="7" t="s">
        <v>25</v>
      </c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9"/>
    </row>
    <row r="8" spans="1:232" ht="24.95" customHeight="1" thickTop="1" x14ac:dyDescent="0.3">
      <c r="A8" s="20"/>
      <c r="B8" s="20"/>
      <c r="C8" s="19"/>
      <c r="D8" s="19"/>
      <c r="E8" s="21"/>
      <c r="F8" s="23"/>
      <c r="G8" s="23"/>
      <c r="H8" s="23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50" t="s">
        <v>65</v>
      </c>
      <c r="AF8" s="50"/>
      <c r="AG8" s="50"/>
      <c r="AH8" s="50"/>
      <c r="AI8" s="50"/>
      <c r="AJ8" s="80">
        <v>3</v>
      </c>
      <c r="AK8" s="80"/>
      <c r="AL8" s="80">
        <v>3.7</v>
      </c>
      <c r="AM8" s="80"/>
      <c r="AN8" s="80">
        <v>4.0999999999999996</v>
      </c>
      <c r="AO8" s="80"/>
      <c r="AP8" s="80">
        <v>4.8</v>
      </c>
      <c r="AQ8" s="80"/>
      <c r="AR8" s="80">
        <v>5.2</v>
      </c>
      <c r="AS8" s="80"/>
      <c r="AT8" s="80">
        <v>8</v>
      </c>
      <c r="AU8" s="80"/>
      <c r="AV8" s="80">
        <v>10.199999999999999</v>
      </c>
      <c r="AW8" s="80"/>
      <c r="AX8" s="80">
        <v>15.8</v>
      </c>
      <c r="AY8" s="80"/>
      <c r="AZ8" s="21"/>
      <c r="BR8" s="78"/>
      <c r="BS8" s="78"/>
      <c r="BT8" s="132"/>
      <c r="CD8" s="140"/>
      <c r="CE8" s="141"/>
      <c r="CF8" s="141"/>
      <c r="CG8" s="141"/>
      <c r="CH8" s="141"/>
      <c r="CI8" s="141"/>
      <c r="CJ8" s="141"/>
      <c r="CK8" s="150"/>
      <c r="CL8" s="150"/>
      <c r="CM8" s="150"/>
      <c r="CN8" s="150"/>
      <c r="CO8" s="142" t="s">
        <v>98</v>
      </c>
      <c r="CP8" s="150"/>
      <c r="CQ8" s="150"/>
      <c r="CR8" s="150"/>
      <c r="CS8" s="150"/>
      <c r="CT8" s="142" t="s">
        <v>99</v>
      </c>
      <c r="CU8" s="142"/>
      <c r="CV8" s="142"/>
      <c r="CW8" s="143"/>
      <c r="EF8" s="71" t="s">
        <v>153</v>
      </c>
      <c r="EG8" s="71"/>
      <c r="EH8" s="71"/>
      <c r="EI8" s="71"/>
      <c r="EJ8" s="71"/>
      <c r="EK8" s="71" t="s">
        <v>154</v>
      </c>
      <c r="EL8" s="110" t="s">
        <v>155</v>
      </c>
      <c r="EM8" s="110"/>
      <c r="EN8" s="110"/>
      <c r="EO8" s="89" t="s">
        <v>156</v>
      </c>
      <c r="EP8" s="110" t="s">
        <v>157</v>
      </c>
      <c r="EQ8" s="110"/>
      <c r="ER8" s="110"/>
      <c r="ES8" s="110"/>
      <c r="ET8" s="110"/>
      <c r="EU8" s="110"/>
      <c r="FD8" s="59">
        <v>5</v>
      </c>
      <c r="FE8" s="59"/>
      <c r="FF8" s="59"/>
      <c r="FG8" s="59"/>
      <c r="FH8" s="59">
        <v>17</v>
      </c>
      <c r="FI8" s="59"/>
      <c r="FJ8" s="59"/>
      <c r="FK8" s="60"/>
      <c r="FL8" s="173"/>
      <c r="FM8" s="173"/>
      <c r="FN8" s="173"/>
      <c r="FO8" s="173"/>
      <c r="FP8" s="173"/>
      <c r="FQ8" s="173"/>
      <c r="FR8" s="173"/>
      <c r="FS8" s="131"/>
      <c r="FT8" s="182"/>
      <c r="FU8" s="183"/>
      <c r="FV8" s="183"/>
      <c r="FW8" s="184"/>
      <c r="GA8" s="50">
        <v>4</v>
      </c>
      <c r="GB8" s="50"/>
      <c r="GC8" s="50">
        <v>12</v>
      </c>
      <c r="GD8" s="51"/>
      <c r="GE8" s="198"/>
      <c r="GF8" s="198"/>
      <c r="GG8" s="198"/>
      <c r="GH8" s="198"/>
      <c r="GI8" s="198"/>
      <c r="GJ8" s="198"/>
      <c r="GK8" s="100"/>
      <c r="GL8" s="100"/>
      <c r="GM8" s="100"/>
      <c r="GN8" s="100"/>
      <c r="GO8" s="100"/>
      <c r="GP8" s="100"/>
      <c r="GQ8" s="188"/>
      <c r="GR8" s="188"/>
      <c r="GS8" s="211"/>
      <c r="GT8" s="212"/>
      <c r="GU8" s="212"/>
      <c r="GV8" s="212"/>
      <c r="GW8" s="212"/>
      <c r="GX8" s="212"/>
      <c r="GY8" s="213"/>
      <c r="GZ8" s="21"/>
      <c r="HA8" s="20"/>
      <c r="HC8" s="4"/>
      <c r="HD8" s="5" t="s">
        <v>23</v>
      </c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6"/>
    </row>
    <row r="9" spans="1:232" ht="24.95" customHeight="1" x14ac:dyDescent="0.3">
      <c r="A9" s="20"/>
      <c r="B9" s="20"/>
      <c r="C9" s="19"/>
      <c r="D9" s="19"/>
      <c r="E9" s="21"/>
      <c r="F9" s="23"/>
      <c r="G9" s="23"/>
      <c r="H9" s="23"/>
      <c r="I9" s="21"/>
      <c r="J9" s="21" t="s">
        <v>46</v>
      </c>
      <c r="K9" s="21" t="s">
        <v>47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21"/>
      <c r="AX9" s="21"/>
      <c r="AY9" s="21"/>
      <c r="AZ9" s="21"/>
      <c r="CD9" s="144"/>
      <c r="CK9" s="131"/>
      <c r="CL9" s="106"/>
      <c r="CM9" s="106"/>
      <c r="CN9" s="107"/>
      <c r="CO9" s="71"/>
      <c r="CP9" s="131"/>
      <c r="CQ9" s="106"/>
      <c r="CR9" s="106"/>
      <c r="CS9" s="107"/>
      <c r="CT9" s="71"/>
      <c r="CU9" s="71"/>
      <c r="CV9" s="71"/>
      <c r="CW9" s="145"/>
      <c r="DD9" s="32" t="s">
        <v>36</v>
      </c>
      <c r="DE9" s="32" t="s">
        <v>135</v>
      </c>
      <c r="DO9" s="131"/>
      <c r="DP9" s="106"/>
      <c r="DQ9" s="106"/>
      <c r="DR9" s="107"/>
      <c r="EF9" s="71"/>
      <c r="EG9" s="71"/>
      <c r="EH9" s="71"/>
      <c r="EI9" s="71"/>
      <c r="EJ9" s="71"/>
      <c r="EK9" s="71"/>
      <c r="EL9" s="162" t="s">
        <v>158</v>
      </c>
      <c r="EM9" s="162"/>
      <c r="EN9" s="162"/>
      <c r="EO9" s="162"/>
      <c r="EP9" s="162"/>
      <c r="EQ9" s="162"/>
      <c r="ER9" s="162"/>
      <c r="ES9" s="162"/>
      <c r="ET9" s="162"/>
      <c r="EU9" s="162"/>
      <c r="FD9" s="59">
        <v>6</v>
      </c>
      <c r="FE9" s="59"/>
      <c r="FF9" s="59"/>
      <c r="FG9" s="59"/>
      <c r="FH9" s="59">
        <v>14</v>
      </c>
      <c r="FI9" s="59"/>
      <c r="FJ9" s="59"/>
      <c r="FK9" s="60"/>
      <c r="FL9" s="173"/>
      <c r="FM9" s="173"/>
      <c r="FN9" s="173"/>
      <c r="FO9" s="173"/>
      <c r="FP9" s="173"/>
      <c r="FQ9" s="173"/>
      <c r="FR9" s="173"/>
      <c r="FS9" s="131"/>
      <c r="FT9" s="182"/>
      <c r="FU9" s="183"/>
      <c r="FV9" s="183"/>
      <c r="FW9" s="184"/>
      <c r="GA9" s="50">
        <v>5</v>
      </c>
      <c r="GB9" s="50"/>
      <c r="GC9" s="50">
        <v>73</v>
      </c>
      <c r="GD9" s="51"/>
      <c r="GE9" s="198"/>
      <c r="GF9" s="198"/>
      <c r="GG9" s="198"/>
      <c r="GH9" s="198"/>
      <c r="GI9" s="198"/>
      <c r="GJ9" s="198"/>
      <c r="GK9" s="100"/>
      <c r="GL9" s="100"/>
      <c r="GM9" s="100"/>
      <c r="GN9" s="100"/>
      <c r="GO9" s="100"/>
      <c r="GP9" s="100"/>
      <c r="GQ9" s="188"/>
      <c r="GR9" s="188"/>
      <c r="GS9" s="214"/>
      <c r="GT9" s="215"/>
      <c r="GU9" s="215"/>
      <c r="GV9" s="215"/>
      <c r="GW9" s="215"/>
      <c r="GX9" s="215"/>
      <c r="GY9" s="216"/>
      <c r="GZ9" s="21"/>
      <c r="HA9" s="20"/>
      <c r="HC9" s="4"/>
      <c r="HD9" s="5"/>
      <c r="HE9" s="5" t="s">
        <v>26</v>
      </c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6"/>
    </row>
    <row r="10" spans="1:232" ht="24.95" customHeight="1" thickBot="1" x14ac:dyDescent="0.35">
      <c r="A10" s="20"/>
      <c r="B10" s="20"/>
      <c r="C10" s="19"/>
      <c r="D10" s="1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1"/>
      <c r="AB10" s="21"/>
      <c r="AC10" s="21"/>
      <c r="AD10" s="21"/>
      <c r="AE10" s="19" t="s">
        <v>66</v>
      </c>
      <c r="AF10" s="19"/>
      <c r="AG10" s="19" t="s">
        <v>45</v>
      </c>
      <c r="AH10" s="19" t="s">
        <v>67</v>
      </c>
      <c r="AI10" s="81"/>
      <c r="AJ10" s="82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1"/>
      <c r="AX10" s="21"/>
      <c r="AY10" s="21"/>
      <c r="AZ10" s="21"/>
      <c r="CD10" s="146"/>
      <c r="CE10" s="147"/>
      <c r="CF10" s="147"/>
      <c r="CG10" s="147"/>
      <c r="CH10" s="147"/>
      <c r="CI10" s="147"/>
      <c r="CJ10" s="147"/>
      <c r="CK10" s="151"/>
      <c r="CL10" s="151"/>
      <c r="CM10" s="151"/>
      <c r="CN10" s="151"/>
      <c r="CO10" s="148"/>
      <c r="CP10" s="151"/>
      <c r="CQ10" s="151"/>
      <c r="CR10" s="151"/>
      <c r="CS10" s="151"/>
      <c r="CT10" s="148"/>
      <c r="CU10" s="148"/>
      <c r="CV10" s="148"/>
      <c r="CW10" s="149"/>
      <c r="DE10" s="32" t="s">
        <v>137</v>
      </c>
      <c r="DF10" s="32" t="s">
        <v>138</v>
      </c>
      <c r="FD10" s="59">
        <v>7</v>
      </c>
      <c r="FE10" s="59"/>
      <c r="FF10" s="59"/>
      <c r="FG10" s="59"/>
      <c r="FH10" s="59">
        <v>3</v>
      </c>
      <c r="FI10" s="59"/>
      <c r="FJ10" s="59"/>
      <c r="FK10" s="60"/>
      <c r="FL10" s="173"/>
      <c r="FM10" s="173"/>
      <c r="FN10" s="173"/>
      <c r="FO10" s="173"/>
      <c r="FP10" s="173"/>
      <c r="FQ10" s="173"/>
      <c r="FR10" s="173"/>
      <c r="FS10" s="131"/>
      <c r="FT10" s="182"/>
      <c r="FU10" s="183"/>
      <c r="FV10" s="183"/>
      <c r="FW10" s="184"/>
      <c r="GA10" s="50">
        <v>6</v>
      </c>
      <c r="GB10" s="50"/>
      <c r="GC10" s="50">
        <v>93</v>
      </c>
      <c r="GD10" s="51"/>
      <c r="GE10" s="198"/>
      <c r="GF10" s="198"/>
      <c r="GG10" s="198"/>
      <c r="GH10" s="198"/>
      <c r="GI10" s="198"/>
      <c r="GJ10" s="198"/>
      <c r="GK10" s="100"/>
      <c r="GL10" s="100"/>
      <c r="GM10" s="100"/>
      <c r="GN10" s="100"/>
      <c r="GO10" s="100"/>
      <c r="GP10" s="100"/>
      <c r="GQ10" s="188"/>
      <c r="GR10" s="188"/>
      <c r="GS10" s="189"/>
      <c r="GT10" s="189"/>
      <c r="GU10" s="189"/>
      <c r="GV10" s="189"/>
      <c r="GW10" s="189"/>
      <c r="GX10" s="19"/>
      <c r="GY10" s="21"/>
      <c r="GZ10" s="21"/>
      <c r="HA10" s="20"/>
      <c r="HC10" s="4"/>
      <c r="HD10" s="5"/>
      <c r="HE10" s="5" t="s">
        <v>27</v>
      </c>
      <c r="HF10" s="5"/>
      <c r="HG10" s="5"/>
      <c r="HH10" s="5"/>
      <c r="HI10" s="5"/>
      <c r="HJ10" s="5"/>
      <c r="HK10" s="5"/>
      <c r="HL10" s="5"/>
      <c r="HM10" s="5"/>
      <c r="HN10" s="5" t="s">
        <v>28</v>
      </c>
      <c r="HO10" s="5"/>
      <c r="HP10" s="5"/>
      <c r="HQ10" s="5"/>
      <c r="HR10" s="5"/>
      <c r="HS10" s="5"/>
      <c r="HT10" s="5"/>
      <c r="HU10" s="5"/>
      <c r="HV10" s="5"/>
      <c r="HW10" s="5"/>
      <c r="HX10" s="6"/>
    </row>
    <row r="11" spans="1:232" ht="24.95" customHeight="1" thickTop="1" x14ac:dyDescent="0.3">
      <c r="A11" s="20"/>
      <c r="B11" s="20"/>
      <c r="C11" s="19"/>
      <c r="D11" s="19"/>
      <c r="E11" s="21"/>
      <c r="F11" s="21"/>
      <c r="G11" s="21"/>
      <c r="H11" s="21"/>
      <c r="I11" s="21"/>
      <c r="J11" s="74" t="s">
        <v>45</v>
      </c>
      <c r="K11" s="2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2"/>
      <c r="Z11" s="22"/>
      <c r="AA11" s="21"/>
      <c r="AB11" s="21"/>
      <c r="AC11" s="22"/>
      <c r="AD11" s="21"/>
      <c r="AE11" s="19" t="s">
        <v>68</v>
      </c>
      <c r="AF11" s="72"/>
      <c r="AG11" s="19" t="s">
        <v>45</v>
      </c>
      <c r="AH11" s="83"/>
      <c r="AI11" s="86"/>
      <c r="AJ11" s="87"/>
      <c r="AK11" s="72"/>
      <c r="AL11" s="72"/>
      <c r="AM11" s="72"/>
      <c r="AN11" s="72"/>
      <c r="AO11" s="72"/>
      <c r="AP11" s="19"/>
      <c r="AQ11" s="19"/>
      <c r="AR11" s="19"/>
      <c r="AS11" s="19"/>
      <c r="AT11" s="72"/>
      <c r="AU11" s="72"/>
      <c r="AV11" s="72"/>
      <c r="AW11" s="22"/>
      <c r="AX11" s="22"/>
      <c r="AY11" s="22"/>
      <c r="AZ11" s="22"/>
      <c r="CE11" s="152" t="s">
        <v>36</v>
      </c>
      <c r="CF11" s="152" t="s">
        <v>100</v>
      </c>
      <c r="CG11" s="152"/>
      <c r="CH11" s="152"/>
      <c r="CI11" s="152"/>
      <c r="CJ11" s="152"/>
      <c r="CK11" s="152"/>
      <c r="CL11" s="152"/>
      <c r="CM11" s="152"/>
      <c r="CN11" s="152"/>
      <c r="DE11" s="32" t="s">
        <v>137</v>
      </c>
      <c r="DF11" s="32" t="s">
        <v>139</v>
      </c>
      <c r="EO11" s="32" t="s">
        <v>159</v>
      </c>
      <c r="FD11" s="59">
        <v>8</v>
      </c>
      <c r="FE11" s="59"/>
      <c r="FF11" s="59"/>
      <c r="FG11" s="59"/>
      <c r="FH11" s="59">
        <v>15</v>
      </c>
      <c r="FI11" s="59"/>
      <c r="FJ11" s="59"/>
      <c r="FK11" s="60"/>
      <c r="FL11" s="173"/>
      <c r="FM11" s="173"/>
      <c r="FN11" s="173"/>
      <c r="FO11" s="173"/>
      <c r="FP11" s="173"/>
      <c r="FQ11" s="173"/>
      <c r="FR11" s="173"/>
      <c r="FS11" s="131"/>
      <c r="FT11" s="182"/>
      <c r="FU11" s="183"/>
      <c r="FV11" s="183"/>
      <c r="FW11" s="184"/>
      <c r="GA11" s="50">
        <v>7</v>
      </c>
      <c r="GB11" s="50"/>
      <c r="GC11" s="50">
        <v>51</v>
      </c>
      <c r="GD11" s="51"/>
      <c r="GE11" s="198"/>
      <c r="GF11" s="198"/>
      <c r="GG11" s="198"/>
      <c r="GH11" s="198"/>
      <c r="GI11" s="198"/>
      <c r="GJ11" s="198"/>
      <c r="GK11" s="100"/>
      <c r="GL11" s="100"/>
      <c r="GM11" s="100"/>
      <c r="GN11" s="100"/>
      <c r="GO11" s="100"/>
      <c r="GP11" s="100"/>
      <c r="GQ11" s="188"/>
      <c r="GR11" s="217" t="s">
        <v>181</v>
      </c>
      <c r="GS11" s="189" t="s">
        <v>202</v>
      </c>
      <c r="GT11" s="189"/>
      <c r="GU11" s="189"/>
      <c r="GV11" s="189"/>
      <c r="GW11" s="189"/>
      <c r="GX11" s="72"/>
      <c r="GY11" s="22"/>
      <c r="GZ11" s="22"/>
      <c r="HA11" s="20"/>
      <c r="HC11" s="1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9"/>
    </row>
    <row r="12" spans="1:232" ht="24.95" customHeight="1" x14ac:dyDescent="0.3">
      <c r="A12" s="19"/>
      <c r="B12" s="19"/>
      <c r="C12" s="19"/>
      <c r="D12" s="19"/>
      <c r="E12" s="37"/>
      <c r="F12" s="19"/>
      <c r="G12" s="19"/>
      <c r="H12" s="19"/>
      <c r="I12" s="19"/>
      <c r="J12" s="74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1"/>
      <c r="AA12" s="21"/>
      <c r="AB12" s="21"/>
      <c r="AC12" s="21"/>
      <c r="AD12" s="21"/>
      <c r="AE12" s="19" t="s">
        <v>69</v>
      </c>
      <c r="AF12" s="19"/>
      <c r="AG12" s="19"/>
      <c r="AH12" s="19" t="s">
        <v>45</v>
      </c>
      <c r="AI12" s="83"/>
      <c r="AJ12" s="84"/>
      <c r="AK12" s="85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1"/>
      <c r="AX12" s="21"/>
      <c r="AY12" s="21"/>
      <c r="AZ12" s="21"/>
      <c r="CE12" s="152"/>
      <c r="CF12" s="152" t="s">
        <v>101</v>
      </c>
      <c r="CG12" s="152"/>
      <c r="CH12" s="152"/>
      <c r="CI12" s="152"/>
      <c r="CJ12" s="152"/>
      <c r="CK12" s="54"/>
      <c r="CL12" s="55"/>
      <c r="CM12" s="65"/>
      <c r="CN12" s="152" t="s">
        <v>103</v>
      </c>
      <c r="DE12" s="32" t="s">
        <v>137</v>
      </c>
      <c r="DF12" s="32" t="s">
        <v>140</v>
      </c>
      <c r="EO12" s="32" t="s">
        <v>160</v>
      </c>
      <c r="FD12" s="59">
        <v>9</v>
      </c>
      <c r="FE12" s="59"/>
      <c r="FF12" s="59"/>
      <c r="FG12" s="59"/>
      <c r="FH12" s="59">
        <v>41</v>
      </c>
      <c r="FI12" s="59"/>
      <c r="FJ12" s="59"/>
      <c r="FK12" s="60"/>
      <c r="FL12" s="173"/>
      <c r="FM12" s="173"/>
      <c r="FN12" s="173"/>
      <c r="FO12" s="173"/>
      <c r="FP12" s="173"/>
      <c r="FQ12" s="173"/>
      <c r="FR12" s="173"/>
      <c r="FS12" s="131"/>
      <c r="FT12" s="182"/>
      <c r="FU12" s="183"/>
      <c r="FV12" s="183"/>
      <c r="FW12" s="184"/>
      <c r="GA12" s="50">
        <v>8</v>
      </c>
      <c r="GB12" s="50"/>
      <c r="GC12" s="50">
        <v>31</v>
      </c>
      <c r="GD12" s="51"/>
      <c r="GE12" s="198"/>
      <c r="GF12" s="198"/>
      <c r="GG12" s="198"/>
      <c r="GH12" s="198"/>
      <c r="GI12" s="198"/>
      <c r="GJ12" s="198"/>
      <c r="GK12" s="100"/>
      <c r="GL12" s="100"/>
      <c r="GM12" s="100"/>
      <c r="GN12" s="100"/>
      <c r="GO12" s="100"/>
      <c r="GP12" s="100"/>
      <c r="GQ12" s="188"/>
      <c r="GR12" s="188"/>
      <c r="GS12" s="189" t="s">
        <v>203</v>
      </c>
      <c r="GT12" s="189"/>
      <c r="GU12" s="189"/>
      <c r="GV12" s="189"/>
      <c r="GW12" s="190"/>
      <c r="GX12" s="19"/>
      <c r="GY12" s="21"/>
      <c r="GZ12" s="21"/>
      <c r="HA12" s="20"/>
      <c r="HC12" s="4"/>
      <c r="HD12" s="5" t="s">
        <v>29</v>
      </c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6"/>
    </row>
    <row r="13" spans="1:232" ht="24.95" customHeight="1" x14ac:dyDescent="0.3">
      <c r="A13" s="19"/>
      <c r="B13" s="19"/>
      <c r="C13" s="19"/>
      <c r="D13" s="18"/>
      <c r="E13" s="19"/>
      <c r="F13" s="19"/>
      <c r="G13" s="19"/>
      <c r="H13" s="19"/>
      <c r="I13" s="19"/>
      <c r="J13" s="19"/>
      <c r="K13" s="19" t="s">
        <v>48</v>
      </c>
      <c r="L13" s="19"/>
      <c r="M13" s="19"/>
      <c r="N13" s="19"/>
      <c r="O13" s="19"/>
      <c r="P13" s="75"/>
      <c r="Q13" s="76"/>
      <c r="R13" s="76"/>
      <c r="S13" s="77"/>
      <c r="T13" s="19"/>
      <c r="U13" s="19"/>
      <c r="V13" s="19"/>
      <c r="W13" s="19"/>
      <c r="X13" s="19"/>
      <c r="Y13" s="19"/>
      <c r="Z13" s="21"/>
      <c r="AA13" s="21"/>
      <c r="AB13" s="21"/>
      <c r="AC13" s="21"/>
      <c r="AD13" s="21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1"/>
      <c r="AX13" s="21"/>
      <c r="AY13" s="21"/>
      <c r="AZ13" s="21"/>
      <c r="CE13" s="152" t="s">
        <v>36</v>
      </c>
      <c r="CF13" s="152" t="s">
        <v>130</v>
      </c>
      <c r="DF13" s="131"/>
      <c r="DG13" s="106"/>
      <c r="DH13" s="106"/>
      <c r="DI13" s="106"/>
      <c r="DJ13" s="106"/>
      <c r="DK13" s="106"/>
      <c r="DL13" s="106"/>
      <c r="DM13" s="112"/>
      <c r="DN13" s="113"/>
      <c r="EO13" s="32" t="s">
        <v>161</v>
      </c>
      <c r="FD13" s="59">
        <v>10</v>
      </c>
      <c r="FE13" s="59"/>
      <c r="FF13" s="59"/>
      <c r="FG13" s="59"/>
      <c r="FH13" s="63">
        <v>47</v>
      </c>
      <c r="FI13" s="63"/>
      <c r="FJ13" s="63"/>
      <c r="FK13" s="64"/>
      <c r="FL13" s="173"/>
      <c r="FM13" s="173"/>
      <c r="FN13" s="173"/>
      <c r="FO13" s="173"/>
      <c r="FP13" s="173"/>
      <c r="FQ13" s="173"/>
      <c r="FR13" s="173"/>
      <c r="FS13" s="131"/>
      <c r="FT13" s="182"/>
      <c r="FU13" s="183"/>
      <c r="FV13" s="183"/>
      <c r="FW13" s="184"/>
      <c r="GA13" s="50">
        <v>9</v>
      </c>
      <c r="GB13" s="50"/>
      <c r="GC13" s="50">
        <v>50</v>
      </c>
      <c r="GD13" s="51"/>
      <c r="GE13" s="198"/>
      <c r="GF13" s="198"/>
      <c r="GG13" s="198"/>
      <c r="GH13" s="198"/>
      <c r="GI13" s="198"/>
      <c r="GJ13" s="198"/>
      <c r="GK13" s="100"/>
      <c r="GL13" s="100"/>
      <c r="GM13" s="100"/>
      <c r="GN13" s="100"/>
      <c r="GO13" s="100"/>
      <c r="GP13" s="100"/>
      <c r="GQ13" s="188"/>
      <c r="GR13" s="188"/>
      <c r="GS13" s="218"/>
      <c r="GT13" s="219"/>
      <c r="GU13" s="219"/>
      <c r="GV13" s="219"/>
      <c r="GW13" s="219"/>
      <c r="GX13" s="219"/>
      <c r="GY13" s="220"/>
      <c r="GZ13" s="21"/>
      <c r="HA13" s="20"/>
      <c r="HB13" s="31"/>
      <c r="HC13" s="4"/>
      <c r="HD13" s="5"/>
      <c r="HE13" s="5" t="s">
        <v>30</v>
      </c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6"/>
    </row>
    <row r="14" spans="1:232" ht="24.95" customHeight="1" x14ac:dyDescent="0.3">
      <c r="A14" s="19"/>
      <c r="B14" s="19"/>
      <c r="C14" s="19"/>
      <c r="D14" s="18"/>
      <c r="E14" s="19" t="s">
        <v>50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  <c r="AA14" s="21"/>
      <c r="AB14" s="21"/>
      <c r="AC14" s="21"/>
      <c r="AD14" s="21"/>
      <c r="AE14" s="19" t="s">
        <v>70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1"/>
      <c r="AX14" s="21"/>
      <c r="AY14" s="21"/>
      <c r="AZ14" s="21"/>
      <c r="CA14" s="47" t="s">
        <v>104</v>
      </c>
      <c r="CB14" s="47"/>
      <c r="CC14" s="47"/>
      <c r="CD14" s="32" t="s">
        <v>105</v>
      </c>
      <c r="CG14" s="32" t="s">
        <v>124</v>
      </c>
      <c r="DD14" s="32" t="s">
        <v>36</v>
      </c>
      <c r="DE14" s="32" t="s">
        <v>142</v>
      </c>
      <c r="DM14" s="111"/>
      <c r="DN14" s="112"/>
      <c r="DO14" s="112"/>
      <c r="DP14" s="112"/>
      <c r="DQ14" s="113"/>
      <c r="DR14" s="32" t="s">
        <v>144</v>
      </c>
      <c r="EO14" s="32" t="s">
        <v>162</v>
      </c>
      <c r="FD14" s="59" t="s">
        <v>72</v>
      </c>
      <c r="FE14" s="59"/>
      <c r="FF14" s="59"/>
      <c r="FG14" s="60"/>
      <c r="FH14" s="163"/>
      <c r="FI14" s="164"/>
      <c r="FJ14" s="164"/>
      <c r="FK14" s="166"/>
      <c r="FL14" s="173"/>
      <c r="FM14" s="173"/>
      <c r="FN14" s="173"/>
      <c r="FO14" s="173"/>
      <c r="FP14" s="101"/>
      <c r="FQ14" s="101"/>
      <c r="FR14" s="101"/>
      <c r="FS14" s="108"/>
      <c r="FT14" s="182"/>
      <c r="FU14" s="164"/>
      <c r="FV14" s="164"/>
      <c r="FW14" s="165"/>
      <c r="GA14" s="50">
        <v>10</v>
      </c>
      <c r="GB14" s="50"/>
      <c r="GC14" s="49">
        <v>41</v>
      </c>
      <c r="GD14" s="56"/>
      <c r="GE14" s="198"/>
      <c r="GF14" s="198"/>
      <c r="GG14" s="198"/>
      <c r="GH14" s="198"/>
      <c r="GI14" s="198"/>
      <c r="GJ14" s="198"/>
      <c r="GK14" s="100"/>
      <c r="GL14" s="100"/>
      <c r="GM14" s="100"/>
      <c r="GN14" s="100"/>
      <c r="GO14" s="100"/>
      <c r="GP14" s="100"/>
      <c r="GQ14" s="188"/>
      <c r="GR14" s="188"/>
      <c r="GS14" s="221"/>
      <c r="GT14" s="222"/>
      <c r="GU14" s="222"/>
      <c r="GV14" s="222"/>
      <c r="GW14" s="222"/>
      <c r="GX14" s="222"/>
      <c r="GY14" s="223"/>
      <c r="GZ14" s="21"/>
      <c r="HA14" s="20"/>
      <c r="HB14" s="13"/>
      <c r="HC14" s="70"/>
      <c r="HD14" s="10" t="s">
        <v>25</v>
      </c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6"/>
    </row>
    <row r="15" spans="1:232" ht="24.95" customHeight="1" x14ac:dyDescent="0.3">
      <c r="A15" s="19"/>
      <c r="B15" s="19"/>
      <c r="C15" s="19"/>
      <c r="D15" s="19"/>
      <c r="E15" s="19"/>
      <c r="F15" s="19" t="s">
        <v>51</v>
      </c>
      <c r="G15" s="19"/>
      <c r="H15" s="19"/>
      <c r="I15" s="37"/>
      <c r="J15" s="3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  <c r="AA15" s="21"/>
      <c r="AB15" s="21"/>
      <c r="AC15" s="21"/>
      <c r="AD15" s="21"/>
      <c r="AE15" s="51" t="s">
        <v>71</v>
      </c>
      <c r="AF15" s="53"/>
      <c r="AG15" s="51" t="s">
        <v>73</v>
      </c>
      <c r="AH15" s="52"/>
      <c r="AI15" s="52"/>
      <c r="AJ15" s="53"/>
      <c r="AK15" s="96" t="s">
        <v>74</v>
      </c>
      <c r="AL15" s="97"/>
      <c r="AM15" s="97"/>
      <c r="AN15" s="98"/>
      <c r="AO15" s="56" t="s">
        <v>75</v>
      </c>
      <c r="AP15" s="57"/>
      <c r="AQ15" s="57"/>
      <c r="AR15" s="58"/>
      <c r="AS15" s="19"/>
      <c r="AT15" s="19"/>
      <c r="AU15" s="19"/>
      <c r="AV15" s="19"/>
      <c r="AW15" s="21"/>
      <c r="AX15" s="21"/>
      <c r="AY15" s="21"/>
      <c r="AZ15" s="21"/>
      <c r="CD15" s="59" t="s">
        <v>106</v>
      </c>
      <c r="CE15" s="59"/>
      <c r="CF15" s="153" t="s">
        <v>107</v>
      </c>
      <c r="CG15" s="59"/>
      <c r="CH15" s="59"/>
      <c r="CI15" s="59"/>
      <c r="CJ15" s="153" t="s">
        <v>108</v>
      </c>
      <c r="CK15" s="59"/>
      <c r="CL15" s="59"/>
      <c r="CM15" s="59"/>
      <c r="CN15" s="59" t="s">
        <v>29</v>
      </c>
      <c r="CO15" s="59"/>
      <c r="CP15" s="59"/>
      <c r="CQ15" s="59"/>
      <c r="DD15" s="32" t="s">
        <v>36</v>
      </c>
      <c r="DE15" s="32" t="s">
        <v>145</v>
      </c>
      <c r="DK15" s="131"/>
      <c r="DL15" s="106"/>
      <c r="DM15" s="106"/>
      <c r="DN15" s="106"/>
      <c r="DO15" s="106"/>
      <c r="DP15" s="106"/>
      <c r="DQ15" s="107"/>
      <c r="DR15" s="32" t="s">
        <v>146</v>
      </c>
      <c r="EA15" s="47" t="s">
        <v>168</v>
      </c>
      <c r="EB15" s="47"/>
      <c r="EC15" s="47"/>
      <c r="EE15" s="32" t="s">
        <v>163</v>
      </c>
      <c r="FD15" s="59" t="s">
        <v>68</v>
      </c>
      <c r="FE15" s="59"/>
      <c r="FF15" s="59"/>
      <c r="FG15" s="60"/>
      <c r="FH15" s="131"/>
      <c r="FI15" s="106"/>
      <c r="FJ15" s="106"/>
      <c r="FK15" s="107"/>
      <c r="FL15" s="168"/>
      <c r="FM15" s="169"/>
      <c r="FN15" s="169"/>
      <c r="FO15" s="169"/>
      <c r="FP15" s="169"/>
      <c r="FQ15" s="169"/>
      <c r="FR15" s="169"/>
      <c r="FS15" s="170"/>
      <c r="FT15" s="182"/>
      <c r="FU15" s="164"/>
      <c r="FV15" s="164"/>
      <c r="FW15" s="165"/>
      <c r="GA15" s="50" t="s">
        <v>72</v>
      </c>
      <c r="GB15" s="51"/>
      <c r="GC15" s="199"/>
      <c r="GD15" s="200"/>
      <c r="GE15" s="201"/>
      <c r="GF15" s="201"/>
      <c r="GG15" s="201"/>
      <c r="GH15" s="209"/>
      <c r="GI15" s="209"/>
      <c r="GJ15" s="209"/>
      <c r="GK15" s="208"/>
      <c r="GL15" s="208"/>
      <c r="GM15" s="208"/>
      <c r="GN15" s="210"/>
      <c r="GO15" s="210"/>
      <c r="GP15" s="210"/>
      <c r="GQ15" s="188"/>
      <c r="GR15" s="188"/>
      <c r="GS15" s="189"/>
      <c r="GT15" s="189"/>
      <c r="GU15" s="189"/>
      <c r="GV15" s="189"/>
      <c r="GW15" s="189"/>
      <c r="GX15" s="19"/>
      <c r="GY15" s="21"/>
      <c r="GZ15" s="21"/>
      <c r="HA15" s="20"/>
      <c r="HB15" s="13"/>
      <c r="HC15" s="17"/>
      <c r="HD15" s="7"/>
      <c r="HE15" s="7" t="s">
        <v>31</v>
      </c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9"/>
    </row>
    <row r="16" spans="1:232" ht="24.95" customHeight="1" x14ac:dyDescent="0.3">
      <c r="A16" s="19"/>
      <c r="B16" s="19"/>
      <c r="C16" s="19"/>
      <c r="D16" s="19"/>
      <c r="E16" s="19"/>
      <c r="F16" s="19" t="s">
        <v>52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1"/>
      <c r="AA16" s="21"/>
      <c r="AB16" s="21"/>
      <c r="AC16" s="21"/>
      <c r="AD16" s="21"/>
      <c r="AE16" s="51">
        <v>1</v>
      </c>
      <c r="AF16" s="53"/>
      <c r="AG16" s="93">
        <f>AJ8</f>
        <v>3</v>
      </c>
      <c r="AH16" s="52"/>
      <c r="AI16" s="52"/>
      <c r="AJ16" s="52"/>
      <c r="AK16" s="100"/>
      <c r="AL16" s="100"/>
      <c r="AM16" s="100"/>
      <c r="AN16" s="100"/>
      <c r="AO16" s="100"/>
      <c r="AP16" s="100"/>
      <c r="AQ16" s="100"/>
      <c r="AR16" s="100"/>
      <c r="AS16" s="19"/>
      <c r="AT16" s="19"/>
      <c r="AU16" s="19"/>
      <c r="AV16" s="19"/>
      <c r="AW16" s="21"/>
      <c r="AX16" s="21"/>
      <c r="AY16" s="21"/>
      <c r="AZ16" s="21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63"/>
      <c r="CO16" s="63"/>
      <c r="CP16" s="63"/>
      <c r="CQ16" s="63"/>
      <c r="DE16" s="32" t="s">
        <v>137</v>
      </c>
      <c r="DF16" s="32" t="s">
        <v>147</v>
      </c>
      <c r="EF16" s="32" t="s">
        <v>164</v>
      </c>
      <c r="GA16" s="49" t="s">
        <v>68</v>
      </c>
      <c r="GB16" s="56"/>
      <c r="GC16" s="203"/>
      <c r="GD16" s="204"/>
      <c r="GE16" s="205"/>
      <c r="GF16" s="205"/>
      <c r="GG16" s="205"/>
      <c r="GH16" s="205"/>
      <c r="GI16" s="205"/>
      <c r="GJ16" s="205"/>
      <c r="GK16" s="202"/>
      <c r="GL16" s="202"/>
      <c r="GM16" s="202"/>
      <c r="GN16" s="202"/>
      <c r="GO16" s="202"/>
      <c r="GP16" s="202"/>
      <c r="GQ16" s="188"/>
      <c r="GR16" s="217" t="s">
        <v>204</v>
      </c>
      <c r="GS16" s="189" t="s">
        <v>205</v>
      </c>
      <c r="GT16" s="189"/>
      <c r="GU16" s="189"/>
      <c r="GV16" s="189"/>
      <c r="GW16" s="189"/>
      <c r="GX16" s="72"/>
      <c r="GY16" s="22"/>
      <c r="GZ16" s="21"/>
      <c r="HA16" s="20"/>
      <c r="HB16" s="13"/>
      <c r="HC16" s="4"/>
      <c r="HD16" s="5" t="s">
        <v>32</v>
      </c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6"/>
    </row>
    <row r="17" spans="1:232" ht="24.95" customHeight="1" x14ac:dyDescent="0.3">
      <c r="A17" s="18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1"/>
      <c r="AA17" s="21"/>
      <c r="AB17" s="21"/>
      <c r="AE17" s="60">
        <v>2</v>
      </c>
      <c r="AF17" s="62"/>
      <c r="AG17" s="94">
        <f>AL8</f>
        <v>3.7</v>
      </c>
      <c r="AH17" s="61"/>
      <c r="AI17" s="61"/>
      <c r="AJ17" s="61"/>
      <c r="AK17" s="100"/>
      <c r="AL17" s="100"/>
      <c r="AM17" s="100"/>
      <c r="AN17" s="100"/>
      <c r="AO17" s="100"/>
      <c r="AP17" s="100"/>
      <c r="AQ17" s="100"/>
      <c r="AR17" s="100"/>
      <c r="AS17" s="18"/>
      <c r="AT17" s="18"/>
      <c r="AU17" s="18"/>
      <c r="AV17" s="18"/>
      <c r="AY17" s="21"/>
      <c r="AZ17" s="21"/>
      <c r="CD17" s="59" t="s">
        <v>109</v>
      </c>
      <c r="CE17" s="59"/>
      <c r="CF17" s="59">
        <v>109.9</v>
      </c>
      <c r="CG17" s="59"/>
      <c r="CH17" s="59"/>
      <c r="CI17" s="59"/>
      <c r="CJ17" s="59">
        <v>4.67</v>
      </c>
      <c r="CK17" s="59"/>
      <c r="CL17" s="59"/>
      <c r="CM17" s="60"/>
      <c r="CN17" s="156"/>
      <c r="CO17" s="157"/>
      <c r="CP17" s="157"/>
      <c r="CQ17" s="158"/>
      <c r="EF17" s="32" t="s">
        <v>165</v>
      </c>
      <c r="FC17" s="71" t="s">
        <v>178</v>
      </c>
      <c r="FD17" s="133" t="s">
        <v>179</v>
      </c>
      <c r="FE17" s="133"/>
      <c r="FF17" s="133"/>
      <c r="FG17" s="133"/>
      <c r="FH17" s="133"/>
      <c r="FI17" s="133"/>
      <c r="FJ17" s="133"/>
      <c r="FK17" s="133"/>
      <c r="FL17" s="133"/>
      <c r="FM17" s="133"/>
      <c r="FN17" s="133"/>
      <c r="FO17" s="133"/>
      <c r="FP17" s="133"/>
      <c r="FQ17" s="171"/>
      <c r="FR17" s="111"/>
      <c r="FS17" s="112"/>
      <c r="FT17" s="112"/>
      <c r="FU17" s="112"/>
      <c r="FV17" s="112"/>
      <c r="FW17" s="125" t="s">
        <v>180</v>
      </c>
      <c r="GA17" s="206" t="s">
        <v>194</v>
      </c>
      <c r="GB17" s="207"/>
      <c r="GC17" s="207"/>
      <c r="GD17" s="207"/>
      <c r="GE17" s="84"/>
      <c r="GF17" s="84"/>
      <c r="GG17" s="84"/>
      <c r="GH17" s="84"/>
      <c r="GI17" s="84"/>
      <c r="GJ17" s="85"/>
      <c r="GK17" s="185"/>
      <c r="GL17" s="185"/>
      <c r="GM17" s="185"/>
      <c r="GN17" s="188"/>
      <c r="GO17" s="188"/>
      <c r="GP17" s="188"/>
      <c r="GQ17" s="188"/>
      <c r="GR17" s="188"/>
      <c r="GS17" s="189" t="s">
        <v>203</v>
      </c>
      <c r="GT17" s="189"/>
      <c r="GU17" s="189"/>
      <c r="GV17" s="189"/>
      <c r="GW17" s="190"/>
      <c r="GX17" s="19"/>
      <c r="GY17" s="21"/>
      <c r="GZ17" s="21"/>
      <c r="HA17" s="20"/>
      <c r="HB17" s="13"/>
      <c r="HC17" s="4"/>
      <c r="HD17" s="5"/>
      <c r="HE17" s="5" t="s">
        <v>33</v>
      </c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6"/>
    </row>
    <row r="18" spans="1:232" ht="24.95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1"/>
      <c r="AA18" s="21"/>
      <c r="AB18" s="21"/>
      <c r="AC18" s="21"/>
      <c r="AD18" s="21"/>
      <c r="AE18" s="51">
        <v>3</v>
      </c>
      <c r="AF18" s="53"/>
      <c r="AG18" s="93">
        <f>AN8</f>
        <v>4.0999999999999996</v>
      </c>
      <c r="AH18" s="52"/>
      <c r="AI18" s="52"/>
      <c r="AJ18" s="52"/>
      <c r="AK18" s="100"/>
      <c r="AL18" s="100"/>
      <c r="AM18" s="100"/>
      <c r="AN18" s="100"/>
      <c r="AO18" s="100"/>
      <c r="AP18" s="100"/>
      <c r="AQ18" s="100"/>
      <c r="AR18" s="100"/>
      <c r="AS18" s="19"/>
      <c r="AT18" s="19"/>
      <c r="AU18" s="19"/>
      <c r="AV18" s="19"/>
      <c r="AW18" s="21"/>
      <c r="AX18" s="21"/>
      <c r="AY18" s="21"/>
      <c r="AZ18" s="21"/>
      <c r="CD18" s="59" t="s">
        <v>110</v>
      </c>
      <c r="CE18" s="59"/>
      <c r="CF18" s="59">
        <v>115.8</v>
      </c>
      <c r="CG18" s="59"/>
      <c r="CH18" s="59"/>
      <c r="CI18" s="59"/>
      <c r="CJ18" s="59">
        <v>4.8899999999999997</v>
      </c>
      <c r="CK18" s="59"/>
      <c r="CL18" s="59"/>
      <c r="CM18" s="60"/>
      <c r="CN18" s="156"/>
      <c r="CO18" s="157"/>
      <c r="CP18" s="157"/>
      <c r="CQ18" s="158"/>
      <c r="DC18" s="14" t="s">
        <v>1</v>
      </c>
      <c r="DD18" s="10" t="s">
        <v>7</v>
      </c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1"/>
      <c r="EG18" s="32" t="s">
        <v>36</v>
      </c>
      <c r="EH18" s="32" t="s">
        <v>166</v>
      </c>
      <c r="FC18" s="71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71"/>
      <c r="FR18" s="114"/>
      <c r="FS18" s="115"/>
      <c r="FT18" s="115"/>
      <c r="FU18" s="115"/>
      <c r="FV18" s="115"/>
      <c r="FW18" s="130"/>
      <c r="GA18" s="206" t="s">
        <v>69</v>
      </c>
      <c r="GB18" s="207"/>
      <c r="GC18" s="207"/>
      <c r="GD18" s="207"/>
      <c r="GE18" s="84"/>
      <c r="GF18" s="84"/>
      <c r="GG18" s="84"/>
      <c r="GH18" s="84"/>
      <c r="GI18" s="84"/>
      <c r="GJ18" s="85"/>
      <c r="GK18" s="185"/>
      <c r="GL18" s="185"/>
      <c r="GM18" s="185"/>
      <c r="GN18" s="188"/>
      <c r="GO18" s="188"/>
      <c r="GP18" s="188"/>
      <c r="GQ18" s="188"/>
      <c r="GR18" s="188"/>
      <c r="GS18" s="218"/>
      <c r="GT18" s="219"/>
      <c r="GU18" s="219"/>
      <c r="GV18" s="219"/>
      <c r="GW18" s="219"/>
      <c r="GX18" s="219"/>
      <c r="GY18" s="220"/>
      <c r="GZ18" s="21"/>
      <c r="HA18" s="20"/>
      <c r="HB18" s="5"/>
      <c r="HC18" s="67"/>
      <c r="HD18" s="5"/>
      <c r="HE18" s="5" t="s">
        <v>34</v>
      </c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6"/>
    </row>
    <row r="19" spans="1:232" ht="24.95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1"/>
      <c r="AA19" s="21"/>
      <c r="AB19" s="21"/>
      <c r="AC19" s="21"/>
      <c r="AD19" s="21"/>
      <c r="AE19" s="51">
        <v>4</v>
      </c>
      <c r="AF19" s="53"/>
      <c r="AG19" s="93">
        <f>AP8</f>
        <v>4.8</v>
      </c>
      <c r="AH19" s="52"/>
      <c r="AI19" s="52"/>
      <c r="AJ19" s="52"/>
      <c r="AK19" s="100"/>
      <c r="AL19" s="100"/>
      <c r="AM19" s="100"/>
      <c r="AN19" s="100"/>
      <c r="AO19" s="100"/>
      <c r="AP19" s="100"/>
      <c r="AQ19" s="100"/>
      <c r="AR19" s="100"/>
      <c r="AS19" s="21"/>
      <c r="AT19" s="21"/>
      <c r="AU19" s="21"/>
      <c r="AV19" s="21"/>
      <c r="AW19" s="21"/>
      <c r="AX19" s="21"/>
      <c r="AY19" s="21"/>
      <c r="AZ19" s="21"/>
      <c r="CD19" s="59" t="s">
        <v>111</v>
      </c>
      <c r="CE19" s="59"/>
      <c r="CF19" s="59">
        <v>121.7</v>
      </c>
      <c r="CG19" s="59"/>
      <c r="CH19" s="59"/>
      <c r="CI19" s="59"/>
      <c r="CJ19" s="59">
        <v>5.08</v>
      </c>
      <c r="CK19" s="59"/>
      <c r="CL19" s="59"/>
      <c r="CM19" s="60"/>
      <c r="CN19" s="156"/>
      <c r="CO19" s="157"/>
      <c r="CP19" s="157"/>
      <c r="CQ19" s="158"/>
      <c r="DC19" s="12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13"/>
      <c r="EG19" s="32" t="s">
        <v>36</v>
      </c>
      <c r="EH19" s="32" t="s">
        <v>167</v>
      </c>
      <c r="FC19" s="71" t="s">
        <v>181</v>
      </c>
      <c r="FD19" s="172" t="s">
        <v>182</v>
      </c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71"/>
      <c r="FR19" s="111"/>
      <c r="FS19" s="112"/>
      <c r="FT19" s="112"/>
      <c r="FU19" s="112"/>
      <c r="FV19" s="112"/>
      <c r="FW19" s="125" t="s">
        <v>180</v>
      </c>
      <c r="GA19" s="206" t="s">
        <v>29</v>
      </c>
      <c r="GB19" s="207"/>
      <c r="GC19" s="207"/>
      <c r="GD19" s="207"/>
      <c r="GE19" s="84"/>
      <c r="GF19" s="84"/>
      <c r="GG19" s="84"/>
      <c r="GH19" s="84"/>
      <c r="GI19" s="84"/>
      <c r="GJ19" s="85"/>
      <c r="GK19" s="185"/>
      <c r="GL19" s="185"/>
      <c r="GM19" s="185"/>
      <c r="GN19" s="188"/>
      <c r="GO19" s="188"/>
      <c r="GP19" s="188"/>
      <c r="GQ19" s="188"/>
      <c r="GR19" s="188"/>
      <c r="GS19" s="221"/>
      <c r="GT19" s="222"/>
      <c r="GU19" s="222"/>
      <c r="GV19" s="222"/>
      <c r="GW19" s="222"/>
      <c r="GX19" s="222"/>
      <c r="GY19" s="223"/>
      <c r="GZ19" s="21"/>
      <c r="HA19" s="20"/>
      <c r="HB19" s="5"/>
      <c r="HC19" s="67"/>
      <c r="HD19" s="5"/>
      <c r="HE19" s="5" t="s">
        <v>35</v>
      </c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6"/>
    </row>
    <row r="20" spans="1:232" ht="24.95" customHeight="1" x14ac:dyDescent="0.3">
      <c r="A20" s="19"/>
      <c r="B20" s="19"/>
      <c r="C20" s="19"/>
      <c r="D20" s="19"/>
      <c r="E20" s="19"/>
      <c r="F20" s="37"/>
      <c r="G20" s="37"/>
      <c r="H20" s="37"/>
      <c r="I20" s="37"/>
      <c r="J20" s="37"/>
      <c r="K20" s="19" t="s">
        <v>53</v>
      </c>
      <c r="L20" s="19"/>
      <c r="M20" s="19"/>
      <c r="N20" s="19"/>
      <c r="O20" s="37"/>
      <c r="P20" s="75"/>
      <c r="Q20" s="77"/>
      <c r="R20" s="19" t="s">
        <v>54</v>
      </c>
      <c r="S20" s="19"/>
      <c r="T20" s="19"/>
      <c r="U20" s="19"/>
      <c r="V20" s="19"/>
      <c r="W20" s="19"/>
      <c r="X20" s="19"/>
      <c r="Y20" s="72"/>
      <c r="Z20" s="22"/>
      <c r="AA20" s="22"/>
      <c r="AB20" s="22"/>
      <c r="AC20" s="88"/>
      <c r="AD20" s="5"/>
      <c r="AE20" s="90">
        <v>5</v>
      </c>
      <c r="AF20" s="91"/>
      <c r="AG20" s="95">
        <f>AR8</f>
        <v>5.2</v>
      </c>
      <c r="AH20" s="92"/>
      <c r="AI20" s="92"/>
      <c r="AJ20" s="92"/>
      <c r="AK20" s="100"/>
      <c r="AL20" s="100"/>
      <c r="AM20" s="100"/>
      <c r="AN20" s="100"/>
      <c r="AO20" s="100"/>
      <c r="AP20" s="100"/>
      <c r="AQ20" s="100"/>
      <c r="AR20" s="100"/>
      <c r="AS20" s="5"/>
      <c r="AT20" s="5"/>
      <c r="AU20" s="5"/>
      <c r="AV20" s="5"/>
      <c r="AW20" s="5"/>
      <c r="AX20" s="5"/>
      <c r="AY20" s="22"/>
      <c r="AZ20" s="22"/>
      <c r="CD20" s="59" t="s">
        <v>112</v>
      </c>
      <c r="CE20" s="59"/>
      <c r="CF20" s="59">
        <v>127.5</v>
      </c>
      <c r="CG20" s="59"/>
      <c r="CH20" s="59"/>
      <c r="CI20" s="59"/>
      <c r="CJ20" s="59">
        <v>5.55</v>
      </c>
      <c r="CK20" s="59"/>
      <c r="CL20" s="59"/>
      <c r="CM20" s="60"/>
      <c r="CN20" s="156"/>
      <c r="CO20" s="157"/>
      <c r="CP20" s="157"/>
      <c r="CQ20" s="158"/>
      <c r="DC20" s="12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13"/>
      <c r="EF20" s="32" t="s">
        <v>169</v>
      </c>
      <c r="EK20" s="131">
        <v>50</v>
      </c>
      <c r="EL20" s="106"/>
      <c r="EM20" s="107"/>
      <c r="FC20" s="71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71"/>
      <c r="FR20" s="114"/>
      <c r="FS20" s="115"/>
      <c r="FT20" s="115"/>
      <c r="FU20" s="115"/>
      <c r="FV20" s="115"/>
      <c r="FW20" s="130"/>
      <c r="GA20" s="22"/>
      <c r="GB20" s="22"/>
      <c r="GC20" s="22"/>
      <c r="GD20" s="19"/>
      <c r="GE20" s="19"/>
      <c r="GF20" s="19"/>
      <c r="GG20" s="19"/>
      <c r="GH20" s="19"/>
      <c r="GI20" s="185"/>
      <c r="GJ20" s="185"/>
      <c r="GK20" s="185"/>
      <c r="GL20" s="185"/>
      <c r="GM20" s="185"/>
      <c r="GN20" s="188"/>
      <c r="GO20" s="188"/>
      <c r="GP20" s="188"/>
      <c r="GQ20" s="188"/>
      <c r="GR20" s="188"/>
      <c r="GS20" s="189"/>
      <c r="GT20" s="189"/>
      <c r="GU20" s="189"/>
      <c r="GV20" s="189"/>
      <c r="GW20" s="189"/>
      <c r="GX20" s="72"/>
      <c r="GY20" s="22"/>
      <c r="GZ20" s="22"/>
      <c r="HA20" s="20"/>
      <c r="HB20" s="5"/>
      <c r="HC20" s="17"/>
      <c r="HD20" s="7" t="s">
        <v>36</v>
      </c>
      <c r="HE20" s="7" t="s">
        <v>37</v>
      </c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9"/>
    </row>
    <row r="21" spans="1:232" ht="24.95" customHeight="1" x14ac:dyDescent="0.3">
      <c r="A21" s="18"/>
      <c r="B21" s="18"/>
      <c r="C21" s="18"/>
      <c r="D21" s="19"/>
      <c r="E21" s="19"/>
      <c r="F21" s="19"/>
      <c r="G21" s="19"/>
      <c r="H21" s="19"/>
      <c r="I21" s="19"/>
      <c r="J21" s="19"/>
      <c r="K21" s="19" t="s">
        <v>55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1"/>
      <c r="AA21" s="21"/>
      <c r="AB21" s="21"/>
      <c r="AC21" s="5"/>
      <c r="AD21" s="5"/>
      <c r="AE21" s="90">
        <v>6</v>
      </c>
      <c r="AF21" s="91"/>
      <c r="AG21" s="95">
        <f>AT8</f>
        <v>8</v>
      </c>
      <c r="AH21" s="92"/>
      <c r="AI21" s="92"/>
      <c r="AJ21" s="92"/>
      <c r="AK21" s="100"/>
      <c r="AL21" s="100"/>
      <c r="AM21" s="100"/>
      <c r="AN21" s="100"/>
      <c r="AO21" s="100"/>
      <c r="AP21" s="100"/>
      <c r="AQ21" s="100"/>
      <c r="AR21" s="100"/>
      <c r="AS21" s="5"/>
      <c r="AT21" s="5"/>
      <c r="AU21" s="5"/>
      <c r="AV21" s="5"/>
      <c r="AW21" s="5"/>
      <c r="AX21" s="5"/>
      <c r="AY21" s="24"/>
      <c r="AZ21" s="24"/>
      <c r="CD21" s="59" t="s">
        <v>113</v>
      </c>
      <c r="CE21" s="59"/>
      <c r="CF21" s="59">
        <v>133.5</v>
      </c>
      <c r="CG21" s="59"/>
      <c r="CH21" s="59"/>
      <c r="CI21" s="59"/>
      <c r="CJ21" s="59">
        <v>6.13</v>
      </c>
      <c r="CK21" s="59"/>
      <c r="CL21" s="59"/>
      <c r="CM21" s="60"/>
      <c r="CN21" s="156"/>
      <c r="CO21" s="157"/>
      <c r="CP21" s="157"/>
      <c r="CQ21" s="158"/>
      <c r="DC21" s="12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13"/>
      <c r="EF21" s="32" t="s">
        <v>170</v>
      </c>
      <c r="EK21" s="131">
        <v>10</v>
      </c>
      <c r="EL21" s="106"/>
      <c r="EM21" s="107"/>
      <c r="FC21" s="71" t="s">
        <v>183</v>
      </c>
      <c r="FD21" s="133" t="s">
        <v>184</v>
      </c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71"/>
      <c r="FR21" s="178"/>
      <c r="FS21" s="179"/>
      <c r="FT21" s="179"/>
      <c r="FU21" s="179"/>
      <c r="FV21" s="179"/>
      <c r="FW21" s="125" t="s">
        <v>180</v>
      </c>
      <c r="GA21" s="49" t="s">
        <v>191</v>
      </c>
      <c r="GB21" s="49"/>
      <c r="GC21" s="193" t="s">
        <v>195</v>
      </c>
      <c r="GD21" s="194"/>
      <c r="GE21" s="193" t="s">
        <v>192</v>
      </c>
      <c r="GF21" s="194"/>
      <c r="GG21" s="194"/>
      <c r="GH21" s="49" t="s">
        <v>75</v>
      </c>
      <c r="GI21" s="49"/>
      <c r="GJ21" s="49"/>
      <c r="GK21" s="49" t="s">
        <v>25</v>
      </c>
      <c r="GL21" s="49"/>
      <c r="GM21" s="49"/>
      <c r="GN21" s="49" t="s">
        <v>163</v>
      </c>
      <c r="GO21" s="49"/>
      <c r="GP21" s="49"/>
      <c r="GQ21" s="37"/>
      <c r="GR21" s="19" t="s">
        <v>185</v>
      </c>
      <c r="GS21" s="189" t="s">
        <v>206</v>
      </c>
      <c r="GT21" s="189"/>
      <c r="GU21" s="189"/>
      <c r="GV21" s="189"/>
      <c r="GW21" s="189"/>
      <c r="GX21" s="191"/>
      <c r="GY21" s="24"/>
      <c r="GZ21" s="24"/>
      <c r="HA21" s="20"/>
      <c r="HB21" s="5"/>
      <c r="HC21" s="4"/>
      <c r="HD21" s="5" t="s">
        <v>29</v>
      </c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6"/>
    </row>
    <row r="22" spans="1:232" ht="24.95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 t="s">
        <v>56</v>
      </c>
      <c r="T22" s="19"/>
      <c r="U22" s="37"/>
      <c r="V22" s="37"/>
      <c r="W22" s="19"/>
      <c r="X22" s="19"/>
      <c r="Y22" s="19"/>
      <c r="Z22" s="21"/>
      <c r="AA22" s="21"/>
      <c r="AB22" s="21"/>
      <c r="AC22" s="5"/>
      <c r="AD22" s="5"/>
      <c r="AE22" s="90">
        <v>7</v>
      </c>
      <c r="AF22" s="91"/>
      <c r="AG22" s="95">
        <f>AV8</f>
        <v>10.199999999999999</v>
      </c>
      <c r="AH22" s="92"/>
      <c r="AI22" s="92"/>
      <c r="AJ22" s="92"/>
      <c r="AK22" s="100"/>
      <c r="AL22" s="100"/>
      <c r="AM22" s="100"/>
      <c r="AN22" s="100"/>
      <c r="AO22" s="100"/>
      <c r="AP22" s="100"/>
      <c r="AQ22" s="100"/>
      <c r="AR22" s="100"/>
      <c r="AS22" s="5"/>
      <c r="AT22" s="5"/>
      <c r="AU22" s="5"/>
      <c r="AV22" s="5"/>
      <c r="AW22" s="5"/>
      <c r="AX22" s="5"/>
      <c r="AY22" s="24"/>
      <c r="AZ22" s="24"/>
      <c r="CD22" s="59" t="s">
        <v>114</v>
      </c>
      <c r="CE22" s="59"/>
      <c r="CF22" s="59">
        <v>140.30000000000001</v>
      </c>
      <c r="CG22" s="59"/>
      <c r="CH22" s="59"/>
      <c r="CI22" s="59"/>
      <c r="CJ22" s="59">
        <v>6.82</v>
      </c>
      <c r="CK22" s="59"/>
      <c r="CL22" s="59"/>
      <c r="CM22" s="60"/>
      <c r="CN22" s="159"/>
      <c r="CO22" s="160"/>
      <c r="CP22" s="160"/>
      <c r="CQ22" s="161"/>
      <c r="DC22" s="12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13"/>
      <c r="EG22" s="32" t="s">
        <v>36</v>
      </c>
      <c r="EH22" s="32" t="s">
        <v>171</v>
      </c>
      <c r="FC22" s="71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71"/>
      <c r="FR22" s="180"/>
      <c r="FS22" s="181"/>
      <c r="FT22" s="181"/>
      <c r="FU22" s="181"/>
      <c r="FV22" s="181"/>
      <c r="FW22" s="130"/>
      <c r="GA22" s="48"/>
      <c r="GB22" s="48"/>
      <c r="GC22" s="195"/>
      <c r="GD22" s="195"/>
      <c r="GE22" s="196"/>
      <c r="GF22" s="196"/>
      <c r="GG22" s="196"/>
      <c r="GH22" s="197"/>
      <c r="GI22" s="197"/>
      <c r="GJ22" s="197"/>
      <c r="GK22" s="197"/>
      <c r="GL22" s="197"/>
      <c r="GM22" s="197"/>
      <c r="GN22" s="197"/>
      <c r="GO22" s="197"/>
      <c r="GP22" s="197"/>
      <c r="GQ22" s="19"/>
      <c r="GR22" s="19"/>
      <c r="GS22" s="19" t="s">
        <v>207</v>
      </c>
      <c r="GT22" s="19"/>
      <c r="GU22" s="19"/>
      <c r="GV22" s="19"/>
      <c r="GW22" s="19"/>
      <c r="GX22" s="191"/>
      <c r="GY22" s="24"/>
      <c r="GZ22" s="24"/>
      <c r="HA22" s="20"/>
      <c r="HB22" s="5"/>
      <c r="HC22" s="4"/>
      <c r="HD22" s="5"/>
      <c r="HE22" s="5" t="s">
        <v>38</v>
      </c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6"/>
    </row>
    <row r="23" spans="1:232" ht="24.95" customHeight="1" thickBo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37"/>
      <c r="O23" s="37"/>
      <c r="P23" s="37"/>
      <c r="Q23" s="37"/>
      <c r="R23" s="19"/>
      <c r="S23" s="19"/>
      <c r="T23" s="19"/>
      <c r="U23" s="37"/>
      <c r="V23" s="37"/>
      <c r="W23" s="19"/>
      <c r="X23" s="19"/>
      <c r="Y23" s="19"/>
      <c r="Z23" s="21"/>
      <c r="AA23" s="21"/>
      <c r="AB23" s="25"/>
      <c r="AC23" s="5"/>
      <c r="AD23" s="5"/>
      <c r="AE23" s="90">
        <v>8</v>
      </c>
      <c r="AF23" s="91"/>
      <c r="AG23" s="103">
        <f>AX8</f>
        <v>15.8</v>
      </c>
      <c r="AH23" s="104"/>
      <c r="AI23" s="104"/>
      <c r="AJ23" s="104"/>
      <c r="AK23" s="100"/>
      <c r="AL23" s="100"/>
      <c r="AM23" s="100"/>
      <c r="AN23" s="100"/>
      <c r="AO23" s="100"/>
      <c r="AP23" s="100"/>
      <c r="AQ23" s="100"/>
      <c r="AR23" s="100"/>
      <c r="AS23" s="5"/>
      <c r="AT23" s="5"/>
      <c r="AU23" s="5"/>
      <c r="AV23" s="5"/>
      <c r="AW23" s="5"/>
      <c r="AX23" s="5"/>
      <c r="AY23" s="25"/>
      <c r="AZ23" s="25"/>
      <c r="CD23" s="59" t="s">
        <v>115</v>
      </c>
      <c r="CE23" s="59"/>
      <c r="CF23" s="59">
        <v>146.9</v>
      </c>
      <c r="CG23" s="59"/>
      <c r="CH23" s="59"/>
      <c r="CI23" s="59"/>
      <c r="CJ23" s="59">
        <v>6.62</v>
      </c>
      <c r="CK23" s="59"/>
      <c r="CL23" s="59"/>
      <c r="CM23" s="60"/>
      <c r="CN23" s="156"/>
      <c r="CO23" s="157"/>
      <c r="CP23" s="157"/>
      <c r="CQ23" s="158"/>
      <c r="DC23" s="12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13"/>
      <c r="EH23" s="32" t="s">
        <v>172</v>
      </c>
      <c r="FC23" s="71" t="s">
        <v>185</v>
      </c>
      <c r="FD23" s="172" t="s">
        <v>186</v>
      </c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71"/>
      <c r="FR23" s="174"/>
      <c r="FS23" s="175"/>
      <c r="FT23" s="175"/>
      <c r="FU23" s="175"/>
      <c r="FV23" s="175"/>
      <c r="FW23" s="125" t="s">
        <v>180</v>
      </c>
      <c r="GA23" s="50">
        <v>1</v>
      </c>
      <c r="GB23" s="50"/>
      <c r="GC23" s="50">
        <v>66</v>
      </c>
      <c r="GD23" s="51"/>
      <c r="GE23" s="198"/>
      <c r="GF23" s="198"/>
      <c r="GG23" s="198"/>
      <c r="GH23" s="198"/>
      <c r="GI23" s="198"/>
      <c r="GJ23" s="198"/>
      <c r="GK23" s="100"/>
      <c r="GL23" s="100"/>
      <c r="GM23" s="100"/>
      <c r="GN23" s="100"/>
      <c r="GO23" s="100"/>
      <c r="GP23" s="100"/>
      <c r="GQ23" s="192"/>
      <c r="GR23" s="192"/>
      <c r="GS23" s="192" t="s">
        <v>208</v>
      </c>
      <c r="GT23" s="192"/>
      <c r="GU23" s="192"/>
      <c r="GV23" s="192"/>
      <c r="GW23" s="192"/>
      <c r="GX23" s="192"/>
      <c r="GY23" s="25"/>
      <c r="GZ23" s="25"/>
      <c r="HA23" s="20"/>
      <c r="HB23" s="5"/>
      <c r="HC23" s="28"/>
      <c r="HD23" s="29"/>
      <c r="HE23" s="29" t="s">
        <v>39</v>
      </c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30"/>
    </row>
    <row r="24" spans="1:232" ht="24.95" customHeight="1" x14ac:dyDescent="0.3">
      <c r="A24" s="18"/>
      <c r="B24" s="18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37"/>
      <c r="O24" s="37"/>
      <c r="P24" s="37"/>
      <c r="Q24" s="37"/>
      <c r="R24" s="19"/>
      <c r="S24" s="19"/>
      <c r="T24" s="19"/>
      <c r="U24" s="18"/>
      <c r="V24" s="18"/>
      <c r="W24" s="18"/>
      <c r="X24" s="19"/>
      <c r="Y24" s="19"/>
      <c r="Z24" s="21"/>
      <c r="AA24" s="21"/>
      <c r="AB24" s="25"/>
      <c r="AC24" s="5"/>
      <c r="AD24" s="5"/>
      <c r="AE24" s="90" t="s">
        <v>72</v>
      </c>
      <c r="AF24" s="92"/>
      <c r="AG24" s="105"/>
      <c r="AH24" s="106"/>
      <c r="AI24" s="106"/>
      <c r="AJ24" s="107"/>
      <c r="AK24" s="102"/>
      <c r="AL24" s="101"/>
      <c r="AM24" s="101"/>
      <c r="AN24" s="101"/>
      <c r="AO24" s="101"/>
      <c r="AP24" s="101"/>
      <c r="AQ24" s="101"/>
      <c r="AR24" s="101"/>
      <c r="AS24" s="5"/>
      <c r="AT24" s="5"/>
      <c r="AU24" s="5"/>
      <c r="AV24" s="5"/>
      <c r="AW24" s="5"/>
      <c r="AX24" s="5"/>
      <c r="AY24" s="25"/>
      <c r="AZ24" s="25"/>
      <c r="BE24" s="32" t="s">
        <v>78</v>
      </c>
      <c r="BR24" s="131"/>
      <c r="BS24" s="107"/>
      <c r="BT24" s="32" t="s">
        <v>79</v>
      </c>
      <c r="CD24" s="59" t="s">
        <v>116</v>
      </c>
      <c r="CE24" s="59"/>
      <c r="CF24" s="59">
        <v>151.9</v>
      </c>
      <c r="CG24" s="59"/>
      <c r="CH24" s="59"/>
      <c r="CI24" s="59"/>
      <c r="CJ24" s="59">
        <v>5.92</v>
      </c>
      <c r="CK24" s="59"/>
      <c r="CL24" s="59"/>
      <c r="CM24" s="60"/>
      <c r="CN24" s="156"/>
      <c r="CO24" s="157"/>
      <c r="CP24" s="157"/>
      <c r="CQ24" s="158"/>
      <c r="DC24" s="12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13"/>
      <c r="EH24" s="32" t="s">
        <v>173</v>
      </c>
      <c r="FC24" s="71"/>
      <c r="FD24" s="133"/>
      <c r="FE24" s="133"/>
      <c r="FF24" s="133"/>
      <c r="FG24" s="133"/>
      <c r="FH24" s="133"/>
      <c r="FI24" s="133"/>
      <c r="FJ24" s="133"/>
      <c r="FK24" s="133"/>
      <c r="FL24" s="133"/>
      <c r="FM24" s="133"/>
      <c r="FN24" s="133"/>
      <c r="FO24" s="133"/>
      <c r="FP24" s="133"/>
      <c r="FQ24" s="171"/>
      <c r="FR24" s="176"/>
      <c r="FS24" s="177"/>
      <c r="FT24" s="177"/>
      <c r="FU24" s="177"/>
      <c r="FV24" s="177"/>
      <c r="FW24" s="130"/>
      <c r="GA24" s="50">
        <v>2</v>
      </c>
      <c r="GB24" s="50"/>
      <c r="GC24" s="50">
        <v>15</v>
      </c>
      <c r="GD24" s="51"/>
      <c r="GE24" s="198"/>
      <c r="GF24" s="198"/>
      <c r="GG24" s="198"/>
      <c r="GH24" s="198"/>
      <c r="GI24" s="198"/>
      <c r="GJ24" s="198"/>
      <c r="GK24" s="100"/>
      <c r="GL24" s="100"/>
      <c r="GM24" s="100"/>
      <c r="GN24" s="100"/>
      <c r="GO24" s="100"/>
      <c r="GP24" s="100"/>
      <c r="GQ24" s="192"/>
      <c r="GR24" s="192"/>
      <c r="GS24" s="192" t="s">
        <v>209</v>
      </c>
      <c r="GT24" s="192"/>
      <c r="GU24" s="192"/>
      <c r="GV24" s="192"/>
      <c r="GW24" s="192"/>
      <c r="GX24" s="192"/>
      <c r="GY24" s="25"/>
      <c r="GZ24" s="25"/>
      <c r="HA24" s="20"/>
      <c r="HB24" s="5"/>
      <c r="HC24" s="68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</row>
    <row r="25" spans="1:232" ht="24.95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36"/>
      <c r="O25" s="36"/>
      <c r="P25" s="36"/>
      <c r="Q25" s="36"/>
      <c r="R25" s="18"/>
      <c r="S25" s="18"/>
      <c r="T25" s="18"/>
      <c r="U25" s="18"/>
      <c r="V25" s="18"/>
      <c r="W25" s="18"/>
      <c r="X25" s="18"/>
      <c r="Y25" s="18"/>
      <c r="AA25" s="21"/>
      <c r="AB25" s="21"/>
      <c r="AC25" s="5"/>
      <c r="AD25" s="5"/>
      <c r="AE25" s="90" t="s">
        <v>68</v>
      </c>
      <c r="AF25" s="92"/>
      <c r="AG25" s="108"/>
      <c r="AH25" s="109"/>
      <c r="AI25" s="109"/>
      <c r="AJ25" s="102"/>
      <c r="AK25" s="99"/>
      <c r="AL25" s="99"/>
      <c r="AM25" s="99"/>
      <c r="AN25" s="99"/>
      <c r="AO25" s="99"/>
      <c r="AP25" s="99"/>
      <c r="AQ25" s="99"/>
      <c r="AR25" s="99"/>
      <c r="AS25" s="5"/>
      <c r="AT25" s="5"/>
      <c r="AU25" s="5"/>
      <c r="AV25" s="5"/>
      <c r="AW25" s="5"/>
      <c r="AX25" s="5"/>
      <c r="AY25" s="24"/>
      <c r="AZ25" s="24"/>
      <c r="BE25" s="71" t="s">
        <v>80</v>
      </c>
      <c r="BF25" s="71"/>
      <c r="BG25" s="71"/>
      <c r="BH25" s="71"/>
      <c r="BI25" s="71"/>
      <c r="BJ25" s="71"/>
      <c r="BK25" s="71"/>
      <c r="BL25" s="71"/>
      <c r="BM25" s="71"/>
      <c r="BN25" s="71"/>
      <c r="BO25" s="127"/>
      <c r="BP25" s="123"/>
      <c r="BQ25" s="125"/>
      <c r="CD25" s="59" t="s">
        <v>117</v>
      </c>
      <c r="CE25" s="59"/>
      <c r="CF25" s="59">
        <v>154.9</v>
      </c>
      <c r="CG25" s="59"/>
      <c r="CH25" s="59"/>
      <c r="CI25" s="59"/>
      <c r="CJ25" s="154">
        <v>5.4</v>
      </c>
      <c r="CK25" s="154"/>
      <c r="CL25" s="154"/>
      <c r="CM25" s="155"/>
      <c r="CN25" s="156"/>
      <c r="CO25" s="157"/>
      <c r="CP25" s="157"/>
      <c r="CQ25" s="158"/>
      <c r="DC25" s="12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13"/>
      <c r="FC25" s="71" t="s">
        <v>187</v>
      </c>
      <c r="FD25" s="172" t="s">
        <v>190</v>
      </c>
      <c r="FE25" s="133"/>
      <c r="FF25" s="133"/>
      <c r="FG25" s="133"/>
      <c r="FH25" s="133"/>
      <c r="FI25" s="133"/>
      <c r="FJ25" s="133"/>
      <c r="FK25" s="133"/>
      <c r="FL25" s="133"/>
      <c r="FM25" s="133"/>
      <c r="FN25" s="133"/>
      <c r="FO25" s="133"/>
      <c r="FP25" s="133"/>
      <c r="FQ25" s="171"/>
      <c r="FR25" s="174"/>
      <c r="FS25" s="175"/>
      <c r="FT25" s="175"/>
      <c r="FU25" s="175"/>
      <c r="FV25" s="175"/>
      <c r="FW25" s="125"/>
      <c r="GA25" s="50">
        <v>3</v>
      </c>
      <c r="GB25" s="50"/>
      <c r="GC25" s="50">
        <v>44</v>
      </c>
      <c r="GD25" s="51"/>
      <c r="GE25" s="198"/>
      <c r="GF25" s="198"/>
      <c r="GG25" s="198"/>
      <c r="GH25" s="198"/>
      <c r="GI25" s="198"/>
      <c r="GJ25" s="198"/>
      <c r="GK25" s="100"/>
      <c r="GL25" s="100"/>
      <c r="GM25" s="100"/>
      <c r="GN25" s="100"/>
      <c r="GO25" s="100"/>
      <c r="GP25" s="100"/>
      <c r="GQ25" s="192"/>
      <c r="GR25" s="191"/>
      <c r="GS25" s="218"/>
      <c r="GT25" s="219"/>
      <c r="GU25" s="219"/>
      <c r="GV25" s="219"/>
      <c r="GW25" s="219"/>
      <c r="GX25" s="219"/>
      <c r="GY25" s="220"/>
      <c r="GZ25" s="24"/>
      <c r="HA25" s="20"/>
      <c r="HC25" s="14" t="s">
        <v>1</v>
      </c>
      <c r="HD25" s="10" t="s">
        <v>7</v>
      </c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1"/>
    </row>
    <row r="26" spans="1:232" ht="24.9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36"/>
      <c r="O26" s="36"/>
      <c r="P26" s="36"/>
      <c r="Q26" s="36"/>
      <c r="R26" s="18"/>
      <c r="S26" s="18"/>
      <c r="T26" s="18"/>
      <c r="U26" s="18"/>
      <c r="V26" s="18"/>
      <c r="W26" s="18"/>
      <c r="X26" s="18"/>
      <c r="Y26" s="18"/>
      <c r="AA26" s="21"/>
      <c r="AB26" s="21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24"/>
      <c r="AZ26" s="24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127"/>
      <c r="BP26" s="128"/>
      <c r="BQ26" s="130"/>
      <c r="CD26" s="59" t="s">
        <v>118</v>
      </c>
      <c r="CE26" s="59"/>
      <c r="CF26" s="59">
        <v>156.69999999999999</v>
      </c>
      <c r="CG26" s="59"/>
      <c r="CH26" s="59"/>
      <c r="CI26" s="59"/>
      <c r="CJ26" s="154">
        <v>5.3</v>
      </c>
      <c r="CK26" s="154"/>
      <c r="CL26" s="154"/>
      <c r="CM26" s="155"/>
      <c r="CN26" s="156"/>
      <c r="CO26" s="157"/>
      <c r="CP26" s="157"/>
      <c r="CQ26" s="158"/>
      <c r="DC26" s="12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13"/>
      <c r="EC26" s="14" t="s">
        <v>1</v>
      </c>
      <c r="ED26" s="10" t="s">
        <v>7</v>
      </c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1"/>
      <c r="FC26" s="71"/>
      <c r="FD26" s="133"/>
      <c r="FE26" s="133"/>
      <c r="FF26" s="133"/>
      <c r="FG26" s="133"/>
      <c r="FH26" s="133"/>
      <c r="FI26" s="133"/>
      <c r="FJ26" s="133"/>
      <c r="FK26" s="133"/>
      <c r="FL26" s="133"/>
      <c r="FM26" s="133"/>
      <c r="FN26" s="133"/>
      <c r="FO26" s="133"/>
      <c r="FP26" s="133"/>
      <c r="FQ26" s="171"/>
      <c r="FR26" s="176"/>
      <c r="FS26" s="177"/>
      <c r="FT26" s="177"/>
      <c r="FU26" s="177"/>
      <c r="FV26" s="177"/>
      <c r="FW26" s="130"/>
      <c r="GA26" s="50">
        <v>4</v>
      </c>
      <c r="GB26" s="50"/>
      <c r="GC26" s="50">
        <v>60</v>
      </c>
      <c r="GD26" s="51"/>
      <c r="GE26" s="198"/>
      <c r="GF26" s="198"/>
      <c r="GG26" s="198"/>
      <c r="GH26" s="198"/>
      <c r="GI26" s="198"/>
      <c r="GJ26" s="198"/>
      <c r="GK26" s="100"/>
      <c r="GL26" s="100"/>
      <c r="GM26" s="100"/>
      <c r="GN26" s="100"/>
      <c r="GO26" s="100"/>
      <c r="GP26" s="100"/>
      <c r="GQ26" s="192"/>
      <c r="GR26" s="191"/>
      <c r="GS26" s="221"/>
      <c r="GT26" s="222"/>
      <c r="GU26" s="222"/>
      <c r="GV26" s="222"/>
      <c r="GW26" s="222"/>
      <c r="GX26" s="222"/>
      <c r="GY26" s="223"/>
      <c r="GZ26" s="24"/>
      <c r="HA26" s="20"/>
      <c r="HC26" s="66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13"/>
    </row>
    <row r="27" spans="1:232" ht="24.95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36"/>
      <c r="O27" s="36"/>
      <c r="P27" s="36"/>
      <c r="Q27" s="36"/>
      <c r="R27" s="18"/>
      <c r="S27" s="18"/>
      <c r="T27" s="18"/>
      <c r="U27" s="18"/>
      <c r="V27" s="18"/>
      <c r="W27" s="18"/>
      <c r="X27" s="18"/>
      <c r="Y27" s="18"/>
      <c r="AA27" s="21"/>
      <c r="AB27" s="21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1"/>
      <c r="AP27" s="112"/>
      <c r="AQ27" s="112"/>
      <c r="AR27" s="112"/>
      <c r="AS27" s="112"/>
      <c r="AT27" s="112"/>
      <c r="AU27" s="112"/>
      <c r="AV27" s="112"/>
      <c r="AW27" s="112"/>
      <c r="AX27" s="112"/>
      <c r="AY27" s="113"/>
      <c r="AZ27" s="21"/>
      <c r="BE27" s="133" t="s">
        <v>82</v>
      </c>
      <c r="BF27" s="133"/>
      <c r="BG27" s="133"/>
      <c r="BH27" s="133"/>
      <c r="CD27" s="59" t="s">
        <v>119</v>
      </c>
      <c r="CE27" s="59"/>
      <c r="CF27" s="59">
        <v>157.30000000000001</v>
      </c>
      <c r="CG27" s="59"/>
      <c r="CH27" s="59"/>
      <c r="CI27" s="59"/>
      <c r="CJ27" s="59">
        <v>5.27</v>
      </c>
      <c r="CK27" s="59"/>
      <c r="CL27" s="59"/>
      <c r="CM27" s="60"/>
      <c r="CN27" s="156"/>
      <c r="CO27" s="157"/>
      <c r="CP27" s="157"/>
      <c r="CQ27" s="158"/>
      <c r="DC27" s="66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13"/>
      <c r="EC27" s="66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  <c r="FC27" s="71" t="s">
        <v>189</v>
      </c>
      <c r="FD27" s="172" t="s">
        <v>188</v>
      </c>
      <c r="FE27" s="133"/>
      <c r="FF27" s="133"/>
      <c r="FG27" s="133"/>
      <c r="FH27" s="133"/>
      <c r="FI27" s="133"/>
      <c r="FJ27" s="133"/>
      <c r="FK27" s="133"/>
      <c r="FL27" s="133"/>
      <c r="FM27" s="133"/>
      <c r="FN27" s="133"/>
      <c r="FO27" s="133"/>
      <c r="FP27" s="133"/>
      <c r="FQ27" s="171"/>
      <c r="FR27" s="174"/>
      <c r="FS27" s="175"/>
      <c r="FT27" s="175"/>
      <c r="FU27" s="175"/>
      <c r="FV27" s="175"/>
      <c r="FW27" s="125"/>
      <c r="GA27" s="50">
        <v>5</v>
      </c>
      <c r="GB27" s="50"/>
      <c r="GC27" s="50">
        <v>47</v>
      </c>
      <c r="GD27" s="51"/>
      <c r="GE27" s="198"/>
      <c r="GF27" s="198"/>
      <c r="GG27" s="198"/>
      <c r="GH27" s="198"/>
      <c r="GI27" s="198"/>
      <c r="GJ27" s="198"/>
      <c r="GK27" s="100"/>
      <c r="GL27" s="100"/>
      <c r="GM27" s="100"/>
      <c r="GN27" s="100"/>
      <c r="GO27" s="100"/>
      <c r="GP27" s="100"/>
      <c r="GQ27" s="192"/>
      <c r="GR27" s="21"/>
      <c r="GS27" s="21"/>
      <c r="GT27" s="21"/>
      <c r="GU27" s="21"/>
      <c r="GV27" s="21"/>
      <c r="GW27" s="21"/>
      <c r="GX27" s="21"/>
      <c r="GY27" s="21"/>
      <c r="GZ27" s="21"/>
      <c r="HA27" s="20"/>
      <c r="HC27" s="12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13"/>
    </row>
    <row r="28" spans="1:232" ht="24.9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36"/>
      <c r="O28" s="36"/>
      <c r="P28" s="36"/>
      <c r="Q28" s="36"/>
      <c r="R28" s="18"/>
      <c r="S28" s="18"/>
      <c r="T28" s="18"/>
      <c r="U28" s="18"/>
      <c r="V28" s="18"/>
      <c r="W28" s="18"/>
      <c r="X28" s="18"/>
      <c r="Y28" s="18"/>
      <c r="AA28" s="21"/>
      <c r="AB28" s="21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4"/>
      <c r="AP28" s="115"/>
      <c r="AQ28" s="115"/>
      <c r="AR28" s="115"/>
      <c r="AS28" s="115"/>
      <c r="AT28" s="115"/>
      <c r="AU28" s="115"/>
      <c r="AV28" s="115"/>
      <c r="AW28" s="115"/>
      <c r="AX28" s="115"/>
      <c r="AY28" s="116"/>
      <c r="AZ28" s="21"/>
      <c r="BE28" s="133"/>
      <c r="BF28" s="133"/>
      <c r="BG28" s="133"/>
      <c r="BH28" s="133"/>
      <c r="CD28" s="59" t="s">
        <v>120</v>
      </c>
      <c r="CE28" s="59"/>
      <c r="CF28" s="59">
        <v>157.69999999999999</v>
      </c>
      <c r="CG28" s="59"/>
      <c r="CH28" s="59"/>
      <c r="CI28" s="59"/>
      <c r="CJ28" s="59">
        <v>5.34</v>
      </c>
      <c r="CK28" s="59"/>
      <c r="CL28" s="59"/>
      <c r="CM28" s="60"/>
      <c r="CN28" s="156"/>
      <c r="CO28" s="157"/>
      <c r="CP28" s="157"/>
      <c r="CQ28" s="158"/>
      <c r="DC28" s="12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13"/>
      <c r="EC28" s="12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  <c r="FC28" s="71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71"/>
      <c r="FR28" s="176"/>
      <c r="FS28" s="177"/>
      <c r="FT28" s="177"/>
      <c r="FU28" s="177"/>
      <c r="FV28" s="177"/>
      <c r="FW28" s="130"/>
      <c r="GA28" s="50">
        <v>6</v>
      </c>
      <c r="GB28" s="50"/>
      <c r="GC28" s="50">
        <v>67</v>
      </c>
      <c r="GD28" s="51"/>
      <c r="GE28" s="198"/>
      <c r="GF28" s="198"/>
      <c r="GG28" s="198"/>
      <c r="GH28" s="198"/>
      <c r="GI28" s="198"/>
      <c r="GJ28" s="198"/>
      <c r="GK28" s="100"/>
      <c r="GL28" s="100"/>
      <c r="GM28" s="100"/>
      <c r="GN28" s="100"/>
      <c r="GO28" s="100"/>
      <c r="GP28" s="100"/>
      <c r="GQ28" s="192"/>
      <c r="GR28" s="19" t="s">
        <v>211</v>
      </c>
      <c r="GS28" s="189" t="s">
        <v>212</v>
      </c>
      <c r="GT28" s="189"/>
      <c r="GU28" s="189"/>
      <c r="GV28" s="189"/>
      <c r="GW28" s="189"/>
      <c r="GX28" s="191"/>
      <c r="GY28" s="24"/>
      <c r="GZ28" s="21"/>
      <c r="HA28" s="20"/>
      <c r="HC28" s="12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13"/>
    </row>
    <row r="29" spans="1:232" ht="24.9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36"/>
      <c r="N29" s="36"/>
      <c r="O29" s="36"/>
      <c r="P29" s="18"/>
      <c r="Q29" s="36"/>
      <c r="R29" s="36"/>
      <c r="S29" s="36"/>
      <c r="T29" s="18"/>
      <c r="U29" s="18"/>
      <c r="V29" s="18"/>
      <c r="W29" s="18"/>
      <c r="X29" s="18"/>
      <c r="Y29" s="18"/>
      <c r="AA29" s="21"/>
      <c r="AB29" s="21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21"/>
      <c r="AZ29" s="21"/>
      <c r="BE29" s="133" t="s">
        <v>83</v>
      </c>
      <c r="BF29" s="133"/>
      <c r="BG29" s="133"/>
      <c r="BH29" s="133"/>
      <c r="BI29" s="133"/>
      <c r="BJ29" s="133"/>
      <c r="BK29" s="133"/>
      <c r="BL29" s="133"/>
      <c r="BM29" s="133"/>
      <c r="BN29" s="133"/>
      <c r="BU29" s="71" t="s">
        <v>84</v>
      </c>
      <c r="CD29" s="59" t="s">
        <v>121</v>
      </c>
      <c r="CE29" s="59"/>
      <c r="CF29" s="59">
        <v>157.9</v>
      </c>
      <c r="CG29" s="59"/>
      <c r="CH29" s="59"/>
      <c r="CI29" s="59"/>
      <c r="CJ29" s="59">
        <v>5.34</v>
      </c>
      <c r="CK29" s="59"/>
      <c r="CL29" s="59"/>
      <c r="CM29" s="60"/>
      <c r="CN29" s="156"/>
      <c r="CO29" s="157"/>
      <c r="CP29" s="157"/>
      <c r="CQ29" s="158"/>
      <c r="DC29" s="12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13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  <c r="GA29" s="50">
        <v>7</v>
      </c>
      <c r="GB29" s="50"/>
      <c r="GC29" s="50">
        <v>54</v>
      </c>
      <c r="GD29" s="51"/>
      <c r="GE29" s="198"/>
      <c r="GF29" s="198"/>
      <c r="GG29" s="198"/>
      <c r="GH29" s="198"/>
      <c r="GI29" s="198"/>
      <c r="GJ29" s="198"/>
      <c r="GK29" s="100"/>
      <c r="GL29" s="100"/>
      <c r="GM29" s="100"/>
      <c r="GN29" s="100"/>
      <c r="GO29" s="100"/>
      <c r="GP29" s="100"/>
      <c r="GQ29" s="192"/>
      <c r="GR29" s="19"/>
      <c r="GS29" s="19" t="s">
        <v>213</v>
      </c>
      <c r="GT29" s="19"/>
      <c r="GU29" s="19"/>
      <c r="GV29" s="19"/>
      <c r="GW29" s="19"/>
      <c r="GX29" s="191"/>
      <c r="GY29" s="24"/>
      <c r="GZ29" s="21"/>
      <c r="HA29" s="20"/>
      <c r="HC29" s="12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13"/>
    </row>
    <row r="30" spans="1:232" ht="24.9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36"/>
      <c r="M30" s="36"/>
      <c r="N30" s="36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AA30" s="21"/>
      <c r="AB30" s="21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117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9"/>
      <c r="AZ30" s="21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U30" s="71"/>
      <c r="DC30" s="12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13"/>
      <c r="EC30" s="12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3"/>
      <c r="GA30" s="50">
        <v>8</v>
      </c>
      <c r="GB30" s="50"/>
      <c r="GC30" s="50">
        <v>68</v>
      </c>
      <c r="GD30" s="51"/>
      <c r="GE30" s="198"/>
      <c r="GF30" s="198"/>
      <c r="GG30" s="198"/>
      <c r="GH30" s="198"/>
      <c r="GI30" s="198"/>
      <c r="GJ30" s="198"/>
      <c r="GK30" s="100"/>
      <c r="GL30" s="100"/>
      <c r="GM30" s="100"/>
      <c r="GN30" s="100"/>
      <c r="GO30" s="100"/>
      <c r="GP30" s="100"/>
      <c r="GQ30" s="192"/>
      <c r="GR30" s="192"/>
      <c r="GS30" s="192" t="s">
        <v>214</v>
      </c>
      <c r="GT30" s="192"/>
      <c r="GU30" s="192"/>
      <c r="GV30" s="192"/>
      <c r="GW30" s="192"/>
      <c r="GX30" s="192"/>
      <c r="GY30" s="25"/>
      <c r="GZ30" s="21"/>
      <c r="HA30" s="20"/>
      <c r="HC30" s="12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13"/>
    </row>
    <row r="31" spans="1:232" ht="24.95" customHeight="1" x14ac:dyDescent="0.3">
      <c r="A31" s="18"/>
      <c r="B31" s="18"/>
      <c r="C31" s="18"/>
      <c r="D31" s="18"/>
      <c r="E31" s="18"/>
      <c r="F31" s="36"/>
      <c r="G31" s="36"/>
      <c r="H31" s="3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AA31" s="21"/>
      <c r="AB31" s="21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20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2"/>
      <c r="AZ31" s="21"/>
      <c r="BH31" s="133" t="s">
        <v>85</v>
      </c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CD31" s="32" t="s">
        <v>122</v>
      </c>
      <c r="CQ31" s="131"/>
      <c r="CR31" s="106"/>
      <c r="CS31" s="107"/>
      <c r="CT31" s="32" t="s">
        <v>123</v>
      </c>
      <c r="DC31" s="12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13"/>
      <c r="EC31" s="12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13"/>
      <c r="GA31" s="50">
        <v>9</v>
      </c>
      <c r="GB31" s="50"/>
      <c r="GC31" s="50">
        <v>23</v>
      </c>
      <c r="GD31" s="51"/>
      <c r="GE31" s="198"/>
      <c r="GF31" s="198"/>
      <c r="GG31" s="198"/>
      <c r="GH31" s="198"/>
      <c r="GI31" s="198"/>
      <c r="GJ31" s="198"/>
      <c r="GK31" s="100"/>
      <c r="GL31" s="100"/>
      <c r="GM31" s="100"/>
      <c r="GN31" s="100"/>
      <c r="GO31" s="100"/>
      <c r="GP31" s="100"/>
      <c r="GQ31" s="192"/>
      <c r="GR31" s="192"/>
      <c r="GS31" s="192" t="s">
        <v>215</v>
      </c>
      <c r="GT31" s="192"/>
      <c r="GU31" s="192"/>
      <c r="GV31" s="192"/>
      <c r="GW31" s="192"/>
      <c r="GX31" s="192"/>
      <c r="GY31" s="25"/>
      <c r="GZ31" s="21"/>
      <c r="HA31" s="20"/>
      <c r="HC31" s="34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8"/>
    </row>
    <row r="32" spans="1:232" ht="24.9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AA32" s="21"/>
      <c r="AB32" s="21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21"/>
      <c r="AZ32" s="21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DC32" s="12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13"/>
      <c r="EC32" s="12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13"/>
      <c r="GA32" s="50">
        <v>10</v>
      </c>
      <c r="GB32" s="50"/>
      <c r="GC32" s="50">
        <v>38</v>
      </c>
      <c r="GD32" s="51"/>
      <c r="GE32" s="198"/>
      <c r="GF32" s="198"/>
      <c r="GG32" s="198"/>
      <c r="GH32" s="198"/>
      <c r="GI32" s="198"/>
      <c r="GJ32" s="198"/>
      <c r="GK32" s="100"/>
      <c r="GL32" s="100"/>
      <c r="GM32" s="100"/>
      <c r="GN32" s="100"/>
      <c r="GO32" s="100"/>
      <c r="GP32" s="100"/>
      <c r="GQ32" s="192"/>
      <c r="GR32" s="191"/>
      <c r="GS32" s="192" t="s">
        <v>216</v>
      </c>
      <c r="GT32" s="224"/>
      <c r="GU32" s="224"/>
      <c r="GV32" s="224"/>
      <c r="GW32" s="224"/>
      <c r="GX32" s="224"/>
      <c r="GY32" s="224"/>
      <c r="GZ32" s="21"/>
      <c r="HA32" s="26"/>
    </row>
    <row r="33" spans="1:221" ht="24.95" customHeight="1" x14ac:dyDescent="0.3">
      <c r="A33" s="18"/>
      <c r="B33" s="18"/>
      <c r="C33" s="36"/>
      <c r="D33" s="36"/>
      <c r="E33" s="73"/>
      <c r="F33" s="73"/>
      <c r="G33" s="73"/>
      <c r="H33" s="73"/>
      <c r="I33" s="73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18"/>
      <c r="AA33" s="21"/>
      <c r="AB33" s="21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21"/>
      <c r="AZ33" s="21"/>
      <c r="BW33" s="71" t="s">
        <v>86</v>
      </c>
      <c r="BX33" s="71"/>
      <c r="BY33" s="71"/>
      <c r="CD33" s="32" t="s">
        <v>125</v>
      </c>
      <c r="DC33" s="12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13"/>
      <c r="EC33" s="12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13"/>
      <c r="GA33" s="50" t="s">
        <v>72</v>
      </c>
      <c r="GB33" s="51"/>
      <c r="GC33" s="199"/>
      <c r="GD33" s="200"/>
      <c r="GE33" s="201"/>
      <c r="GF33" s="201"/>
      <c r="GG33" s="201"/>
      <c r="GH33" s="209"/>
      <c r="GI33" s="209"/>
      <c r="GJ33" s="209"/>
      <c r="GK33" s="208"/>
      <c r="GL33" s="208"/>
      <c r="GM33" s="208"/>
      <c r="GN33" s="210"/>
      <c r="GO33" s="210"/>
      <c r="GP33" s="210"/>
      <c r="GQ33" s="191"/>
      <c r="GR33" s="191"/>
      <c r="GS33" s="192" t="s">
        <v>209</v>
      </c>
      <c r="GT33" s="224"/>
      <c r="GU33" s="224"/>
      <c r="GV33" s="224"/>
      <c r="GW33" s="224"/>
      <c r="GX33" s="224"/>
      <c r="GY33" s="224"/>
      <c r="GZ33" s="21"/>
      <c r="HA33" s="26"/>
      <c r="HC33" s="1" t="s">
        <v>3</v>
      </c>
      <c r="HH33" s="1" t="s">
        <v>4</v>
      </c>
    </row>
    <row r="34" spans="1:221" ht="24.95" customHeight="1" x14ac:dyDescent="0.3">
      <c r="A34" s="18"/>
      <c r="B34" s="18"/>
      <c r="C34" s="18"/>
      <c r="D34" s="18"/>
      <c r="E34" s="73"/>
      <c r="F34" s="73"/>
      <c r="G34" s="73"/>
      <c r="H34" s="73"/>
      <c r="I34" s="73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18"/>
      <c r="X34" s="18"/>
      <c r="Y34" s="18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CD34" s="32" t="s">
        <v>129</v>
      </c>
      <c r="DC34" s="12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13"/>
      <c r="EC34" s="12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13"/>
      <c r="GA34" s="49" t="s">
        <v>68</v>
      </c>
      <c r="GB34" s="56"/>
      <c r="GC34" s="203"/>
      <c r="GD34" s="204"/>
      <c r="GE34" s="205"/>
      <c r="GF34" s="205"/>
      <c r="GG34" s="205"/>
      <c r="GH34" s="205"/>
      <c r="GI34" s="205"/>
      <c r="GJ34" s="205"/>
      <c r="GK34" s="202"/>
      <c r="GL34" s="202"/>
      <c r="GM34" s="202"/>
      <c r="GN34" s="202"/>
      <c r="GO34" s="202"/>
      <c r="GP34" s="202"/>
      <c r="GQ34" s="191"/>
      <c r="GR34" s="191"/>
      <c r="GS34" s="218"/>
      <c r="GT34" s="219"/>
      <c r="GU34" s="219"/>
      <c r="GV34" s="219"/>
      <c r="GW34" s="219"/>
      <c r="GX34" s="219"/>
      <c r="GY34" s="220"/>
      <c r="HD34" s="1" t="s">
        <v>6</v>
      </c>
      <c r="HE34" s="1" t="s">
        <v>8</v>
      </c>
    </row>
    <row r="35" spans="1:221" ht="24.95" customHeight="1" x14ac:dyDescent="0.3">
      <c r="A35" s="18"/>
      <c r="B35" s="18"/>
      <c r="C35" s="18"/>
      <c r="D35" s="18"/>
      <c r="E35" s="18"/>
      <c r="F35" s="36"/>
      <c r="G35" s="36"/>
      <c r="H35" s="36"/>
      <c r="I35" s="36"/>
      <c r="J35" s="18"/>
      <c r="K35" s="36"/>
      <c r="L35" s="3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CD35" s="32" t="s">
        <v>128</v>
      </c>
      <c r="CJ35" s="18"/>
      <c r="CK35" s="131"/>
      <c r="CL35" s="106"/>
      <c r="CM35" s="107"/>
      <c r="CN35" s="32" t="s">
        <v>127</v>
      </c>
      <c r="DC35" s="12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13"/>
      <c r="EC35" s="12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13"/>
      <c r="GA35" s="206" t="s">
        <v>194</v>
      </c>
      <c r="GB35" s="207"/>
      <c r="GC35" s="207"/>
      <c r="GD35" s="207"/>
      <c r="GE35" s="84"/>
      <c r="GF35" s="84"/>
      <c r="GG35" s="84"/>
      <c r="GH35" s="84"/>
      <c r="GI35" s="84"/>
      <c r="GJ35" s="85"/>
      <c r="GK35" s="185"/>
      <c r="GL35" s="185"/>
      <c r="GM35" s="185"/>
      <c r="GN35" s="188"/>
      <c r="GO35" s="188"/>
      <c r="GP35" s="188"/>
      <c r="GQ35" s="191"/>
      <c r="GR35" s="191"/>
      <c r="GS35" s="221"/>
      <c r="GT35" s="222"/>
      <c r="GU35" s="222"/>
      <c r="GV35" s="222"/>
      <c r="GW35" s="222"/>
      <c r="GX35" s="222"/>
      <c r="GY35" s="223"/>
      <c r="HC35" s="1" t="s">
        <v>5</v>
      </c>
      <c r="HH35" s="1" t="s">
        <v>131</v>
      </c>
    </row>
    <row r="36" spans="1:221" ht="24.9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DC36" s="34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8"/>
      <c r="EC36" s="34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8"/>
      <c r="GA36" s="206" t="s">
        <v>69</v>
      </c>
      <c r="GB36" s="207"/>
      <c r="GC36" s="207"/>
      <c r="GD36" s="207"/>
      <c r="GE36" s="84"/>
      <c r="GF36" s="84"/>
      <c r="GG36" s="84"/>
      <c r="GH36" s="84"/>
      <c r="GI36" s="84"/>
      <c r="GJ36" s="85"/>
      <c r="GK36" s="185"/>
      <c r="GL36" s="185"/>
      <c r="GM36" s="185"/>
      <c r="GN36" s="188"/>
      <c r="GO36" s="188"/>
      <c r="GP36" s="188"/>
      <c r="GQ36" s="191"/>
      <c r="GR36" s="191"/>
      <c r="GS36" s="191"/>
      <c r="GT36" s="186"/>
      <c r="GU36" s="186"/>
      <c r="GV36" s="186"/>
      <c r="GW36" s="186"/>
      <c r="GX36" s="187"/>
      <c r="HM36" s="1" t="s">
        <v>20</v>
      </c>
    </row>
    <row r="37" spans="1:221" ht="24.9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36"/>
      <c r="N37" s="36"/>
      <c r="O37" s="36"/>
      <c r="P37" s="36"/>
      <c r="Q37" s="18"/>
      <c r="R37" s="36"/>
      <c r="S37" s="36"/>
      <c r="T37" s="18"/>
      <c r="U37" s="18"/>
      <c r="V37" s="18"/>
      <c r="W37" s="18"/>
      <c r="X37" s="18"/>
      <c r="Y37" s="18"/>
      <c r="GA37" s="206" t="s">
        <v>29</v>
      </c>
      <c r="GB37" s="207"/>
      <c r="GC37" s="207"/>
      <c r="GD37" s="207"/>
      <c r="GE37" s="84"/>
      <c r="GF37" s="84"/>
      <c r="GG37" s="84"/>
      <c r="GH37" s="84"/>
      <c r="GI37" s="84"/>
      <c r="GJ37" s="85"/>
      <c r="GK37" s="185"/>
      <c r="GL37" s="185"/>
      <c r="GM37" s="185"/>
      <c r="GN37" s="188"/>
      <c r="GO37" s="188"/>
      <c r="GP37" s="188"/>
      <c r="GQ37" s="191"/>
      <c r="GR37" s="191"/>
      <c r="GS37" s="191"/>
      <c r="GT37" s="186"/>
      <c r="GU37" s="186"/>
      <c r="GV37" s="186"/>
      <c r="GW37" s="186"/>
      <c r="GX37" s="187"/>
    </row>
  </sheetData>
  <mergeCells count="436">
    <mergeCell ref="GA37:GD37"/>
    <mergeCell ref="GE37:GJ37"/>
    <mergeCell ref="GS34:GY35"/>
    <mergeCell ref="CK35:CM35"/>
    <mergeCell ref="GA35:GD35"/>
    <mergeCell ref="GE35:GJ35"/>
    <mergeCell ref="GA36:GD36"/>
    <mergeCell ref="GE36:GJ36"/>
    <mergeCell ref="GN33:GP33"/>
    <mergeCell ref="GA34:GB34"/>
    <mergeCell ref="GC34:GD34"/>
    <mergeCell ref="GE34:GG34"/>
    <mergeCell ref="GH34:GJ34"/>
    <mergeCell ref="GK34:GM34"/>
    <mergeCell ref="GN34:GP34"/>
    <mergeCell ref="BW33:BY33"/>
    <mergeCell ref="GA33:GB33"/>
    <mergeCell ref="GC33:GD33"/>
    <mergeCell ref="GE33:GG33"/>
    <mergeCell ref="GH33:GJ33"/>
    <mergeCell ref="GK33:GM33"/>
    <mergeCell ref="GK31:GM31"/>
    <mergeCell ref="GN31:GP31"/>
    <mergeCell ref="GA32:GB32"/>
    <mergeCell ref="GC32:GD32"/>
    <mergeCell ref="GE32:GG32"/>
    <mergeCell ref="GH32:GJ32"/>
    <mergeCell ref="GK32:GM32"/>
    <mergeCell ref="GN32:GP32"/>
    <mergeCell ref="BH31:BV32"/>
    <mergeCell ref="CQ31:CS31"/>
    <mergeCell ref="GA31:GB31"/>
    <mergeCell ref="GC31:GD31"/>
    <mergeCell ref="GE31:GG31"/>
    <mergeCell ref="GH31:GJ31"/>
    <mergeCell ref="GH29:GJ29"/>
    <mergeCell ref="GK29:GM29"/>
    <mergeCell ref="GN29:GP29"/>
    <mergeCell ref="AN30:AY31"/>
    <mergeCell ref="GA30:GB30"/>
    <mergeCell ref="GC30:GD30"/>
    <mergeCell ref="GE30:GG30"/>
    <mergeCell ref="GH30:GJ30"/>
    <mergeCell ref="GK30:GM30"/>
    <mergeCell ref="GN30:GP30"/>
    <mergeCell ref="GN28:GP28"/>
    <mergeCell ref="BE29:BN30"/>
    <mergeCell ref="BU29:BU30"/>
    <mergeCell ref="CD29:CE29"/>
    <mergeCell ref="CF29:CI29"/>
    <mergeCell ref="CJ29:CM29"/>
    <mergeCell ref="CN29:CQ29"/>
    <mergeCell ref="GA29:GB29"/>
    <mergeCell ref="GC29:GD29"/>
    <mergeCell ref="GE29:GG29"/>
    <mergeCell ref="GN27:GP27"/>
    <mergeCell ref="CD28:CE28"/>
    <mergeCell ref="CF28:CI28"/>
    <mergeCell ref="CJ28:CM28"/>
    <mergeCell ref="CN28:CQ28"/>
    <mergeCell ref="GA28:GB28"/>
    <mergeCell ref="GC28:GD28"/>
    <mergeCell ref="GE28:GG28"/>
    <mergeCell ref="GH28:GJ28"/>
    <mergeCell ref="GK28:GM28"/>
    <mergeCell ref="FW27:FW28"/>
    <mergeCell ref="GA27:GB27"/>
    <mergeCell ref="GC27:GD27"/>
    <mergeCell ref="GE27:GG27"/>
    <mergeCell ref="GH27:GJ27"/>
    <mergeCell ref="GK27:GM27"/>
    <mergeCell ref="GN26:GP26"/>
    <mergeCell ref="AO27:AY28"/>
    <mergeCell ref="BE27:BH28"/>
    <mergeCell ref="CD27:CE27"/>
    <mergeCell ref="CF27:CI27"/>
    <mergeCell ref="CJ27:CM27"/>
    <mergeCell ref="CN27:CQ27"/>
    <mergeCell ref="FC27:FC28"/>
    <mergeCell ref="FD27:FQ28"/>
    <mergeCell ref="FR27:FV28"/>
    <mergeCell ref="GN25:GP25"/>
    <mergeCell ref="GS25:GY26"/>
    <mergeCell ref="CD26:CE26"/>
    <mergeCell ref="CF26:CI26"/>
    <mergeCell ref="CJ26:CM26"/>
    <mergeCell ref="CN26:CQ26"/>
    <mergeCell ref="GA26:GB26"/>
    <mergeCell ref="GC26:GD26"/>
    <mergeCell ref="GE26:GG26"/>
    <mergeCell ref="GH26:GJ26"/>
    <mergeCell ref="FW25:FW26"/>
    <mergeCell ref="GA25:GB25"/>
    <mergeCell ref="GC25:GD25"/>
    <mergeCell ref="GE25:GG25"/>
    <mergeCell ref="GH25:GJ25"/>
    <mergeCell ref="GK25:GM25"/>
    <mergeCell ref="GK26:GM26"/>
    <mergeCell ref="CF25:CI25"/>
    <mergeCell ref="CJ25:CM25"/>
    <mergeCell ref="CN25:CQ25"/>
    <mergeCell ref="FC25:FC26"/>
    <mergeCell ref="FD25:FQ26"/>
    <mergeCell ref="FR25:FV26"/>
    <mergeCell ref="GH24:GJ24"/>
    <mergeCell ref="GK24:GM24"/>
    <mergeCell ref="GN24:GP24"/>
    <mergeCell ref="AE25:AF25"/>
    <mergeCell ref="AG25:AJ25"/>
    <mergeCell ref="AK25:AN25"/>
    <mergeCell ref="AO25:AR25"/>
    <mergeCell ref="BE25:BO26"/>
    <mergeCell ref="BP25:BQ26"/>
    <mergeCell ref="CD25:CE25"/>
    <mergeCell ref="CF24:CI24"/>
    <mergeCell ref="CJ24:CM24"/>
    <mergeCell ref="CN24:CQ24"/>
    <mergeCell ref="GA24:GB24"/>
    <mergeCell ref="GC24:GD24"/>
    <mergeCell ref="GE24:GG24"/>
    <mergeCell ref="AE24:AF24"/>
    <mergeCell ref="AG24:AJ24"/>
    <mergeCell ref="AK24:AN24"/>
    <mergeCell ref="AO24:AR24"/>
    <mergeCell ref="BR24:BS24"/>
    <mergeCell ref="CD24:CE24"/>
    <mergeCell ref="GA23:GB23"/>
    <mergeCell ref="GC23:GD23"/>
    <mergeCell ref="GE23:GG23"/>
    <mergeCell ref="GH23:GJ23"/>
    <mergeCell ref="GK23:GM23"/>
    <mergeCell ref="GN23:GP23"/>
    <mergeCell ref="CJ23:CM23"/>
    <mergeCell ref="CN23:CQ23"/>
    <mergeCell ref="FC23:FC24"/>
    <mergeCell ref="FD23:FQ24"/>
    <mergeCell ref="FR23:FV24"/>
    <mergeCell ref="FW23:FW24"/>
    <mergeCell ref="AE23:AF23"/>
    <mergeCell ref="AG23:AJ23"/>
    <mergeCell ref="AK23:AN23"/>
    <mergeCell ref="AO23:AR23"/>
    <mergeCell ref="CD23:CE23"/>
    <mergeCell ref="CF23:CI23"/>
    <mergeCell ref="GN21:GP22"/>
    <mergeCell ref="AE22:AF22"/>
    <mergeCell ref="AG22:AJ22"/>
    <mergeCell ref="AK22:AN22"/>
    <mergeCell ref="AO22:AR22"/>
    <mergeCell ref="CD22:CE22"/>
    <mergeCell ref="CF22:CI22"/>
    <mergeCell ref="CJ22:CM22"/>
    <mergeCell ref="CN22:CQ22"/>
    <mergeCell ref="FW21:FW22"/>
    <mergeCell ref="GA21:GB22"/>
    <mergeCell ref="GC21:GD22"/>
    <mergeCell ref="GE21:GG22"/>
    <mergeCell ref="GH21:GJ22"/>
    <mergeCell ref="GK21:GM22"/>
    <mergeCell ref="CJ21:CM21"/>
    <mergeCell ref="CN21:CQ21"/>
    <mergeCell ref="EK21:EM21"/>
    <mergeCell ref="FC21:FC22"/>
    <mergeCell ref="FD21:FQ22"/>
    <mergeCell ref="FR21:FV22"/>
    <mergeCell ref="CF20:CI20"/>
    <mergeCell ref="CJ20:CM20"/>
    <mergeCell ref="CN20:CQ20"/>
    <mergeCell ref="EK20:EM20"/>
    <mergeCell ref="AE21:AF21"/>
    <mergeCell ref="AG21:AJ21"/>
    <mergeCell ref="AK21:AN21"/>
    <mergeCell ref="AO21:AR21"/>
    <mergeCell ref="CD21:CE21"/>
    <mergeCell ref="CF21:CI21"/>
    <mergeCell ref="P20:Q20"/>
    <mergeCell ref="AE20:AF20"/>
    <mergeCell ref="AG20:AJ20"/>
    <mergeCell ref="AK20:AN20"/>
    <mergeCell ref="AO20:AR20"/>
    <mergeCell ref="CD20:CE20"/>
    <mergeCell ref="FC19:FC20"/>
    <mergeCell ref="FD19:FQ20"/>
    <mergeCell ref="FR19:FV20"/>
    <mergeCell ref="FW19:FW20"/>
    <mergeCell ref="GA19:GD19"/>
    <mergeCell ref="GE19:GJ19"/>
    <mergeCell ref="GE18:GJ18"/>
    <mergeCell ref="GS18:GY19"/>
    <mergeCell ref="AE19:AF19"/>
    <mergeCell ref="AG19:AJ19"/>
    <mergeCell ref="AK19:AN19"/>
    <mergeCell ref="AO19:AR19"/>
    <mergeCell ref="CD19:CE19"/>
    <mergeCell ref="CF19:CI19"/>
    <mergeCell ref="CJ19:CM19"/>
    <mergeCell ref="CN19:CQ19"/>
    <mergeCell ref="GE17:GJ17"/>
    <mergeCell ref="AE18:AF18"/>
    <mergeCell ref="AG18:AJ18"/>
    <mergeCell ref="AK18:AN18"/>
    <mergeCell ref="AO18:AR18"/>
    <mergeCell ref="CD18:CE18"/>
    <mergeCell ref="CF18:CI18"/>
    <mergeCell ref="CJ18:CM18"/>
    <mergeCell ref="CN18:CQ18"/>
    <mergeCell ref="GA18:GD18"/>
    <mergeCell ref="CN17:CQ17"/>
    <mergeCell ref="FC17:FC18"/>
    <mergeCell ref="FD17:FQ18"/>
    <mergeCell ref="FR17:FV18"/>
    <mergeCell ref="FW17:FW18"/>
    <mergeCell ref="GA17:GD17"/>
    <mergeCell ref="GH16:GJ16"/>
    <mergeCell ref="GK16:GM16"/>
    <mergeCell ref="GN16:GP16"/>
    <mergeCell ref="AE17:AF17"/>
    <mergeCell ref="AG17:AJ17"/>
    <mergeCell ref="AK17:AN17"/>
    <mergeCell ref="AO17:AR17"/>
    <mergeCell ref="CD17:CE17"/>
    <mergeCell ref="CF17:CI17"/>
    <mergeCell ref="CJ17:CM17"/>
    <mergeCell ref="GH15:GJ15"/>
    <mergeCell ref="GK15:GM15"/>
    <mergeCell ref="GN15:GP15"/>
    <mergeCell ref="AE16:AF16"/>
    <mergeCell ref="AG16:AJ16"/>
    <mergeCell ref="AK16:AN16"/>
    <mergeCell ref="AO16:AR16"/>
    <mergeCell ref="GA16:GB16"/>
    <mergeCell ref="GC16:GD16"/>
    <mergeCell ref="GE16:GG16"/>
    <mergeCell ref="FL15:FO15"/>
    <mergeCell ref="FP15:FS15"/>
    <mergeCell ref="FT15:FW15"/>
    <mergeCell ref="GA15:GB15"/>
    <mergeCell ref="GC15:GD15"/>
    <mergeCell ref="GE15:GG15"/>
    <mergeCell ref="CJ15:CM16"/>
    <mergeCell ref="CN15:CQ16"/>
    <mergeCell ref="DK15:DQ15"/>
    <mergeCell ref="EA15:EC15"/>
    <mergeCell ref="FD15:FG15"/>
    <mergeCell ref="FH15:FK15"/>
    <mergeCell ref="AE15:AF15"/>
    <mergeCell ref="AG15:AJ15"/>
    <mergeCell ref="AK15:AN15"/>
    <mergeCell ref="AO15:AR15"/>
    <mergeCell ref="CD15:CE16"/>
    <mergeCell ref="CF15:CI16"/>
    <mergeCell ref="GA14:GB14"/>
    <mergeCell ref="GC14:GD14"/>
    <mergeCell ref="GE14:GG14"/>
    <mergeCell ref="GH14:GJ14"/>
    <mergeCell ref="GK14:GM14"/>
    <mergeCell ref="GN14:GP14"/>
    <mergeCell ref="GK13:GM13"/>
    <mergeCell ref="GN13:GP13"/>
    <mergeCell ref="GS13:GY14"/>
    <mergeCell ref="CA14:CC14"/>
    <mergeCell ref="DM14:DQ14"/>
    <mergeCell ref="FD14:FG14"/>
    <mergeCell ref="FH14:FK14"/>
    <mergeCell ref="FL14:FO14"/>
    <mergeCell ref="FP14:FS14"/>
    <mergeCell ref="FT14:FW14"/>
    <mergeCell ref="FP13:FS13"/>
    <mergeCell ref="FT13:FW13"/>
    <mergeCell ref="GA13:GB13"/>
    <mergeCell ref="GC13:GD13"/>
    <mergeCell ref="GE13:GG13"/>
    <mergeCell ref="GH13:GJ13"/>
    <mergeCell ref="GC12:GD12"/>
    <mergeCell ref="GE12:GG12"/>
    <mergeCell ref="GH12:GJ12"/>
    <mergeCell ref="GK12:GM12"/>
    <mergeCell ref="GN12:GP12"/>
    <mergeCell ref="P13:S13"/>
    <mergeCell ref="DF13:DN13"/>
    <mergeCell ref="FD13:FG13"/>
    <mergeCell ref="FH13:FK13"/>
    <mergeCell ref="FL13:FO13"/>
    <mergeCell ref="GK11:GM11"/>
    <mergeCell ref="GN11:GP11"/>
    <mergeCell ref="AI12:AK12"/>
    <mergeCell ref="CK12:CM12"/>
    <mergeCell ref="FD12:FG12"/>
    <mergeCell ref="FH12:FK12"/>
    <mergeCell ref="FL12:FO12"/>
    <mergeCell ref="FP12:FS12"/>
    <mergeCell ref="FT12:FW12"/>
    <mergeCell ref="GA12:GB12"/>
    <mergeCell ref="FP11:FS11"/>
    <mergeCell ref="FT11:FW11"/>
    <mergeCell ref="GA11:GB11"/>
    <mergeCell ref="GC11:GD11"/>
    <mergeCell ref="GE11:GG11"/>
    <mergeCell ref="GH11:GJ11"/>
    <mergeCell ref="GC10:GD10"/>
    <mergeCell ref="GE10:GG10"/>
    <mergeCell ref="GH10:GJ10"/>
    <mergeCell ref="GK10:GM10"/>
    <mergeCell ref="GN10:GP10"/>
    <mergeCell ref="J11:J12"/>
    <mergeCell ref="AH11:AJ11"/>
    <mergeCell ref="FD11:FG11"/>
    <mergeCell ref="FH11:FK11"/>
    <mergeCell ref="FL11:FO11"/>
    <mergeCell ref="GH9:GJ9"/>
    <mergeCell ref="GK9:GM9"/>
    <mergeCell ref="GN9:GP9"/>
    <mergeCell ref="AI10:AJ10"/>
    <mergeCell ref="FD10:FG10"/>
    <mergeCell ref="FH10:FK10"/>
    <mergeCell ref="FL10:FO10"/>
    <mergeCell ref="FP10:FS10"/>
    <mergeCell ref="FT10:FW10"/>
    <mergeCell ref="GA10:GB10"/>
    <mergeCell ref="FL9:FO9"/>
    <mergeCell ref="FP9:FS9"/>
    <mergeCell ref="FT9:FW9"/>
    <mergeCell ref="GA9:GB9"/>
    <mergeCell ref="GC9:GD9"/>
    <mergeCell ref="GE9:GG9"/>
    <mergeCell ref="GH8:GJ8"/>
    <mergeCell ref="GK8:GM8"/>
    <mergeCell ref="GN8:GP8"/>
    <mergeCell ref="GS8:GY9"/>
    <mergeCell ref="CK9:CN9"/>
    <mergeCell ref="CP9:CS9"/>
    <mergeCell ref="DO9:DR9"/>
    <mergeCell ref="EL9:EU9"/>
    <mergeCell ref="FD9:FG9"/>
    <mergeCell ref="FH9:FK9"/>
    <mergeCell ref="FL8:FO8"/>
    <mergeCell ref="FP8:FS8"/>
    <mergeCell ref="FT8:FW8"/>
    <mergeCell ref="GA8:GB8"/>
    <mergeCell ref="GC8:GD8"/>
    <mergeCell ref="GE8:GG8"/>
    <mergeCell ref="EF8:EJ9"/>
    <mergeCell ref="EK8:EK9"/>
    <mergeCell ref="EL8:EN8"/>
    <mergeCell ref="EP8:EU8"/>
    <mergeCell ref="FD8:FG8"/>
    <mergeCell ref="FH8:FK8"/>
    <mergeCell ref="AR8:AS8"/>
    <mergeCell ref="AT8:AU8"/>
    <mergeCell ref="AV8:AW8"/>
    <mergeCell ref="AX8:AY8"/>
    <mergeCell ref="CO8:CO10"/>
    <mergeCell ref="CT8:CW10"/>
    <mergeCell ref="GC7:GD7"/>
    <mergeCell ref="GE7:GG7"/>
    <mergeCell ref="GH7:GJ7"/>
    <mergeCell ref="GK7:GM7"/>
    <mergeCell ref="GN7:GP7"/>
    <mergeCell ref="AE8:AI8"/>
    <mergeCell ref="AJ8:AK8"/>
    <mergeCell ref="AL8:AM8"/>
    <mergeCell ref="AN8:AO8"/>
    <mergeCell ref="AP8:AQ8"/>
    <mergeCell ref="FD7:FG7"/>
    <mergeCell ref="FH7:FK7"/>
    <mergeCell ref="FL7:FO7"/>
    <mergeCell ref="FP7:FS7"/>
    <mergeCell ref="FT7:FW7"/>
    <mergeCell ref="GA7:GB7"/>
    <mergeCell ref="GN6:GP6"/>
    <mergeCell ref="AE7:AI7"/>
    <mergeCell ref="AJ7:AK7"/>
    <mergeCell ref="AL7:AM7"/>
    <mergeCell ref="AN7:AO7"/>
    <mergeCell ref="AP7:AQ7"/>
    <mergeCell ref="AR7:AS7"/>
    <mergeCell ref="AT7:AU7"/>
    <mergeCell ref="AV7:AW7"/>
    <mergeCell ref="AX7:AY7"/>
    <mergeCell ref="FT6:FW6"/>
    <mergeCell ref="GA6:GB6"/>
    <mergeCell ref="GC6:GD6"/>
    <mergeCell ref="GE6:GG6"/>
    <mergeCell ref="GH6:GJ6"/>
    <mergeCell ref="GK6:GM6"/>
    <mergeCell ref="GN5:GP5"/>
    <mergeCell ref="A6:C6"/>
    <mergeCell ref="AA6:AC6"/>
    <mergeCell ref="CD6:CG7"/>
    <mergeCell ref="CH6:CO7"/>
    <mergeCell ref="EJ6:EL6"/>
    <mergeCell ref="FD6:FG6"/>
    <mergeCell ref="FH6:FK6"/>
    <mergeCell ref="FL6:FO6"/>
    <mergeCell ref="FP6:FS6"/>
    <mergeCell ref="FT5:FW5"/>
    <mergeCell ref="GA5:GB5"/>
    <mergeCell ref="GC5:GD5"/>
    <mergeCell ref="GE5:GG5"/>
    <mergeCell ref="GH5:GJ5"/>
    <mergeCell ref="GK5:GM5"/>
    <mergeCell ref="FD4:FG4"/>
    <mergeCell ref="FH4:FK4"/>
    <mergeCell ref="FL4:FO4"/>
    <mergeCell ref="FP4:FS4"/>
    <mergeCell ref="FT4:FW4"/>
    <mergeCell ref="EJ5:EL5"/>
    <mergeCell ref="FD5:FG5"/>
    <mergeCell ref="FH5:FK5"/>
    <mergeCell ref="FL5:FO5"/>
    <mergeCell ref="FP5:FS5"/>
    <mergeCell ref="GA3:GB4"/>
    <mergeCell ref="GC3:GD4"/>
    <mergeCell ref="GE3:GG4"/>
    <mergeCell ref="GH3:GJ4"/>
    <mergeCell ref="GK3:GM4"/>
    <mergeCell ref="GN3:GP4"/>
    <mergeCell ref="EA2:EC2"/>
    <mergeCell ref="HC2:HX3"/>
    <mergeCell ref="BP3:BR3"/>
    <mergeCell ref="BT3:BV3"/>
    <mergeCell ref="ER3:EU3"/>
    <mergeCell ref="FD3:FG3"/>
    <mergeCell ref="FH3:FK3"/>
    <mergeCell ref="FL3:FO3"/>
    <mergeCell ref="FP3:FS3"/>
    <mergeCell ref="FT3:FW3"/>
    <mergeCell ref="C2:F4"/>
    <mergeCell ref="AA2:AC2"/>
    <mergeCell ref="BA2:BC2"/>
    <mergeCell ref="CA2:CC2"/>
    <mergeCell ref="DA2:DC2"/>
    <mergeCell ref="DD2:DF2"/>
    <mergeCell ref="BN4:BY7"/>
    <mergeCell ref="CF4:CH4"/>
    <mergeCell ref="CP4:CR4"/>
  </mergeCells>
  <phoneticPr fontId="2"/>
  <pageMargins left="0.7" right="0.86624999999999996" top="0.75" bottom="0.75" header="0.3" footer="0.3"/>
  <pageSetup paperSize="9" scale="87" orientation="portrait" r:id="rId1"/>
  <headerFooter>
    <oddHeader>&amp;L2019/06/19&amp;C&amp;"メイリオ,レギュラー"&amp;16&amp;A&amp;R&amp;"メイリオ,レギュラー"（担当：池川）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7"/>
  <sheetViews>
    <sheetView showGridLines="0" view="pageLayout" zoomScale="80" zoomScaleNormal="90" zoomScalePageLayoutView="80" workbookViewId="0">
      <selection activeCell="B2" sqref="B2"/>
    </sheetView>
  </sheetViews>
  <sheetFormatPr defaultColWidth="3.625" defaultRowHeight="24.95" customHeight="1" x14ac:dyDescent="0.3"/>
  <cols>
    <col min="1" max="1" width="3.625" style="1"/>
    <col min="2" max="2" width="4.375" style="1" bestFit="1" customWidth="1"/>
    <col min="3" max="7" width="3.625" style="1"/>
    <col min="8" max="8" width="4" style="1" bestFit="1" customWidth="1"/>
    <col min="9" max="26" width="3.625" style="1"/>
    <col min="27" max="182" width="3.625" style="32"/>
    <col min="183" max="183" width="3.625" style="32" customWidth="1"/>
    <col min="184" max="185" width="3.625" style="32"/>
    <col min="186" max="186" width="4.5" style="32" bestFit="1" customWidth="1"/>
    <col min="187" max="208" width="3.625" style="32"/>
    <col min="209" max="16384" width="3.625" style="1"/>
  </cols>
  <sheetData>
    <row r="1" spans="1:232" ht="24.95" customHeight="1" thickBot="1" x14ac:dyDescent="0.35"/>
    <row r="2" spans="1:232" ht="24.95" customHeight="1" x14ac:dyDescent="0.3">
      <c r="C2" s="38" t="s">
        <v>0</v>
      </c>
      <c r="D2" s="39"/>
      <c r="E2" s="39"/>
      <c r="F2" s="40"/>
      <c r="G2" s="27" t="s">
        <v>41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0"/>
      <c r="Z2" s="20"/>
      <c r="AA2" s="47" t="s">
        <v>57</v>
      </c>
      <c r="AB2" s="47"/>
      <c r="AC2" s="47"/>
      <c r="AD2" s="32" t="s">
        <v>58</v>
      </c>
      <c r="AE2" s="18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21"/>
      <c r="AX2" s="21"/>
      <c r="AY2" s="21"/>
      <c r="AZ2" s="21"/>
      <c r="BA2" s="47" t="s">
        <v>57</v>
      </c>
      <c r="BB2" s="47"/>
      <c r="BC2" s="47"/>
      <c r="BD2" s="5" t="s">
        <v>76</v>
      </c>
      <c r="BE2" s="5"/>
      <c r="CA2" s="47" t="s">
        <v>89</v>
      </c>
      <c r="CB2" s="47"/>
      <c r="CC2" s="47"/>
      <c r="CD2" s="32" t="s">
        <v>29</v>
      </c>
      <c r="CG2" s="32" t="s">
        <v>90</v>
      </c>
      <c r="DA2" s="47" t="s">
        <v>132</v>
      </c>
      <c r="DB2" s="47"/>
      <c r="DC2" s="47"/>
      <c r="DD2" s="131" t="s">
        <v>133</v>
      </c>
      <c r="DE2" s="106"/>
      <c r="DF2" s="107"/>
      <c r="DH2" s="32" t="s">
        <v>134</v>
      </c>
      <c r="EA2" s="47" t="s">
        <v>148</v>
      </c>
      <c r="EB2" s="47"/>
      <c r="EC2" s="47"/>
      <c r="ED2" s="1"/>
      <c r="EE2" s="32" t="s">
        <v>25</v>
      </c>
      <c r="FA2" s="32" t="s">
        <v>19</v>
      </c>
      <c r="FD2" s="32" t="s">
        <v>174</v>
      </c>
      <c r="GA2" s="32" t="s">
        <v>19</v>
      </c>
      <c r="GE2" s="32" t="s">
        <v>196</v>
      </c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0"/>
      <c r="HC2" s="38" t="s">
        <v>2</v>
      </c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40"/>
    </row>
    <row r="3" spans="1:232" ht="24.95" customHeight="1" thickBot="1" x14ac:dyDescent="0.35">
      <c r="C3" s="41"/>
      <c r="D3" s="42"/>
      <c r="E3" s="42"/>
      <c r="F3" s="43"/>
      <c r="G3" s="4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0"/>
      <c r="Z3" s="20"/>
      <c r="AA3" s="21"/>
      <c r="AB3" s="21"/>
      <c r="AC3" s="21"/>
      <c r="AD3" s="21"/>
      <c r="AE3" s="79" t="s">
        <v>36</v>
      </c>
      <c r="AF3" s="18" t="s">
        <v>59</v>
      </c>
      <c r="AG3" s="79"/>
      <c r="AH3" s="79"/>
      <c r="AI3" s="79"/>
      <c r="AJ3" s="79"/>
      <c r="AK3" s="79"/>
      <c r="AL3" s="79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21"/>
      <c r="AX3" s="21"/>
      <c r="AY3" s="21"/>
      <c r="AZ3" s="21"/>
      <c r="BD3" s="5" t="s">
        <v>88</v>
      </c>
      <c r="BE3" s="5"/>
      <c r="BP3" s="131" t="str">
        <f>"-1.27"</f>
        <v>-1.27</v>
      </c>
      <c r="BQ3" s="106"/>
      <c r="BR3" s="107"/>
      <c r="BS3" s="89" t="s">
        <v>77</v>
      </c>
      <c r="BT3" s="131">
        <v>14.97</v>
      </c>
      <c r="BU3" s="106"/>
      <c r="BV3" s="107"/>
      <c r="CE3" s="32" t="s">
        <v>36</v>
      </c>
      <c r="CF3" s="32" t="s">
        <v>91</v>
      </c>
      <c r="EF3" s="32" t="s">
        <v>149</v>
      </c>
      <c r="ER3" s="131" t="s">
        <v>150</v>
      </c>
      <c r="ES3" s="106"/>
      <c r="ET3" s="106"/>
      <c r="EU3" s="107"/>
      <c r="EV3" s="32" t="s">
        <v>28</v>
      </c>
      <c r="FD3" s="59" t="s">
        <v>175</v>
      </c>
      <c r="FE3" s="59"/>
      <c r="FF3" s="59"/>
      <c r="FG3" s="59"/>
      <c r="FH3" s="59" t="s">
        <v>176</v>
      </c>
      <c r="FI3" s="59"/>
      <c r="FJ3" s="59"/>
      <c r="FK3" s="59"/>
      <c r="FL3" s="167" t="s">
        <v>74</v>
      </c>
      <c r="FM3" s="167"/>
      <c r="FN3" s="167"/>
      <c r="FO3" s="167"/>
      <c r="FP3" s="63" t="s">
        <v>75</v>
      </c>
      <c r="FQ3" s="63"/>
      <c r="FR3" s="63"/>
      <c r="FS3" s="63"/>
      <c r="FT3" s="63" t="s">
        <v>177</v>
      </c>
      <c r="FU3" s="63"/>
      <c r="FV3" s="63"/>
      <c r="FW3" s="63"/>
      <c r="GA3" s="49" t="s">
        <v>191</v>
      </c>
      <c r="GB3" s="49"/>
      <c r="GC3" s="193" t="s">
        <v>193</v>
      </c>
      <c r="GD3" s="194"/>
      <c r="GE3" s="193" t="s">
        <v>192</v>
      </c>
      <c r="GF3" s="194"/>
      <c r="GG3" s="194"/>
      <c r="GH3" s="49" t="s">
        <v>75</v>
      </c>
      <c r="GI3" s="49"/>
      <c r="GJ3" s="49"/>
      <c r="GK3" s="49" t="s">
        <v>25</v>
      </c>
      <c r="GL3" s="49"/>
      <c r="GM3" s="49"/>
      <c r="GN3" s="49" t="s">
        <v>163</v>
      </c>
      <c r="GO3" s="49"/>
      <c r="GP3" s="49"/>
      <c r="GQ3" s="19"/>
      <c r="GR3" s="19"/>
      <c r="GS3" s="19"/>
      <c r="GT3" s="19"/>
      <c r="GU3" s="19"/>
      <c r="GV3" s="19"/>
      <c r="GW3" s="19"/>
      <c r="GX3" s="19"/>
      <c r="GY3" s="21"/>
      <c r="GZ3" s="21"/>
      <c r="HA3" s="20"/>
      <c r="HC3" s="44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6"/>
    </row>
    <row r="4" spans="1:232" ht="24.95" customHeight="1" thickBot="1" x14ac:dyDescent="0.35">
      <c r="C4" s="44"/>
      <c r="D4" s="45"/>
      <c r="E4" s="45"/>
      <c r="F4" s="46"/>
      <c r="G4" s="28" t="s">
        <v>42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30"/>
      <c r="Y4" s="21"/>
      <c r="Z4" s="21"/>
      <c r="AA4" s="21"/>
      <c r="AB4" s="21"/>
      <c r="AC4" s="21"/>
      <c r="AD4" s="21"/>
      <c r="AE4" s="79"/>
      <c r="AF4" s="18" t="s">
        <v>60</v>
      </c>
      <c r="AG4" s="79"/>
      <c r="AH4" s="79"/>
      <c r="AI4" s="79"/>
      <c r="AJ4" s="79"/>
      <c r="AK4" s="79"/>
      <c r="AL4" s="79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1"/>
      <c r="AX4" s="21"/>
      <c r="AY4" s="21"/>
      <c r="AZ4" s="21"/>
      <c r="BD4" s="5"/>
      <c r="BE4" s="5"/>
      <c r="BN4" s="123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5"/>
      <c r="CF4" s="131" t="s">
        <v>92</v>
      </c>
      <c r="CG4" s="106"/>
      <c r="CH4" s="107"/>
      <c r="CI4" s="32" t="s">
        <v>93</v>
      </c>
      <c r="CP4" s="131" t="s">
        <v>69</v>
      </c>
      <c r="CQ4" s="106"/>
      <c r="CR4" s="107"/>
      <c r="CS4" s="32" t="s">
        <v>94</v>
      </c>
      <c r="EF4" s="32" t="s">
        <v>151</v>
      </c>
      <c r="FD4" s="59">
        <v>1</v>
      </c>
      <c r="FE4" s="59"/>
      <c r="FF4" s="59"/>
      <c r="FG4" s="59"/>
      <c r="FH4" s="59">
        <v>33</v>
      </c>
      <c r="FI4" s="59"/>
      <c r="FJ4" s="59"/>
      <c r="FK4" s="60"/>
      <c r="FL4" s="173">
        <f>FH4-$FH$15</f>
        <v>8.1999999999999993</v>
      </c>
      <c r="FM4" s="173"/>
      <c r="FN4" s="173"/>
      <c r="FO4" s="173"/>
      <c r="FP4" s="173">
        <f>FL4^2</f>
        <v>67.239999999999995</v>
      </c>
      <c r="FQ4" s="173"/>
      <c r="FR4" s="173"/>
      <c r="FS4" s="131"/>
      <c r="FT4" s="182">
        <f>FL4/16.4</f>
        <v>0.5</v>
      </c>
      <c r="FU4" s="183"/>
      <c r="FV4" s="183"/>
      <c r="FW4" s="184"/>
      <c r="GA4" s="48"/>
      <c r="GB4" s="48"/>
      <c r="GC4" s="195"/>
      <c r="GD4" s="195"/>
      <c r="GE4" s="196"/>
      <c r="GF4" s="196"/>
      <c r="GG4" s="196"/>
      <c r="GH4" s="197"/>
      <c r="GI4" s="197"/>
      <c r="GJ4" s="197"/>
      <c r="GK4" s="197"/>
      <c r="GL4" s="197"/>
      <c r="GM4" s="197"/>
      <c r="GN4" s="197"/>
      <c r="GO4" s="197"/>
      <c r="GP4" s="197"/>
      <c r="GQ4" s="19"/>
      <c r="GR4" s="19" t="s">
        <v>178</v>
      </c>
      <c r="GS4" s="19" t="s">
        <v>197</v>
      </c>
      <c r="GT4" s="19"/>
      <c r="GU4" s="19"/>
      <c r="GV4" s="19"/>
      <c r="GW4" s="19"/>
      <c r="GX4" s="19"/>
      <c r="GY4" s="21"/>
      <c r="GZ4" s="21"/>
      <c r="HA4" s="20"/>
      <c r="HC4" s="15"/>
      <c r="HD4" s="5" t="s">
        <v>22</v>
      </c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2"/>
      <c r="HW4" s="2"/>
      <c r="HX4" s="3"/>
    </row>
    <row r="5" spans="1:232" ht="24.95" customHeight="1" thickBot="1" x14ac:dyDescent="0.3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0"/>
      <c r="Y5" s="21"/>
      <c r="Z5" s="21"/>
      <c r="AA5" s="21"/>
      <c r="AB5" s="21"/>
      <c r="AC5" s="21"/>
      <c r="AD5" s="21"/>
      <c r="AE5" s="79"/>
      <c r="AF5" s="18" t="s">
        <v>61</v>
      </c>
      <c r="AG5" s="79"/>
      <c r="AH5" s="79"/>
      <c r="AI5" s="79"/>
      <c r="AJ5" s="79"/>
      <c r="AK5" s="79"/>
      <c r="AL5" s="79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1"/>
      <c r="AX5" s="21"/>
      <c r="AY5" s="21"/>
      <c r="AZ5" s="21"/>
      <c r="BN5" s="126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127"/>
      <c r="CE5" s="32" t="s">
        <v>95</v>
      </c>
      <c r="CF5" s="32" t="s">
        <v>96</v>
      </c>
      <c r="EG5" s="32" t="s">
        <v>92</v>
      </c>
      <c r="EJ5" s="54">
        <v>0</v>
      </c>
      <c r="EK5" s="55"/>
      <c r="EL5" s="65"/>
      <c r="FD5" s="59">
        <v>2</v>
      </c>
      <c r="FE5" s="59"/>
      <c r="FF5" s="59"/>
      <c r="FG5" s="59"/>
      <c r="FH5" s="59">
        <v>50</v>
      </c>
      <c r="FI5" s="59"/>
      <c r="FJ5" s="59"/>
      <c r="FK5" s="60"/>
      <c r="FL5" s="173">
        <f t="shared" ref="FL5:FL13" si="0">FH5-$FH$15</f>
        <v>25.2</v>
      </c>
      <c r="FM5" s="173"/>
      <c r="FN5" s="173"/>
      <c r="FO5" s="173"/>
      <c r="FP5" s="173">
        <f t="shared" ref="FP5:FP14" si="1">FL5^2</f>
        <v>635.04</v>
      </c>
      <c r="FQ5" s="173"/>
      <c r="FR5" s="173"/>
      <c r="FS5" s="131"/>
      <c r="FT5" s="182">
        <f t="shared" ref="FT5:FT13" si="2">FL5/16.4</f>
        <v>1.5365853658536586</v>
      </c>
      <c r="FU5" s="183"/>
      <c r="FV5" s="183"/>
      <c r="FW5" s="184"/>
      <c r="GA5" s="50">
        <v>1</v>
      </c>
      <c r="GB5" s="50"/>
      <c r="GC5" s="50">
        <v>72</v>
      </c>
      <c r="GD5" s="51"/>
      <c r="GE5" s="198">
        <f>GC5-$GC$16</f>
        <v>17.299999999999997</v>
      </c>
      <c r="GF5" s="198"/>
      <c r="GG5" s="198"/>
      <c r="GH5" s="198">
        <f>GE5^2</f>
        <v>299.28999999999991</v>
      </c>
      <c r="GI5" s="198"/>
      <c r="GJ5" s="198"/>
      <c r="GK5" s="100">
        <f>GE5/$GE$18</f>
        <v>0.77243689632012957</v>
      </c>
      <c r="GL5" s="100"/>
      <c r="GM5" s="100"/>
      <c r="GN5" s="100">
        <f>GK5*10+50</f>
        <v>57.724368963201293</v>
      </c>
      <c r="GO5" s="100"/>
      <c r="GP5" s="100"/>
      <c r="GQ5" s="19"/>
      <c r="GR5" s="19"/>
      <c r="GS5" s="19" t="s">
        <v>198</v>
      </c>
      <c r="GT5" s="19"/>
      <c r="GU5" s="19"/>
      <c r="GV5" s="19"/>
      <c r="GW5" s="19"/>
      <c r="GX5" s="19"/>
      <c r="GY5" s="21"/>
      <c r="GZ5" s="21"/>
      <c r="HA5" s="20"/>
      <c r="HC5" s="15"/>
      <c r="HD5" s="5"/>
      <c r="HE5" s="5" t="s">
        <v>23</v>
      </c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6"/>
    </row>
    <row r="6" spans="1:232" ht="24.95" customHeight="1" thickTop="1" x14ac:dyDescent="0.3">
      <c r="A6" s="47" t="s">
        <v>43</v>
      </c>
      <c r="B6" s="47"/>
      <c r="C6" s="47"/>
      <c r="D6" s="18" t="s">
        <v>44</v>
      </c>
      <c r="E6" s="18"/>
      <c r="F6" s="18"/>
      <c r="G6" s="18"/>
      <c r="H6" s="18"/>
      <c r="I6" s="18"/>
      <c r="J6" s="18"/>
      <c r="K6" s="18" t="s">
        <v>87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5"/>
      <c r="X6" s="20"/>
      <c r="Y6" s="21"/>
      <c r="Z6" s="21"/>
      <c r="AA6" s="47" t="s">
        <v>62</v>
      </c>
      <c r="AB6" s="47"/>
      <c r="AC6" s="47"/>
      <c r="AD6" s="21" t="s">
        <v>63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1"/>
      <c r="AX6" s="21"/>
      <c r="AY6" s="21"/>
      <c r="AZ6" s="21"/>
      <c r="BE6" s="32" t="s">
        <v>81</v>
      </c>
      <c r="BN6" s="126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127"/>
      <c r="CD6" s="134" t="s">
        <v>29</v>
      </c>
      <c r="CE6" s="135"/>
      <c r="CF6" s="135"/>
      <c r="CG6" s="136"/>
      <c r="CH6" s="137" t="s">
        <v>97</v>
      </c>
      <c r="CI6" s="71"/>
      <c r="CJ6" s="71"/>
      <c r="CK6" s="71"/>
      <c r="CL6" s="71"/>
      <c r="CM6" s="71"/>
      <c r="CN6" s="71"/>
      <c r="CO6" s="71"/>
      <c r="EG6" s="32" t="s">
        <v>69</v>
      </c>
      <c r="EJ6" s="54">
        <v>1</v>
      </c>
      <c r="EK6" s="55"/>
      <c r="EL6" s="65"/>
      <c r="FD6" s="59">
        <v>3</v>
      </c>
      <c r="FE6" s="59"/>
      <c r="FF6" s="59"/>
      <c r="FG6" s="59"/>
      <c r="FH6" s="59">
        <v>25</v>
      </c>
      <c r="FI6" s="59"/>
      <c r="FJ6" s="59"/>
      <c r="FK6" s="60"/>
      <c r="FL6" s="173">
        <f t="shared" si="0"/>
        <v>0.19999999999999929</v>
      </c>
      <c r="FM6" s="173"/>
      <c r="FN6" s="173"/>
      <c r="FO6" s="173"/>
      <c r="FP6" s="173">
        <f t="shared" si="1"/>
        <v>3.9999999999999716E-2</v>
      </c>
      <c r="FQ6" s="173"/>
      <c r="FR6" s="173"/>
      <c r="FS6" s="131"/>
      <c r="FT6" s="182">
        <f t="shared" si="2"/>
        <v>1.2195121951219469E-2</v>
      </c>
      <c r="FU6" s="183"/>
      <c r="FV6" s="183"/>
      <c r="FW6" s="184"/>
      <c r="GA6" s="50">
        <v>2</v>
      </c>
      <c r="GB6" s="50"/>
      <c r="GC6" s="50">
        <v>52</v>
      </c>
      <c r="GD6" s="51"/>
      <c r="GE6" s="198">
        <f>GC6-$GC$16</f>
        <v>-2.7000000000000028</v>
      </c>
      <c r="GF6" s="198"/>
      <c r="GG6" s="198"/>
      <c r="GH6" s="198">
        <f>GE6^2</f>
        <v>7.2900000000000151</v>
      </c>
      <c r="GI6" s="198"/>
      <c r="GJ6" s="198"/>
      <c r="GK6" s="100">
        <f>GE6/$GE$18</f>
        <v>-0.12055373526383539</v>
      </c>
      <c r="GL6" s="100"/>
      <c r="GM6" s="100"/>
      <c r="GN6" s="100">
        <f>GK6*10+50</f>
        <v>48.794462647361648</v>
      </c>
      <c r="GO6" s="100"/>
      <c r="GP6" s="100"/>
      <c r="GQ6" s="19"/>
      <c r="GR6" s="19"/>
      <c r="GS6" s="19" t="s">
        <v>199</v>
      </c>
      <c r="GT6" s="19"/>
      <c r="GU6" s="19"/>
      <c r="GV6" s="19"/>
      <c r="GW6" s="19"/>
      <c r="GX6" s="19"/>
      <c r="GY6" s="21"/>
      <c r="GZ6" s="21"/>
      <c r="HA6" s="20"/>
      <c r="HC6" s="15"/>
      <c r="HD6" s="5"/>
      <c r="HE6" s="5" t="s">
        <v>24</v>
      </c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6"/>
    </row>
    <row r="7" spans="1:232" ht="24.95" customHeight="1" thickBot="1" x14ac:dyDescent="0.35">
      <c r="A7" s="20"/>
      <c r="B7" s="20"/>
      <c r="C7" s="19"/>
      <c r="D7" s="19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3"/>
      <c r="R7" s="21"/>
      <c r="S7" s="21"/>
      <c r="T7" s="23"/>
      <c r="U7" s="23"/>
      <c r="V7" s="23"/>
      <c r="W7" s="21"/>
      <c r="X7" s="21"/>
      <c r="Y7" s="21"/>
      <c r="Z7" s="21"/>
      <c r="AA7" s="21"/>
      <c r="AB7" s="21"/>
      <c r="AC7" s="21"/>
      <c r="AD7" s="21"/>
      <c r="AE7" s="50" t="s">
        <v>64</v>
      </c>
      <c r="AF7" s="50"/>
      <c r="AG7" s="50"/>
      <c r="AH7" s="50"/>
      <c r="AI7" s="50"/>
      <c r="AJ7" s="50">
        <v>1</v>
      </c>
      <c r="AK7" s="50"/>
      <c r="AL7" s="50">
        <v>2</v>
      </c>
      <c r="AM7" s="50"/>
      <c r="AN7" s="50">
        <v>3</v>
      </c>
      <c r="AO7" s="50"/>
      <c r="AP7" s="50">
        <v>4</v>
      </c>
      <c r="AQ7" s="50"/>
      <c r="AR7" s="50">
        <v>5</v>
      </c>
      <c r="AS7" s="50"/>
      <c r="AT7" s="50">
        <v>6</v>
      </c>
      <c r="AU7" s="50"/>
      <c r="AV7" s="50">
        <v>7</v>
      </c>
      <c r="AW7" s="50"/>
      <c r="AX7" s="50">
        <v>8</v>
      </c>
      <c r="AY7" s="50"/>
      <c r="AZ7" s="21"/>
      <c r="BN7" s="128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30"/>
      <c r="CD7" s="138"/>
      <c r="CE7" s="110"/>
      <c r="CF7" s="110"/>
      <c r="CG7" s="139"/>
      <c r="CH7" s="137"/>
      <c r="CI7" s="71"/>
      <c r="CJ7" s="71"/>
      <c r="CK7" s="71"/>
      <c r="CL7" s="71"/>
      <c r="CM7" s="71"/>
      <c r="CN7" s="71"/>
      <c r="CO7" s="71"/>
      <c r="EE7" s="32" t="s">
        <v>152</v>
      </c>
      <c r="FD7" s="59">
        <v>4</v>
      </c>
      <c r="FE7" s="59"/>
      <c r="FF7" s="59"/>
      <c r="FG7" s="59"/>
      <c r="FH7" s="59">
        <v>3</v>
      </c>
      <c r="FI7" s="59"/>
      <c r="FJ7" s="59"/>
      <c r="FK7" s="60"/>
      <c r="FL7" s="173">
        <f t="shared" si="0"/>
        <v>-21.8</v>
      </c>
      <c r="FM7" s="173"/>
      <c r="FN7" s="173"/>
      <c r="FO7" s="173"/>
      <c r="FP7" s="173">
        <f t="shared" si="1"/>
        <v>475.24</v>
      </c>
      <c r="FQ7" s="173"/>
      <c r="FR7" s="173"/>
      <c r="FS7" s="131"/>
      <c r="FT7" s="182">
        <f t="shared" si="2"/>
        <v>-1.3292682926829269</v>
      </c>
      <c r="FU7" s="183"/>
      <c r="FV7" s="183"/>
      <c r="FW7" s="184"/>
      <c r="GA7" s="50">
        <v>3</v>
      </c>
      <c r="GB7" s="50"/>
      <c r="GC7" s="50">
        <v>72</v>
      </c>
      <c r="GD7" s="51"/>
      <c r="GE7" s="198">
        <f>GC7-$GC$16</f>
        <v>17.299999999999997</v>
      </c>
      <c r="GF7" s="198"/>
      <c r="GG7" s="198"/>
      <c r="GH7" s="198">
        <f>GE7^2</f>
        <v>299.28999999999991</v>
      </c>
      <c r="GI7" s="198"/>
      <c r="GJ7" s="198"/>
      <c r="GK7" s="100">
        <f>GE7/$GE$18</f>
        <v>0.77243689632012957</v>
      </c>
      <c r="GL7" s="100"/>
      <c r="GM7" s="100"/>
      <c r="GN7" s="100">
        <f>GK7*10+50</f>
        <v>57.724368963201293</v>
      </c>
      <c r="GO7" s="100"/>
      <c r="GP7" s="100"/>
      <c r="GQ7" s="188"/>
      <c r="GR7" s="188"/>
      <c r="GS7" s="189" t="s">
        <v>200</v>
      </c>
      <c r="GT7" s="189"/>
      <c r="GU7" s="189"/>
      <c r="GV7" s="189"/>
      <c r="GW7" s="189"/>
      <c r="GX7" s="19"/>
      <c r="GY7" s="21"/>
      <c r="GZ7" s="21"/>
      <c r="HA7" s="20"/>
      <c r="HC7" s="33"/>
      <c r="HD7" s="7"/>
      <c r="HE7" s="7" t="s">
        <v>25</v>
      </c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9"/>
    </row>
    <row r="8" spans="1:232" ht="24.95" customHeight="1" thickTop="1" x14ac:dyDescent="0.3">
      <c r="A8" s="20"/>
      <c r="B8" s="20"/>
      <c r="C8" s="19"/>
      <c r="D8" s="19"/>
      <c r="E8" s="21"/>
      <c r="F8" s="23"/>
      <c r="G8" s="23"/>
      <c r="H8" s="23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50" t="s">
        <v>65</v>
      </c>
      <c r="AF8" s="50"/>
      <c r="AG8" s="50"/>
      <c r="AH8" s="50"/>
      <c r="AI8" s="50"/>
      <c r="AJ8" s="80">
        <v>3</v>
      </c>
      <c r="AK8" s="80"/>
      <c r="AL8" s="80">
        <v>3.7</v>
      </c>
      <c r="AM8" s="80"/>
      <c r="AN8" s="80">
        <v>4.0999999999999996</v>
      </c>
      <c r="AO8" s="80"/>
      <c r="AP8" s="80">
        <v>4.8</v>
      </c>
      <c r="AQ8" s="80"/>
      <c r="AR8" s="80">
        <v>5.2</v>
      </c>
      <c r="AS8" s="80"/>
      <c r="AT8" s="80">
        <v>8</v>
      </c>
      <c r="AU8" s="80"/>
      <c r="AV8" s="80">
        <v>10.199999999999999</v>
      </c>
      <c r="AW8" s="80"/>
      <c r="AX8" s="80">
        <v>15.8</v>
      </c>
      <c r="AY8" s="80"/>
      <c r="AZ8" s="21"/>
      <c r="BR8" s="78"/>
      <c r="BS8" s="78"/>
      <c r="BT8" s="132"/>
      <c r="CD8" s="140"/>
      <c r="CE8" s="141"/>
      <c r="CF8" s="141"/>
      <c r="CG8" s="141"/>
      <c r="CH8" s="141"/>
      <c r="CI8" s="141"/>
      <c r="CJ8" s="141"/>
      <c r="CK8" s="150"/>
      <c r="CL8" s="150"/>
      <c r="CM8" s="150"/>
      <c r="CN8" s="150"/>
      <c r="CO8" s="142" t="s">
        <v>98</v>
      </c>
      <c r="CP8" s="150"/>
      <c r="CQ8" s="150"/>
      <c r="CR8" s="150"/>
      <c r="CS8" s="150"/>
      <c r="CT8" s="142" t="s">
        <v>99</v>
      </c>
      <c r="CU8" s="142"/>
      <c r="CV8" s="142"/>
      <c r="CW8" s="143"/>
      <c r="EF8" s="71" t="s">
        <v>153</v>
      </c>
      <c r="EG8" s="71"/>
      <c r="EH8" s="71"/>
      <c r="EI8" s="71"/>
      <c r="EJ8" s="71"/>
      <c r="EK8" s="71" t="s">
        <v>154</v>
      </c>
      <c r="EL8" s="110" t="s">
        <v>155</v>
      </c>
      <c r="EM8" s="110"/>
      <c r="EN8" s="110"/>
      <c r="EO8" s="89" t="s">
        <v>156</v>
      </c>
      <c r="EP8" s="110" t="s">
        <v>157</v>
      </c>
      <c r="EQ8" s="110"/>
      <c r="ER8" s="110"/>
      <c r="ES8" s="110"/>
      <c r="ET8" s="110"/>
      <c r="EU8" s="110"/>
      <c r="FD8" s="59">
        <v>5</v>
      </c>
      <c r="FE8" s="59"/>
      <c r="FF8" s="59"/>
      <c r="FG8" s="59"/>
      <c r="FH8" s="59">
        <v>17</v>
      </c>
      <c r="FI8" s="59"/>
      <c r="FJ8" s="59"/>
      <c r="FK8" s="60"/>
      <c r="FL8" s="173">
        <f t="shared" si="0"/>
        <v>-7.8000000000000007</v>
      </c>
      <c r="FM8" s="173"/>
      <c r="FN8" s="173"/>
      <c r="FO8" s="173"/>
      <c r="FP8" s="173">
        <f t="shared" si="1"/>
        <v>60.840000000000011</v>
      </c>
      <c r="FQ8" s="173"/>
      <c r="FR8" s="173"/>
      <c r="FS8" s="131"/>
      <c r="FT8" s="182">
        <f t="shared" si="2"/>
        <v>-0.47560975609756106</v>
      </c>
      <c r="FU8" s="183"/>
      <c r="FV8" s="183"/>
      <c r="FW8" s="184"/>
      <c r="GA8" s="50">
        <v>4</v>
      </c>
      <c r="GB8" s="50"/>
      <c r="GC8" s="50">
        <v>12</v>
      </c>
      <c r="GD8" s="51"/>
      <c r="GE8" s="198">
        <f>GC8-$GC$16</f>
        <v>-42.7</v>
      </c>
      <c r="GF8" s="198"/>
      <c r="GG8" s="198"/>
      <c r="GH8" s="198">
        <f>GE8^2</f>
        <v>1823.2900000000002</v>
      </c>
      <c r="GI8" s="198"/>
      <c r="GJ8" s="198"/>
      <c r="GK8" s="100">
        <f>GE8/$GE$18</f>
        <v>-1.9065349984317652</v>
      </c>
      <c r="GL8" s="100"/>
      <c r="GM8" s="100"/>
      <c r="GN8" s="100">
        <f>GK8*10+50</f>
        <v>30.934650015682347</v>
      </c>
      <c r="GO8" s="100"/>
      <c r="GP8" s="100"/>
      <c r="GQ8" s="188"/>
      <c r="GR8" s="188"/>
      <c r="GS8" s="211" t="s">
        <v>201</v>
      </c>
      <c r="GT8" s="212"/>
      <c r="GU8" s="212"/>
      <c r="GV8" s="212"/>
      <c r="GW8" s="212"/>
      <c r="GX8" s="212"/>
      <c r="GY8" s="213"/>
      <c r="GZ8" s="21"/>
      <c r="HA8" s="20"/>
      <c r="HC8" s="4"/>
      <c r="HD8" s="5" t="s">
        <v>23</v>
      </c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6"/>
    </row>
    <row r="9" spans="1:232" ht="24.95" customHeight="1" x14ac:dyDescent="0.3">
      <c r="A9" s="20"/>
      <c r="B9" s="20"/>
      <c r="C9" s="19"/>
      <c r="D9" s="19"/>
      <c r="E9" s="21"/>
      <c r="F9" s="23"/>
      <c r="G9" s="23"/>
      <c r="H9" s="23"/>
      <c r="I9" s="21"/>
      <c r="J9" s="21" t="s">
        <v>46</v>
      </c>
      <c r="K9" s="21" t="s">
        <v>47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21"/>
      <c r="AX9" s="21"/>
      <c r="AY9" s="21"/>
      <c r="AZ9" s="21"/>
      <c r="CD9" s="144"/>
      <c r="CK9" s="131" t="s">
        <v>69</v>
      </c>
      <c r="CL9" s="106"/>
      <c r="CM9" s="106"/>
      <c r="CN9" s="107"/>
      <c r="CO9" s="71"/>
      <c r="CP9" s="131" t="s">
        <v>68</v>
      </c>
      <c r="CQ9" s="106"/>
      <c r="CR9" s="106"/>
      <c r="CS9" s="107"/>
      <c r="CT9" s="71"/>
      <c r="CU9" s="71"/>
      <c r="CV9" s="71"/>
      <c r="CW9" s="145"/>
      <c r="DD9" s="32" t="s">
        <v>36</v>
      </c>
      <c r="DE9" s="32" t="s">
        <v>135</v>
      </c>
      <c r="DO9" s="131" t="s">
        <v>136</v>
      </c>
      <c r="DP9" s="106"/>
      <c r="DQ9" s="106"/>
      <c r="DR9" s="107"/>
      <c r="EF9" s="71"/>
      <c r="EG9" s="71"/>
      <c r="EH9" s="71"/>
      <c r="EI9" s="71"/>
      <c r="EJ9" s="71"/>
      <c r="EK9" s="71"/>
      <c r="EL9" s="162" t="s">
        <v>158</v>
      </c>
      <c r="EM9" s="162"/>
      <c r="EN9" s="162"/>
      <c r="EO9" s="162"/>
      <c r="EP9" s="162"/>
      <c r="EQ9" s="162"/>
      <c r="ER9" s="162"/>
      <c r="ES9" s="162"/>
      <c r="ET9" s="162"/>
      <c r="EU9" s="162"/>
      <c r="FD9" s="59">
        <v>6</v>
      </c>
      <c r="FE9" s="59"/>
      <c r="FF9" s="59"/>
      <c r="FG9" s="59"/>
      <c r="FH9" s="59">
        <v>14</v>
      </c>
      <c r="FI9" s="59"/>
      <c r="FJ9" s="59"/>
      <c r="FK9" s="60"/>
      <c r="FL9" s="173">
        <f t="shared" si="0"/>
        <v>-10.8</v>
      </c>
      <c r="FM9" s="173"/>
      <c r="FN9" s="173"/>
      <c r="FO9" s="173"/>
      <c r="FP9" s="173">
        <f t="shared" si="1"/>
        <v>116.64000000000001</v>
      </c>
      <c r="FQ9" s="173"/>
      <c r="FR9" s="173"/>
      <c r="FS9" s="131"/>
      <c r="FT9" s="182">
        <f t="shared" si="2"/>
        <v>-0.6585365853658538</v>
      </c>
      <c r="FU9" s="183"/>
      <c r="FV9" s="183"/>
      <c r="FW9" s="184"/>
      <c r="GA9" s="50">
        <v>5</v>
      </c>
      <c r="GB9" s="50"/>
      <c r="GC9" s="50">
        <v>73</v>
      </c>
      <c r="GD9" s="51"/>
      <c r="GE9" s="198">
        <f>GC9-$GC$16</f>
        <v>18.299999999999997</v>
      </c>
      <c r="GF9" s="198"/>
      <c r="GG9" s="198"/>
      <c r="GH9" s="198">
        <f>GE9^2</f>
        <v>334.88999999999987</v>
      </c>
      <c r="GI9" s="198"/>
      <c r="GJ9" s="198"/>
      <c r="GK9" s="100">
        <f>GE9/$GE$18</f>
        <v>0.81708642789932784</v>
      </c>
      <c r="GL9" s="100"/>
      <c r="GM9" s="100"/>
      <c r="GN9" s="100">
        <f>GK9*10+50</f>
        <v>58.170864278993278</v>
      </c>
      <c r="GO9" s="100"/>
      <c r="GP9" s="100"/>
      <c r="GQ9" s="188"/>
      <c r="GR9" s="188"/>
      <c r="GS9" s="214"/>
      <c r="GT9" s="215"/>
      <c r="GU9" s="215"/>
      <c r="GV9" s="215"/>
      <c r="GW9" s="215"/>
      <c r="GX9" s="215"/>
      <c r="GY9" s="216"/>
      <c r="GZ9" s="21"/>
      <c r="HA9" s="20"/>
      <c r="HC9" s="4"/>
      <c r="HD9" s="5"/>
      <c r="HE9" s="5" t="s">
        <v>26</v>
      </c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6"/>
    </row>
    <row r="10" spans="1:232" ht="24.95" customHeight="1" thickBot="1" x14ac:dyDescent="0.35">
      <c r="A10" s="20"/>
      <c r="B10" s="20"/>
      <c r="C10" s="19"/>
      <c r="D10" s="1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1"/>
      <c r="AB10" s="21"/>
      <c r="AC10" s="21"/>
      <c r="AD10" s="21"/>
      <c r="AE10" s="19" t="s">
        <v>66</v>
      </c>
      <c r="AF10" s="19"/>
      <c r="AG10" s="19" t="s">
        <v>45</v>
      </c>
      <c r="AH10" s="19" t="s">
        <v>67</v>
      </c>
      <c r="AI10" s="81">
        <v>8</v>
      </c>
      <c r="AJ10" s="82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1"/>
      <c r="AX10" s="21"/>
      <c r="AY10" s="21"/>
      <c r="AZ10" s="21"/>
      <c r="CD10" s="146"/>
      <c r="CE10" s="147"/>
      <c r="CF10" s="147"/>
      <c r="CG10" s="147"/>
      <c r="CH10" s="147"/>
      <c r="CI10" s="147"/>
      <c r="CJ10" s="147"/>
      <c r="CK10" s="151"/>
      <c r="CL10" s="151"/>
      <c r="CM10" s="151"/>
      <c r="CN10" s="151"/>
      <c r="CO10" s="148"/>
      <c r="CP10" s="151"/>
      <c r="CQ10" s="151"/>
      <c r="CR10" s="151"/>
      <c r="CS10" s="151"/>
      <c r="CT10" s="148"/>
      <c r="CU10" s="148"/>
      <c r="CV10" s="148"/>
      <c r="CW10" s="149"/>
      <c r="DE10" s="32" t="s">
        <v>137</v>
      </c>
      <c r="DF10" s="32" t="s">
        <v>138</v>
      </c>
      <c r="FD10" s="59">
        <v>7</v>
      </c>
      <c r="FE10" s="59"/>
      <c r="FF10" s="59"/>
      <c r="FG10" s="59"/>
      <c r="FH10" s="59">
        <v>3</v>
      </c>
      <c r="FI10" s="59"/>
      <c r="FJ10" s="59"/>
      <c r="FK10" s="60"/>
      <c r="FL10" s="173">
        <f t="shared" si="0"/>
        <v>-21.8</v>
      </c>
      <c r="FM10" s="173"/>
      <c r="FN10" s="173"/>
      <c r="FO10" s="173"/>
      <c r="FP10" s="173">
        <f t="shared" si="1"/>
        <v>475.24</v>
      </c>
      <c r="FQ10" s="173"/>
      <c r="FR10" s="173"/>
      <c r="FS10" s="131"/>
      <c r="FT10" s="182">
        <f t="shared" si="2"/>
        <v>-1.3292682926829269</v>
      </c>
      <c r="FU10" s="183"/>
      <c r="FV10" s="183"/>
      <c r="FW10" s="184"/>
      <c r="GA10" s="50">
        <v>6</v>
      </c>
      <c r="GB10" s="50"/>
      <c r="GC10" s="50">
        <v>93</v>
      </c>
      <c r="GD10" s="51"/>
      <c r="GE10" s="198">
        <f>GC10-$GC$16</f>
        <v>38.299999999999997</v>
      </c>
      <c r="GF10" s="198"/>
      <c r="GG10" s="198"/>
      <c r="GH10" s="198">
        <f>GE10^2</f>
        <v>1466.8899999999999</v>
      </c>
      <c r="GI10" s="198"/>
      <c r="GJ10" s="198"/>
      <c r="GK10" s="100">
        <f>GE10/$GE$18</f>
        <v>1.7100770594832928</v>
      </c>
      <c r="GL10" s="100"/>
      <c r="GM10" s="100"/>
      <c r="GN10" s="100">
        <f>GK10*10+50</f>
        <v>67.100770594832923</v>
      </c>
      <c r="GO10" s="100"/>
      <c r="GP10" s="100"/>
      <c r="GQ10" s="188"/>
      <c r="GR10" s="188"/>
      <c r="GS10" s="189"/>
      <c r="GT10" s="189"/>
      <c r="GU10" s="189"/>
      <c r="GV10" s="189"/>
      <c r="GW10" s="189"/>
      <c r="GX10" s="19"/>
      <c r="GY10" s="21"/>
      <c r="GZ10" s="21"/>
      <c r="HA10" s="20"/>
      <c r="HC10" s="4"/>
      <c r="HD10" s="5"/>
      <c r="HE10" s="5" t="s">
        <v>27</v>
      </c>
      <c r="HF10" s="5"/>
      <c r="HG10" s="5"/>
      <c r="HH10" s="5"/>
      <c r="HI10" s="5"/>
      <c r="HJ10" s="5"/>
      <c r="HK10" s="5"/>
      <c r="HL10" s="5"/>
      <c r="HM10" s="5"/>
      <c r="HN10" s="5" t="s">
        <v>28</v>
      </c>
      <c r="HO10" s="5"/>
      <c r="HP10" s="5"/>
      <c r="HQ10" s="5"/>
      <c r="HR10" s="5"/>
      <c r="HS10" s="5"/>
      <c r="HT10" s="5"/>
      <c r="HU10" s="5"/>
      <c r="HV10" s="5"/>
      <c r="HW10" s="5"/>
      <c r="HX10" s="6"/>
    </row>
    <row r="11" spans="1:232" ht="24.95" customHeight="1" thickTop="1" x14ac:dyDescent="0.3">
      <c r="A11" s="20"/>
      <c r="B11" s="20"/>
      <c r="C11" s="19"/>
      <c r="D11" s="19"/>
      <c r="E11" s="21"/>
      <c r="F11" s="21"/>
      <c r="G11" s="21"/>
      <c r="H11" s="21"/>
      <c r="I11" s="21"/>
      <c r="J11" s="74" t="s">
        <v>45</v>
      </c>
      <c r="K11" s="2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2"/>
      <c r="Z11" s="22"/>
      <c r="AA11" s="21"/>
      <c r="AB11" s="21"/>
      <c r="AC11" s="22"/>
      <c r="AD11" s="21"/>
      <c r="AE11" s="19" t="s">
        <v>68</v>
      </c>
      <c r="AF11" s="72"/>
      <c r="AG11" s="19" t="s">
        <v>45</v>
      </c>
      <c r="AH11" s="83">
        <f>AVERAGE(AJ8:AY8)</f>
        <v>6.85</v>
      </c>
      <c r="AI11" s="86"/>
      <c r="AJ11" s="87"/>
      <c r="AK11" s="72"/>
      <c r="AL11" s="72"/>
      <c r="AM11" s="72"/>
      <c r="AN11" s="72"/>
      <c r="AO11" s="72"/>
      <c r="AP11" s="19"/>
      <c r="AQ11" s="19"/>
      <c r="AR11" s="19"/>
      <c r="AS11" s="19"/>
      <c r="AT11" s="72"/>
      <c r="AU11" s="72"/>
      <c r="AV11" s="72"/>
      <c r="AW11" s="22"/>
      <c r="AX11" s="22"/>
      <c r="AY11" s="22"/>
      <c r="AZ11" s="22"/>
      <c r="CE11" s="152" t="s">
        <v>36</v>
      </c>
      <c r="CF11" s="152" t="s">
        <v>100</v>
      </c>
      <c r="CG11" s="152"/>
      <c r="CH11" s="152"/>
      <c r="CI11" s="152"/>
      <c r="CJ11" s="152"/>
      <c r="CK11" s="152"/>
      <c r="CL11" s="152"/>
      <c r="CM11" s="152"/>
      <c r="CN11" s="152"/>
      <c r="DE11" s="32" t="s">
        <v>137</v>
      </c>
      <c r="DF11" s="32" t="s">
        <v>139</v>
      </c>
      <c r="EO11" s="32" t="s">
        <v>159</v>
      </c>
      <c r="FD11" s="59">
        <v>8</v>
      </c>
      <c r="FE11" s="59"/>
      <c r="FF11" s="59"/>
      <c r="FG11" s="59"/>
      <c r="FH11" s="59">
        <v>15</v>
      </c>
      <c r="FI11" s="59"/>
      <c r="FJ11" s="59"/>
      <c r="FK11" s="60"/>
      <c r="FL11" s="173">
        <f t="shared" si="0"/>
        <v>-9.8000000000000007</v>
      </c>
      <c r="FM11" s="173"/>
      <c r="FN11" s="173"/>
      <c r="FO11" s="173"/>
      <c r="FP11" s="173">
        <f t="shared" si="1"/>
        <v>96.04000000000002</v>
      </c>
      <c r="FQ11" s="173"/>
      <c r="FR11" s="173"/>
      <c r="FS11" s="131"/>
      <c r="FT11" s="182">
        <f t="shared" si="2"/>
        <v>-0.59756097560975618</v>
      </c>
      <c r="FU11" s="183"/>
      <c r="FV11" s="183"/>
      <c r="FW11" s="184"/>
      <c r="GA11" s="50">
        <v>7</v>
      </c>
      <c r="GB11" s="50"/>
      <c r="GC11" s="50">
        <v>51</v>
      </c>
      <c r="GD11" s="51"/>
      <c r="GE11" s="198">
        <f>GC11-$GC$16</f>
        <v>-3.7000000000000028</v>
      </c>
      <c r="GF11" s="198"/>
      <c r="GG11" s="198"/>
      <c r="GH11" s="198">
        <f>GE11^2</f>
        <v>13.690000000000021</v>
      </c>
      <c r="GI11" s="198"/>
      <c r="GJ11" s="198"/>
      <c r="GK11" s="100">
        <f>GE11/$GE$18</f>
        <v>-0.16520326684303363</v>
      </c>
      <c r="GL11" s="100"/>
      <c r="GM11" s="100"/>
      <c r="GN11" s="100">
        <f>GK11*10+50</f>
        <v>48.347967331569663</v>
      </c>
      <c r="GO11" s="100"/>
      <c r="GP11" s="100"/>
      <c r="GQ11" s="188"/>
      <c r="GR11" s="217" t="s">
        <v>181</v>
      </c>
      <c r="GS11" s="189" t="s">
        <v>202</v>
      </c>
      <c r="GT11" s="189"/>
      <c r="GU11" s="189"/>
      <c r="GV11" s="189"/>
      <c r="GW11" s="189"/>
      <c r="GX11" s="72"/>
      <c r="GY11" s="22"/>
      <c r="GZ11" s="22"/>
      <c r="HA11" s="20"/>
      <c r="HC11" s="1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9"/>
    </row>
    <row r="12" spans="1:232" ht="24.95" customHeight="1" x14ac:dyDescent="0.3">
      <c r="A12" s="19"/>
      <c r="B12" s="19"/>
      <c r="C12" s="19"/>
      <c r="D12" s="19"/>
      <c r="E12" s="37"/>
      <c r="F12" s="19"/>
      <c r="G12" s="19"/>
      <c r="H12" s="19"/>
      <c r="I12" s="19"/>
      <c r="J12" s="74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1"/>
      <c r="AA12" s="21"/>
      <c r="AB12" s="21"/>
      <c r="AC12" s="21"/>
      <c r="AD12" s="21"/>
      <c r="AE12" s="19" t="s">
        <v>69</v>
      </c>
      <c r="AF12" s="19"/>
      <c r="AG12" s="19"/>
      <c r="AH12" s="19" t="s">
        <v>45</v>
      </c>
      <c r="AI12" s="83">
        <f>_xlfn.STDEV.P(AJ8:AY8)</f>
        <v>4.0601724101323589</v>
      </c>
      <c r="AJ12" s="84"/>
      <c r="AK12" s="85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1"/>
      <c r="AX12" s="21"/>
      <c r="AY12" s="21"/>
      <c r="AZ12" s="21"/>
      <c r="CE12" s="152"/>
      <c r="CF12" s="152" t="s">
        <v>101</v>
      </c>
      <c r="CG12" s="152"/>
      <c r="CH12" s="152"/>
      <c r="CI12" s="152"/>
      <c r="CJ12" s="152"/>
      <c r="CK12" s="54" t="s">
        <v>102</v>
      </c>
      <c r="CL12" s="55"/>
      <c r="CM12" s="65"/>
      <c r="CN12" s="152" t="s">
        <v>103</v>
      </c>
      <c r="DE12" s="32" t="s">
        <v>137</v>
      </c>
      <c r="DF12" s="32" t="s">
        <v>140</v>
      </c>
      <c r="EO12" s="32" t="s">
        <v>160</v>
      </c>
      <c r="FD12" s="59">
        <v>9</v>
      </c>
      <c r="FE12" s="59"/>
      <c r="FF12" s="59"/>
      <c r="FG12" s="59"/>
      <c r="FH12" s="59">
        <v>41</v>
      </c>
      <c r="FI12" s="59"/>
      <c r="FJ12" s="59"/>
      <c r="FK12" s="60"/>
      <c r="FL12" s="173">
        <f t="shared" si="0"/>
        <v>16.2</v>
      </c>
      <c r="FM12" s="173"/>
      <c r="FN12" s="173"/>
      <c r="FO12" s="173"/>
      <c r="FP12" s="173">
        <f t="shared" si="1"/>
        <v>262.44</v>
      </c>
      <c r="FQ12" s="173"/>
      <c r="FR12" s="173"/>
      <c r="FS12" s="131"/>
      <c r="FT12" s="182">
        <f t="shared" si="2"/>
        <v>0.98780487804878048</v>
      </c>
      <c r="FU12" s="183"/>
      <c r="FV12" s="183"/>
      <c r="FW12" s="184"/>
      <c r="GA12" s="50">
        <v>8</v>
      </c>
      <c r="GB12" s="50"/>
      <c r="GC12" s="50">
        <v>31</v>
      </c>
      <c r="GD12" s="51"/>
      <c r="GE12" s="198">
        <f>GC12-$GC$16</f>
        <v>-23.700000000000003</v>
      </c>
      <c r="GF12" s="198"/>
      <c r="GG12" s="198"/>
      <c r="GH12" s="198">
        <f>GE12^2</f>
        <v>561.69000000000017</v>
      </c>
      <c r="GI12" s="198"/>
      <c r="GJ12" s="198"/>
      <c r="GK12" s="100">
        <f>GE12/$GE$18</f>
        <v>-1.0581938984269985</v>
      </c>
      <c r="GL12" s="100"/>
      <c r="GM12" s="100"/>
      <c r="GN12" s="100">
        <f>GK12*10+50</f>
        <v>39.418061015730018</v>
      </c>
      <c r="GO12" s="100"/>
      <c r="GP12" s="100"/>
      <c r="GQ12" s="188"/>
      <c r="GR12" s="188"/>
      <c r="GS12" s="189" t="s">
        <v>203</v>
      </c>
      <c r="GT12" s="189"/>
      <c r="GU12" s="189"/>
      <c r="GV12" s="189"/>
      <c r="GW12" s="190"/>
      <c r="GX12" s="19"/>
      <c r="GY12" s="21"/>
      <c r="GZ12" s="21"/>
      <c r="HA12" s="20"/>
      <c r="HC12" s="4"/>
      <c r="HD12" s="5" t="s">
        <v>29</v>
      </c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6"/>
    </row>
    <row r="13" spans="1:232" ht="24.95" customHeight="1" x14ac:dyDescent="0.3">
      <c r="A13" s="19"/>
      <c r="B13" s="19"/>
      <c r="C13" s="19"/>
      <c r="D13" s="18"/>
      <c r="E13" s="19"/>
      <c r="F13" s="19"/>
      <c r="G13" s="19"/>
      <c r="H13" s="19"/>
      <c r="I13" s="19"/>
      <c r="J13" s="19"/>
      <c r="K13" s="19" t="s">
        <v>48</v>
      </c>
      <c r="L13" s="19"/>
      <c r="M13" s="19"/>
      <c r="N13" s="19"/>
      <c r="O13" s="19"/>
      <c r="P13" s="75" t="s">
        <v>49</v>
      </c>
      <c r="Q13" s="76"/>
      <c r="R13" s="76"/>
      <c r="S13" s="77"/>
      <c r="T13" s="19"/>
      <c r="U13" s="19"/>
      <c r="V13" s="19"/>
      <c r="W13" s="19"/>
      <c r="X13" s="19"/>
      <c r="Y13" s="19"/>
      <c r="Z13" s="21"/>
      <c r="AA13" s="21"/>
      <c r="AB13" s="21"/>
      <c r="AC13" s="21"/>
      <c r="AD13" s="21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1"/>
      <c r="AX13" s="21"/>
      <c r="AY13" s="21"/>
      <c r="AZ13" s="21"/>
      <c r="CE13" s="152" t="s">
        <v>36</v>
      </c>
      <c r="CF13" s="152" t="s">
        <v>130</v>
      </c>
      <c r="DF13" s="131" t="s">
        <v>141</v>
      </c>
      <c r="DG13" s="106"/>
      <c r="DH13" s="106"/>
      <c r="DI13" s="106"/>
      <c r="DJ13" s="106"/>
      <c r="DK13" s="106"/>
      <c r="DL13" s="106"/>
      <c r="DM13" s="112"/>
      <c r="DN13" s="113"/>
      <c r="EO13" s="32" t="s">
        <v>161</v>
      </c>
      <c r="FD13" s="59">
        <v>10</v>
      </c>
      <c r="FE13" s="59"/>
      <c r="FF13" s="59"/>
      <c r="FG13" s="59"/>
      <c r="FH13" s="63">
        <v>47</v>
      </c>
      <c r="FI13" s="63"/>
      <c r="FJ13" s="63"/>
      <c r="FK13" s="64"/>
      <c r="FL13" s="173">
        <f t="shared" si="0"/>
        <v>22.2</v>
      </c>
      <c r="FM13" s="173"/>
      <c r="FN13" s="173"/>
      <c r="FO13" s="173"/>
      <c r="FP13" s="173">
        <f t="shared" si="1"/>
        <v>492.84</v>
      </c>
      <c r="FQ13" s="173"/>
      <c r="FR13" s="173"/>
      <c r="FS13" s="131"/>
      <c r="FT13" s="182">
        <f t="shared" si="2"/>
        <v>1.3536585365853659</v>
      </c>
      <c r="FU13" s="183"/>
      <c r="FV13" s="183"/>
      <c r="FW13" s="184"/>
      <c r="GA13" s="50">
        <v>9</v>
      </c>
      <c r="GB13" s="50"/>
      <c r="GC13" s="50">
        <v>50</v>
      </c>
      <c r="GD13" s="51"/>
      <c r="GE13" s="198">
        <f>GC13-$GC$16</f>
        <v>-4.7000000000000028</v>
      </c>
      <c r="GF13" s="198"/>
      <c r="GG13" s="198"/>
      <c r="GH13" s="198">
        <f>GE13^2</f>
        <v>22.090000000000028</v>
      </c>
      <c r="GI13" s="198"/>
      <c r="GJ13" s="198"/>
      <c r="GK13" s="100">
        <f>GE13/$GE$18</f>
        <v>-0.2098527984222319</v>
      </c>
      <c r="GL13" s="100"/>
      <c r="GM13" s="100"/>
      <c r="GN13" s="100">
        <f>GK13*10+50</f>
        <v>47.901472015777678</v>
      </c>
      <c r="GO13" s="100"/>
      <c r="GP13" s="100"/>
      <c r="GQ13" s="188"/>
      <c r="GR13" s="188"/>
      <c r="GS13" s="218">
        <f>GN7</f>
        <v>57.724368963201293</v>
      </c>
      <c r="GT13" s="219"/>
      <c r="GU13" s="219"/>
      <c r="GV13" s="219"/>
      <c r="GW13" s="219"/>
      <c r="GX13" s="219"/>
      <c r="GY13" s="220"/>
      <c r="GZ13" s="21"/>
      <c r="HA13" s="20"/>
      <c r="HB13" s="31"/>
      <c r="HC13" s="4"/>
      <c r="HD13" s="5"/>
      <c r="HE13" s="5" t="s">
        <v>30</v>
      </c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6"/>
    </row>
    <row r="14" spans="1:232" ht="24.95" customHeight="1" x14ac:dyDescent="0.3">
      <c r="A14" s="19"/>
      <c r="B14" s="19"/>
      <c r="C14" s="19"/>
      <c r="D14" s="18"/>
      <c r="E14" s="19" t="s">
        <v>50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  <c r="AA14" s="21"/>
      <c r="AB14" s="21"/>
      <c r="AC14" s="21"/>
      <c r="AD14" s="21"/>
      <c r="AE14" s="19" t="s">
        <v>70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1"/>
      <c r="AX14" s="21"/>
      <c r="AY14" s="21"/>
      <c r="AZ14" s="21"/>
      <c r="CA14" s="47" t="s">
        <v>104</v>
      </c>
      <c r="CB14" s="47"/>
      <c r="CC14" s="47"/>
      <c r="CD14" s="32" t="s">
        <v>105</v>
      </c>
      <c r="CG14" s="32" t="s">
        <v>124</v>
      </c>
      <c r="DD14" s="32" t="s">
        <v>36</v>
      </c>
      <c r="DE14" s="32" t="s">
        <v>142</v>
      </c>
      <c r="DM14" s="111" t="s">
        <v>143</v>
      </c>
      <c r="DN14" s="112"/>
      <c r="DO14" s="112"/>
      <c r="DP14" s="112"/>
      <c r="DQ14" s="113"/>
      <c r="DR14" s="32" t="s">
        <v>144</v>
      </c>
      <c r="EO14" s="32" t="s">
        <v>162</v>
      </c>
      <c r="FD14" s="59" t="s">
        <v>72</v>
      </c>
      <c r="FE14" s="59"/>
      <c r="FF14" s="59"/>
      <c r="FG14" s="60"/>
      <c r="FH14" s="163">
        <f>SUM(FH4:FK13)</f>
        <v>248</v>
      </c>
      <c r="FI14" s="164"/>
      <c r="FJ14" s="164"/>
      <c r="FK14" s="166"/>
      <c r="FL14" s="173">
        <f>SUM(FL4:FO13)</f>
        <v>0</v>
      </c>
      <c r="FM14" s="173"/>
      <c r="FN14" s="173"/>
      <c r="FO14" s="173"/>
      <c r="FP14" s="101">
        <f>SUM(FP4:FS13)</f>
        <v>2681.6</v>
      </c>
      <c r="FQ14" s="101"/>
      <c r="FR14" s="101"/>
      <c r="FS14" s="108"/>
      <c r="FT14" s="182">
        <f>SUM(FT4:FW13)</f>
        <v>0</v>
      </c>
      <c r="FU14" s="164"/>
      <c r="FV14" s="164"/>
      <c r="FW14" s="165"/>
      <c r="GA14" s="50">
        <v>10</v>
      </c>
      <c r="GB14" s="50"/>
      <c r="GC14" s="49">
        <v>41</v>
      </c>
      <c r="GD14" s="56"/>
      <c r="GE14" s="198">
        <f>GC14-$GC$16</f>
        <v>-13.700000000000003</v>
      </c>
      <c r="GF14" s="198"/>
      <c r="GG14" s="198"/>
      <c r="GH14" s="198">
        <f>GE14^2</f>
        <v>187.69000000000008</v>
      </c>
      <c r="GI14" s="198"/>
      <c r="GJ14" s="198"/>
      <c r="GK14" s="100">
        <f>GE14/$GE$18</f>
        <v>-0.61169858263501609</v>
      </c>
      <c r="GL14" s="100"/>
      <c r="GM14" s="100"/>
      <c r="GN14" s="100">
        <f>GK14*10+50</f>
        <v>43.88301417364984</v>
      </c>
      <c r="GO14" s="100"/>
      <c r="GP14" s="100"/>
      <c r="GQ14" s="188"/>
      <c r="GR14" s="188"/>
      <c r="GS14" s="221"/>
      <c r="GT14" s="222"/>
      <c r="GU14" s="222"/>
      <c r="GV14" s="222"/>
      <c r="GW14" s="222"/>
      <c r="GX14" s="222"/>
      <c r="GY14" s="223"/>
      <c r="GZ14" s="21"/>
      <c r="HA14" s="20"/>
      <c r="HB14" s="13"/>
      <c r="HC14" s="70"/>
      <c r="HD14" s="10" t="s">
        <v>25</v>
      </c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6"/>
    </row>
    <row r="15" spans="1:232" ht="24.95" customHeight="1" x14ac:dyDescent="0.3">
      <c r="A15" s="19"/>
      <c r="B15" s="19"/>
      <c r="C15" s="19"/>
      <c r="D15" s="19"/>
      <c r="E15" s="19"/>
      <c r="F15" s="19" t="s">
        <v>51</v>
      </c>
      <c r="G15" s="19"/>
      <c r="H15" s="19"/>
      <c r="I15" s="37"/>
      <c r="J15" s="3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  <c r="AA15" s="21"/>
      <c r="AB15" s="21"/>
      <c r="AC15" s="21"/>
      <c r="AD15" s="21"/>
      <c r="AE15" s="51" t="s">
        <v>71</v>
      </c>
      <c r="AF15" s="53"/>
      <c r="AG15" s="51" t="s">
        <v>73</v>
      </c>
      <c r="AH15" s="52"/>
      <c r="AI15" s="52"/>
      <c r="AJ15" s="53"/>
      <c r="AK15" s="96" t="s">
        <v>74</v>
      </c>
      <c r="AL15" s="97"/>
      <c r="AM15" s="97"/>
      <c r="AN15" s="98"/>
      <c r="AO15" s="56" t="s">
        <v>75</v>
      </c>
      <c r="AP15" s="57"/>
      <c r="AQ15" s="57"/>
      <c r="AR15" s="58"/>
      <c r="AS15" s="19"/>
      <c r="AT15" s="19"/>
      <c r="AU15" s="19"/>
      <c r="AV15" s="19"/>
      <c r="AW15" s="21"/>
      <c r="AX15" s="21"/>
      <c r="AY15" s="21"/>
      <c r="AZ15" s="21"/>
      <c r="CD15" s="59" t="s">
        <v>106</v>
      </c>
      <c r="CE15" s="59"/>
      <c r="CF15" s="153" t="s">
        <v>107</v>
      </c>
      <c r="CG15" s="59"/>
      <c r="CH15" s="59"/>
      <c r="CI15" s="59"/>
      <c r="CJ15" s="153" t="s">
        <v>108</v>
      </c>
      <c r="CK15" s="59"/>
      <c r="CL15" s="59"/>
      <c r="CM15" s="59"/>
      <c r="CN15" s="59" t="s">
        <v>29</v>
      </c>
      <c r="CO15" s="59"/>
      <c r="CP15" s="59"/>
      <c r="CQ15" s="59"/>
      <c r="DD15" s="32" t="s">
        <v>36</v>
      </c>
      <c r="DE15" s="32" t="s">
        <v>145</v>
      </c>
      <c r="DK15" s="131" t="s">
        <v>23</v>
      </c>
      <c r="DL15" s="106"/>
      <c r="DM15" s="106"/>
      <c r="DN15" s="106"/>
      <c r="DO15" s="106"/>
      <c r="DP15" s="106"/>
      <c r="DQ15" s="107"/>
      <c r="DR15" s="32" t="s">
        <v>146</v>
      </c>
      <c r="EA15" s="47" t="s">
        <v>168</v>
      </c>
      <c r="EB15" s="47"/>
      <c r="EC15" s="47"/>
      <c r="EE15" s="32" t="s">
        <v>163</v>
      </c>
      <c r="FD15" s="59" t="s">
        <v>68</v>
      </c>
      <c r="FE15" s="59"/>
      <c r="FF15" s="59"/>
      <c r="FG15" s="60"/>
      <c r="FH15" s="131">
        <f>AVERAGE(FH4:FK13)</f>
        <v>24.8</v>
      </c>
      <c r="FI15" s="106"/>
      <c r="FJ15" s="106"/>
      <c r="FK15" s="107"/>
      <c r="FL15" s="168"/>
      <c r="FM15" s="169"/>
      <c r="FN15" s="169"/>
      <c r="FO15" s="169"/>
      <c r="FP15" s="169"/>
      <c r="FQ15" s="169"/>
      <c r="FR15" s="169"/>
      <c r="FS15" s="170"/>
      <c r="FT15" s="182">
        <f>AVERAGE(FT4:FW13)</f>
        <v>0</v>
      </c>
      <c r="FU15" s="164"/>
      <c r="FV15" s="164"/>
      <c r="FW15" s="165"/>
      <c r="GA15" s="50" t="s">
        <v>72</v>
      </c>
      <c r="GB15" s="51"/>
      <c r="GC15" s="199">
        <f>SUM(GC5:GD14)</f>
        <v>547</v>
      </c>
      <c r="GD15" s="200"/>
      <c r="GE15" s="201">
        <f>SUM(GE5:GG14)</f>
        <v>-2.8421709430404007E-14</v>
      </c>
      <c r="GF15" s="201"/>
      <c r="GG15" s="201"/>
      <c r="GH15" s="209">
        <f>SUM(GH5:GJ14)</f>
        <v>5016.1000000000004</v>
      </c>
      <c r="GI15" s="209"/>
      <c r="GJ15" s="209"/>
      <c r="GK15" s="208">
        <f>SUM(GK5:GM14)</f>
        <v>-9.9920072216264089E-16</v>
      </c>
      <c r="GL15" s="208"/>
      <c r="GM15" s="208"/>
      <c r="GN15" s="210"/>
      <c r="GO15" s="210"/>
      <c r="GP15" s="210"/>
      <c r="GQ15" s="188"/>
      <c r="GR15" s="188"/>
      <c r="GS15" s="189"/>
      <c r="GT15" s="189"/>
      <c r="GU15" s="189"/>
      <c r="GV15" s="189"/>
      <c r="GW15" s="189"/>
      <c r="GX15" s="19"/>
      <c r="GY15" s="21"/>
      <c r="GZ15" s="21"/>
      <c r="HA15" s="20"/>
      <c r="HB15" s="13"/>
      <c r="HC15" s="17"/>
      <c r="HD15" s="7"/>
      <c r="HE15" s="7" t="s">
        <v>31</v>
      </c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9"/>
    </row>
    <row r="16" spans="1:232" ht="24.95" customHeight="1" x14ac:dyDescent="0.3">
      <c r="A16" s="19"/>
      <c r="B16" s="19"/>
      <c r="C16" s="19"/>
      <c r="D16" s="19"/>
      <c r="E16" s="19"/>
      <c r="F16" s="19" t="s">
        <v>52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1"/>
      <c r="AA16" s="21"/>
      <c r="AB16" s="21"/>
      <c r="AC16" s="21"/>
      <c r="AD16" s="21"/>
      <c r="AE16" s="51">
        <v>1</v>
      </c>
      <c r="AF16" s="53"/>
      <c r="AG16" s="93">
        <f>AJ8</f>
        <v>3</v>
      </c>
      <c r="AH16" s="52"/>
      <c r="AI16" s="52"/>
      <c r="AJ16" s="52"/>
      <c r="AK16" s="100">
        <f>AG16-$AG$25</f>
        <v>-3.8499999999999996</v>
      </c>
      <c r="AL16" s="100"/>
      <c r="AM16" s="100"/>
      <c r="AN16" s="100"/>
      <c r="AO16" s="100">
        <f>AK16^2</f>
        <v>14.822499999999998</v>
      </c>
      <c r="AP16" s="100"/>
      <c r="AQ16" s="100"/>
      <c r="AR16" s="100"/>
      <c r="AS16" s="19"/>
      <c r="AT16" s="19"/>
      <c r="AU16" s="19"/>
      <c r="AV16" s="19"/>
      <c r="AW16" s="21"/>
      <c r="AX16" s="21"/>
      <c r="AY16" s="21"/>
      <c r="AZ16" s="21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63"/>
      <c r="CO16" s="63"/>
      <c r="CP16" s="63"/>
      <c r="CQ16" s="63"/>
      <c r="DE16" s="32" t="s">
        <v>137</v>
      </c>
      <c r="DF16" s="32" t="s">
        <v>147</v>
      </c>
      <c r="EF16" s="32" t="s">
        <v>164</v>
      </c>
      <c r="GA16" s="49" t="s">
        <v>68</v>
      </c>
      <c r="GB16" s="56"/>
      <c r="GC16" s="203">
        <f>AVERAGE(GC5:GD14)</f>
        <v>54.7</v>
      </c>
      <c r="GD16" s="204"/>
      <c r="GE16" s="205"/>
      <c r="GF16" s="205"/>
      <c r="GG16" s="205"/>
      <c r="GH16" s="205"/>
      <c r="GI16" s="205"/>
      <c r="GJ16" s="205"/>
      <c r="GK16" s="202"/>
      <c r="GL16" s="202"/>
      <c r="GM16" s="202"/>
      <c r="GN16" s="202"/>
      <c r="GO16" s="202"/>
      <c r="GP16" s="202"/>
      <c r="GQ16" s="188"/>
      <c r="GR16" s="217" t="s">
        <v>204</v>
      </c>
      <c r="GS16" s="189" t="s">
        <v>205</v>
      </c>
      <c r="GT16" s="189"/>
      <c r="GU16" s="189"/>
      <c r="GV16" s="189"/>
      <c r="GW16" s="189"/>
      <c r="GX16" s="72"/>
      <c r="GY16" s="22"/>
      <c r="GZ16" s="21"/>
      <c r="HA16" s="20"/>
      <c r="HB16" s="13"/>
      <c r="HC16" s="4"/>
      <c r="HD16" s="5" t="s">
        <v>32</v>
      </c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6"/>
    </row>
    <row r="17" spans="1:232" ht="24.95" customHeight="1" x14ac:dyDescent="0.3">
      <c r="A17" s="18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1"/>
      <c r="AA17" s="21"/>
      <c r="AB17" s="21"/>
      <c r="AE17" s="60">
        <v>2</v>
      </c>
      <c r="AF17" s="62"/>
      <c r="AG17" s="94">
        <f>AL8</f>
        <v>3.7</v>
      </c>
      <c r="AH17" s="61"/>
      <c r="AI17" s="61"/>
      <c r="AJ17" s="61"/>
      <c r="AK17" s="100">
        <f>AG17-$AG$25</f>
        <v>-3.1499999999999995</v>
      </c>
      <c r="AL17" s="100"/>
      <c r="AM17" s="100"/>
      <c r="AN17" s="100"/>
      <c r="AO17" s="100">
        <f>AK17^2</f>
        <v>9.9224999999999959</v>
      </c>
      <c r="AP17" s="100"/>
      <c r="AQ17" s="100"/>
      <c r="AR17" s="100"/>
      <c r="AS17" s="18"/>
      <c r="AT17" s="18"/>
      <c r="AU17" s="18"/>
      <c r="AV17" s="18"/>
      <c r="AY17" s="21"/>
      <c r="AZ17" s="21"/>
      <c r="CD17" s="59" t="s">
        <v>109</v>
      </c>
      <c r="CE17" s="59"/>
      <c r="CF17" s="59">
        <v>109.9</v>
      </c>
      <c r="CG17" s="59"/>
      <c r="CH17" s="59"/>
      <c r="CI17" s="59"/>
      <c r="CJ17" s="59">
        <v>4.67</v>
      </c>
      <c r="CK17" s="59"/>
      <c r="CL17" s="59"/>
      <c r="CM17" s="60"/>
      <c r="CN17" s="156">
        <f>CJ17/CF17</f>
        <v>4.2493175614194717E-2</v>
      </c>
      <c r="CO17" s="157"/>
      <c r="CP17" s="157"/>
      <c r="CQ17" s="158"/>
      <c r="EF17" s="32" t="s">
        <v>165</v>
      </c>
      <c r="FC17" s="71" t="s">
        <v>178</v>
      </c>
      <c r="FD17" s="133" t="s">
        <v>179</v>
      </c>
      <c r="FE17" s="133"/>
      <c r="FF17" s="133"/>
      <c r="FG17" s="133"/>
      <c r="FH17" s="133"/>
      <c r="FI17" s="133"/>
      <c r="FJ17" s="133"/>
      <c r="FK17" s="133"/>
      <c r="FL17" s="133"/>
      <c r="FM17" s="133"/>
      <c r="FN17" s="133"/>
      <c r="FO17" s="133"/>
      <c r="FP17" s="133"/>
      <c r="FQ17" s="171"/>
      <c r="FR17" s="111">
        <f>FH15</f>
        <v>24.8</v>
      </c>
      <c r="FS17" s="112"/>
      <c r="FT17" s="112"/>
      <c r="FU17" s="112"/>
      <c r="FV17" s="112"/>
      <c r="FW17" s="125" t="s">
        <v>180</v>
      </c>
      <c r="GA17" s="206" t="s">
        <v>194</v>
      </c>
      <c r="GB17" s="207"/>
      <c r="GC17" s="207"/>
      <c r="GD17" s="207"/>
      <c r="GE17" s="84">
        <f>_xlfn.VAR.P(GC5:GD14)</f>
        <v>501.61</v>
      </c>
      <c r="GF17" s="84"/>
      <c r="GG17" s="84"/>
      <c r="GH17" s="84"/>
      <c r="GI17" s="84"/>
      <c r="GJ17" s="85"/>
      <c r="GK17" s="185"/>
      <c r="GL17" s="185"/>
      <c r="GM17" s="185"/>
      <c r="GN17" s="188"/>
      <c r="GO17" s="188"/>
      <c r="GP17" s="188"/>
      <c r="GQ17" s="188"/>
      <c r="GR17" s="188"/>
      <c r="GS17" s="189" t="s">
        <v>203</v>
      </c>
      <c r="GT17" s="189"/>
      <c r="GU17" s="189"/>
      <c r="GV17" s="189"/>
      <c r="GW17" s="190"/>
      <c r="GX17" s="19"/>
      <c r="GY17" s="21"/>
      <c r="GZ17" s="21"/>
      <c r="HA17" s="20"/>
      <c r="HB17" s="13"/>
      <c r="HC17" s="4"/>
      <c r="HD17" s="5"/>
      <c r="HE17" s="5" t="s">
        <v>33</v>
      </c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6"/>
    </row>
    <row r="18" spans="1:232" ht="24.95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1"/>
      <c r="AA18" s="21"/>
      <c r="AB18" s="21"/>
      <c r="AC18" s="21"/>
      <c r="AD18" s="21"/>
      <c r="AE18" s="51">
        <v>3</v>
      </c>
      <c r="AF18" s="53"/>
      <c r="AG18" s="93">
        <f>AN8</f>
        <v>4.0999999999999996</v>
      </c>
      <c r="AH18" s="52"/>
      <c r="AI18" s="52"/>
      <c r="AJ18" s="52"/>
      <c r="AK18" s="100">
        <f>AG18-$AG$25</f>
        <v>-2.75</v>
      </c>
      <c r="AL18" s="100"/>
      <c r="AM18" s="100"/>
      <c r="AN18" s="100"/>
      <c r="AO18" s="100">
        <f>AK18^2</f>
        <v>7.5625</v>
      </c>
      <c r="AP18" s="100"/>
      <c r="AQ18" s="100"/>
      <c r="AR18" s="100"/>
      <c r="AS18" s="19"/>
      <c r="AT18" s="19"/>
      <c r="AU18" s="19"/>
      <c r="AV18" s="19"/>
      <c r="AW18" s="21"/>
      <c r="AX18" s="21"/>
      <c r="AY18" s="21"/>
      <c r="AZ18" s="21"/>
      <c r="CD18" s="59" t="s">
        <v>110</v>
      </c>
      <c r="CE18" s="59"/>
      <c r="CF18" s="59">
        <v>115.8</v>
      </c>
      <c r="CG18" s="59"/>
      <c r="CH18" s="59"/>
      <c r="CI18" s="59"/>
      <c r="CJ18" s="59">
        <v>4.8899999999999997</v>
      </c>
      <c r="CK18" s="59"/>
      <c r="CL18" s="59"/>
      <c r="CM18" s="60"/>
      <c r="CN18" s="156">
        <f t="shared" ref="CN18:CN29" si="3">CJ18/CF18</f>
        <v>4.2227979274611395E-2</v>
      </c>
      <c r="CO18" s="157"/>
      <c r="CP18" s="157"/>
      <c r="CQ18" s="158"/>
      <c r="DC18" s="14" t="s">
        <v>1</v>
      </c>
      <c r="DD18" s="10" t="s">
        <v>7</v>
      </c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1"/>
      <c r="EG18" s="32" t="s">
        <v>36</v>
      </c>
      <c r="EH18" s="32" t="s">
        <v>166</v>
      </c>
      <c r="FC18" s="71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71"/>
      <c r="FR18" s="114"/>
      <c r="FS18" s="115"/>
      <c r="FT18" s="115"/>
      <c r="FU18" s="115"/>
      <c r="FV18" s="115"/>
      <c r="FW18" s="130"/>
      <c r="GA18" s="206" t="s">
        <v>69</v>
      </c>
      <c r="GB18" s="207"/>
      <c r="GC18" s="207"/>
      <c r="GD18" s="207"/>
      <c r="GE18" s="84">
        <f>_xlfn.STDEV.P(GC5:GD14)</f>
        <v>22.396651535441631</v>
      </c>
      <c r="GF18" s="84"/>
      <c r="GG18" s="84"/>
      <c r="GH18" s="84"/>
      <c r="GI18" s="84"/>
      <c r="GJ18" s="85"/>
      <c r="GK18" s="185"/>
      <c r="GL18" s="185"/>
      <c r="GM18" s="185"/>
      <c r="GN18" s="188"/>
      <c r="GO18" s="188"/>
      <c r="GP18" s="188"/>
      <c r="GQ18" s="188"/>
      <c r="GR18" s="188"/>
      <c r="GS18" s="218">
        <f>GN29</f>
        <v>53.296518934405604</v>
      </c>
      <c r="GT18" s="219"/>
      <c r="GU18" s="219"/>
      <c r="GV18" s="219"/>
      <c r="GW18" s="219"/>
      <c r="GX18" s="219"/>
      <c r="GY18" s="220"/>
      <c r="GZ18" s="21"/>
      <c r="HA18" s="20"/>
      <c r="HB18" s="5"/>
      <c r="HC18" s="67"/>
      <c r="HD18" s="5"/>
      <c r="HE18" s="5" t="s">
        <v>34</v>
      </c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6"/>
    </row>
    <row r="19" spans="1:232" ht="24.95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1"/>
      <c r="AA19" s="21"/>
      <c r="AB19" s="21"/>
      <c r="AC19" s="21"/>
      <c r="AD19" s="21"/>
      <c r="AE19" s="51">
        <v>4</v>
      </c>
      <c r="AF19" s="53"/>
      <c r="AG19" s="93">
        <f>AP8</f>
        <v>4.8</v>
      </c>
      <c r="AH19" s="52"/>
      <c r="AI19" s="52"/>
      <c r="AJ19" s="52"/>
      <c r="AK19" s="100">
        <f>AG19-$AG$25</f>
        <v>-2.0499999999999998</v>
      </c>
      <c r="AL19" s="100"/>
      <c r="AM19" s="100"/>
      <c r="AN19" s="100"/>
      <c r="AO19" s="100">
        <f>AK19^2</f>
        <v>4.2024999999999997</v>
      </c>
      <c r="AP19" s="100"/>
      <c r="AQ19" s="100"/>
      <c r="AR19" s="100"/>
      <c r="AS19" s="21"/>
      <c r="AT19" s="21"/>
      <c r="AU19" s="21"/>
      <c r="AV19" s="21"/>
      <c r="AW19" s="21"/>
      <c r="AX19" s="21"/>
      <c r="AY19" s="21"/>
      <c r="AZ19" s="21"/>
      <c r="CD19" s="59" t="s">
        <v>111</v>
      </c>
      <c r="CE19" s="59"/>
      <c r="CF19" s="59">
        <v>121.7</v>
      </c>
      <c r="CG19" s="59"/>
      <c r="CH19" s="59"/>
      <c r="CI19" s="59"/>
      <c r="CJ19" s="59">
        <v>5.08</v>
      </c>
      <c r="CK19" s="59"/>
      <c r="CL19" s="59"/>
      <c r="CM19" s="60"/>
      <c r="CN19" s="156">
        <f t="shared" si="3"/>
        <v>4.1741988496302382E-2</v>
      </c>
      <c r="CO19" s="157"/>
      <c r="CP19" s="157"/>
      <c r="CQ19" s="158"/>
      <c r="DC19" s="12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13"/>
      <c r="EG19" s="32" t="s">
        <v>36</v>
      </c>
      <c r="EH19" s="32" t="s">
        <v>167</v>
      </c>
      <c r="FC19" s="71" t="s">
        <v>181</v>
      </c>
      <c r="FD19" s="172" t="s">
        <v>182</v>
      </c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71"/>
      <c r="FR19" s="111">
        <f>_xlfn.VAR.P(FH4:FK13)</f>
        <v>268.16000000000003</v>
      </c>
      <c r="FS19" s="112"/>
      <c r="FT19" s="112"/>
      <c r="FU19" s="112"/>
      <c r="FV19" s="112"/>
      <c r="FW19" s="125" t="s">
        <v>180</v>
      </c>
      <c r="GA19" s="206" t="s">
        <v>29</v>
      </c>
      <c r="GB19" s="207"/>
      <c r="GC19" s="207"/>
      <c r="GD19" s="207"/>
      <c r="GE19" s="84">
        <f>GE18/GC16</f>
        <v>0.4094451834632839</v>
      </c>
      <c r="GF19" s="84"/>
      <c r="GG19" s="84"/>
      <c r="GH19" s="84"/>
      <c r="GI19" s="84"/>
      <c r="GJ19" s="85"/>
      <c r="GK19" s="185"/>
      <c r="GL19" s="185"/>
      <c r="GM19" s="185"/>
      <c r="GN19" s="188"/>
      <c r="GO19" s="188"/>
      <c r="GP19" s="188"/>
      <c r="GQ19" s="188"/>
      <c r="GR19" s="188"/>
      <c r="GS19" s="221"/>
      <c r="GT19" s="222"/>
      <c r="GU19" s="222"/>
      <c r="GV19" s="222"/>
      <c r="GW19" s="222"/>
      <c r="GX19" s="222"/>
      <c r="GY19" s="223"/>
      <c r="GZ19" s="21"/>
      <c r="HA19" s="20"/>
      <c r="HB19" s="5"/>
      <c r="HC19" s="67"/>
      <c r="HD19" s="5"/>
      <c r="HE19" s="5" t="s">
        <v>35</v>
      </c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6"/>
    </row>
    <row r="20" spans="1:232" ht="24.95" customHeight="1" x14ac:dyDescent="0.3">
      <c r="A20" s="19"/>
      <c r="B20" s="19"/>
      <c r="C20" s="19"/>
      <c r="D20" s="19"/>
      <c r="E20" s="19"/>
      <c r="F20" s="37"/>
      <c r="G20" s="37"/>
      <c r="H20" s="37"/>
      <c r="I20" s="37"/>
      <c r="J20" s="37"/>
      <c r="K20" s="19" t="s">
        <v>53</v>
      </c>
      <c r="L20" s="19"/>
      <c r="M20" s="19"/>
      <c r="N20" s="19"/>
      <c r="O20" s="37"/>
      <c r="P20" s="75">
        <v>1</v>
      </c>
      <c r="Q20" s="77"/>
      <c r="R20" s="19" t="s">
        <v>54</v>
      </c>
      <c r="S20" s="19"/>
      <c r="T20" s="19"/>
      <c r="U20" s="19"/>
      <c r="V20" s="19"/>
      <c r="W20" s="19"/>
      <c r="X20" s="19"/>
      <c r="Y20" s="72"/>
      <c r="Z20" s="22"/>
      <c r="AA20" s="22"/>
      <c r="AB20" s="22"/>
      <c r="AC20" s="88"/>
      <c r="AD20" s="5"/>
      <c r="AE20" s="90">
        <v>5</v>
      </c>
      <c r="AF20" s="91"/>
      <c r="AG20" s="95">
        <f>AR8</f>
        <v>5.2</v>
      </c>
      <c r="AH20" s="92"/>
      <c r="AI20" s="92"/>
      <c r="AJ20" s="92"/>
      <c r="AK20" s="100">
        <f>AG20-$AG$25</f>
        <v>-1.6499999999999995</v>
      </c>
      <c r="AL20" s="100"/>
      <c r="AM20" s="100"/>
      <c r="AN20" s="100"/>
      <c r="AO20" s="100">
        <f>AK20^2</f>
        <v>2.7224999999999984</v>
      </c>
      <c r="AP20" s="100"/>
      <c r="AQ20" s="100"/>
      <c r="AR20" s="100"/>
      <c r="AS20" s="5"/>
      <c r="AT20" s="5"/>
      <c r="AU20" s="5"/>
      <c r="AV20" s="5"/>
      <c r="AW20" s="5"/>
      <c r="AX20" s="5"/>
      <c r="AY20" s="22"/>
      <c r="AZ20" s="22"/>
      <c r="CD20" s="59" t="s">
        <v>112</v>
      </c>
      <c r="CE20" s="59"/>
      <c r="CF20" s="59">
        <v>127.5</v>
      </c>
      <c r="CG20" s="59"/>
      <c r="CH20" s="59"/>
      <c r="CI20" s="59"/>
      <c r="CJ20" s="59">
        <v>5.55</v>
      </c>
      <c r="CK20" s="59"/>
      <c r="CL20" s="59"/>
      <c r="CM20" s="60"/>
      <c r="CN20" s="156">
        <f t="shared" si="3"/>
        <v>4.3529411764705879E-2</v>
      </c>
      <c r="CO20" s="157"/>
      <c r="CP20" s="157"/>
      <c r="CQ20" s="158"/>
      <c r="DC20" s="12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13"/>
      <c r="EF20" s="32" t="s">
        <v>169</v>
      </c>
      <c r="EK20" s="131">
        <v>50</v>
      </c>
      <c r="EL20" s="106"/>
      <c r="EM20" s="107"/>
      <c r="FC20" s="71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71"/>
      <c r="FR20" s="114"/>
      <c r="FS20" s="115"/>
      <c r="FT20" s="115"/>
      <c r="FU20" s="115"/>
      <c r="FV20" s="115"/>
      <c r="FW20" s="130"/>
      <c r="GA20" s="22"/>
      <c r="GB20" s="22"/>
      <c r="GC20" s="22"/>
      <c r="GD20" s="19"/>
      <c r="GE20" s="19"/>
      <c r="GF20" s="19"/>
      <c r="GG20" s="19"/>
      <c r="GH20" s="19"/>
      <c r="GI20" s="185"/>
      <c r="GJ20" s="185"/>
      <c r="GK20" s="185"/>
      <c r="GL20" s="185"/>
      <c r="GM20" s="185"/>
      <c r="GN20" s="188"/>
      <c r="GO20" s="188"/>
      <c r="GP20" s="188"/>
      <c r="GQ20" s="188"/>
      <c r="GR20" s="188"/>
      <c r="GS20" s="189"/>
      <c r="GT20" s="189"/>
      <c r="GU20" s="189"/>
      <c r="GV20" s="189"/>
      <c r="GW20" s="189"/>
      <c r="GX20" s="72"/>
      <c r="GY20" s="22"/>
      <c r="GZ20" s="22"/>
      <c r="HA20" s="20"/>
      <c r="HB20" s="5"/>
      <c r="HC20" s="17"/>
      <c r="HD20" s="7" t="s">
        <v>36</v>
      </c>
      <c r="HE20" s="7" t="s">
        <v>37</v>
      </c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9"/>
    </row>
    <row r="21" spans="1:232" ht="24.95" customHeight="1" x14ac:dyDescent="0.3">
      <c r="A21" s="18"/>
      <c r="B21" s="18"/>
      <c r="C21" s="18"/>
      <c r="D21" s="19"/>
      <c r="E21" s="19"/>
      <c r="F21" s="19"/>
      <c r="G21" s="19"/>
      <c r="H21" s="19"/>
      <c r="I21" s="19"/>
      <c r="J21" s="19"/>
      <c r="K21" s="19" t="s">
        <v>55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1"/>
      <c r="AA21" s="21"/>
      <c r="AB21" s="21"/>
      <c r="AC21" s="5"/>
      <c r="AD21" s="5"/>
      <c r="AE21" s="90">
        <v>6</v>
      </c>
      <c r="AF21" s="91"/>
      <c r="AG21" s="95">
        <f>AT8</f>
        <v>8</v>
      </c>
      <c r="AH21" s="92"/>
      <c r="AI21" s="92"/>
      <c r="AJ21" s="92"/>
      <c r="AK21" s="100">
        <f>AG21-$AG$25</f>
        <v>1.1500000000000004</v>
      </c>
      <c r="AL21" s="100"/>
      <c r="AM21" s="100"/>
      <c r="AN21" s="100"/>
      <c r="AO21" s="100">
        <f>AK21^2</f>
        <v>1.3225000000000009</v>
      </c>
      <c r="AP21" s="100"/>
      <c r="AQ21" s="100"/>
      <c r="AR21" s="100"/>
      <c r="AS21" s="5"/>
      <c r="AT21" s="5"/>
      <c r="AU21" s="5"/>
      <c r="AV21" s="5"/>
      <c r="AW21" s="5"/>
      <c r="AX21" s="5"/>
      <c r="AY21" s="24"/>
      <c r="AZ21" s="24"/>
      <c r="CD21" s="59" t="s">
        <v>113</v>
      </c>
      <c r="CE21" s="59"/>
      <c r="CF21" s="59">
        <v>133.5</v>
      </c>
      <c r="CG21" s="59"/>
      <c r="CH21" s="59"/>
      <c r="CI21" s="59"/>
      <c r="CJ21" s="59">
        <v>6.13</v>
      </c>
      <c r="CK21" s="59"/>
      <c r="CL21" s="59"/>
      <c r="CM21" s="60"/>
      <c r="CN21" s="156">
        <f t="shared" si="3"/>
        <v>4.5917602996254678E-2</v>
      </c>
      <c r="CO21" s="157"/>
      <c r="CP21" s="157"/>
      <c r="CQ21" s="158"/>
      <c r="DC21" s="12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13"/>
      <c r="EF21" s="32" t="s">
        <v>170</v>
      </c>
      <c r="EK21" s="131">
        <v>10</v>
      </c>
      <c r="EL21" s="106"/>
      <c r="EM21" s="107"/>
      <c r="FC21" s="71" t="s">
        <v>183</v>
      </c>
      <c r="FD21" s="133" t="s">
        <v>184</v>
      </c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71"/>
      <c r="FR21" s="178">
        <f>_xlfn.STDEV.P(FH4:FK13)</f>
        <v>16.375591592366977</v>
      </c>
      <c r="FS21" s="179"/>
      <c r="FT21" s="179"/>
      <c r="FU21" s="179"/>
      <c r="FV21" s="179"/>
      <c r="FW21" s="125" t="s">
        <v>180</v>
      </c>
      <c r="GA21" s="49" t="s">
        <v>191</v>
      </c>
      <c r="GB21" s="49"/>
      <c r="GC21" s="193" t="s">
        <v>195</v>
      </c>
      <c r="GD21" s="194"/>
      <c r="GE21" s="193" t="s">
        <v>192</v>
      </c>
      <c r="GF21" s="194"/>
      <c r="GG21" s="194"/>
      <c r="GH21" s="49" t="s">
        <v>75</v>
      </c>
      <c r="GI21" s="49"/>
      <c r="GJ21" s="49"/>
      <c r="GK21" s="49" t="s">
        <v>25</v>
      </c>
      <c r="GL21" s="49"/>
      <c r="GM21" s="49"/>
      <c r="GN21" s="49" t="s">
        <v>163</v>
      </c>
      <c r="GO21" s="49"/>
      <c r="GP21" s="49"/>
      <c r="GQ21" s="37"/>
      <c r="GR21" s="19" t="s">
        <v>185</v>
      </c>
      <c r="GS21" s="189" t="s">
        <v>206</v>
      </c>
      <c r="GT21" s="189"/>
      <c r="GU21" s="189"/>
      <c r="GV21" s="189"/>
      <c r="GW21" s="189"/>
      <c r="GX21" s="191"/>
      <c r="GY21" s="24"/>
      <c r="GZ21" s="24"/>
      <c r="HA21" s="20"/>
      <c r="HB21" s="5"/>
      <c r="HC21" s="4"/>
      <c r="HD21" s="5" t="s">
        <v>29</v>
      </c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6"/>
    </row>
    <row r="22" spans="1:232" ht="24.95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 t="s">
        <v>56</v>
      </c>
      <c r="T22" s="19"/>
      <c r="U22" s="37"/>
      <c r="V22" s="37"/>
      <c r="W22" s="19"/>
      <c r="X22" s="19"/>
      <c r="Y22" s="19"/>
      <c r="Z22" s="21"/>
      <c r="AA22" s="21"/>
      <c r="AB22" s="21"/>
      <c r="AC22" s="5"/>
      <c r="AD22" s="5"/>
      <c r="AE22" s="90">
        <v>7</v>
      </c>
      <c r="AF22" s="91"/>
      <c r="AG22" s="95">
        <f>AV8</f>
        <v>10.199999999999999</v>
      </c>
      <c r="AH22" s="92"/>
      <c r="AI22" s="92"/>
      <c r="AJ22" s="92"/>
      <c r="AK22" s="100">
        <f>AG22-$AG$25</f>
        <v>3.3499999999999996</v>
      </c>
      <c r="AL22" s="100"/>
      <c r="AM22" s="100"/>
      <c r="AN22" s="100"/>
      <c r="AO22" s="100">
        <f>AK22^2</f>
        <v>11.222499999999998</v>
      </c>
      <c r="AP22" s="100"/>
      <c r="AQ22" s="100"/>
      <c r="AR22" s="100"/>
      <c r="AS22" s="5"/>
      <c r="AT22" s="5"/>
      <c r="AU22" s="5"/>
      <c r="AV22" s="5"/>
      <c r="AW22" s="5"/>
      <c r="AX22" s="5"/>
      <c r="AY22" s="24"/>
      <c r="AZ22" s="24"/>
      <c r="CD22" s="59" t="s">
        <v>114</v>
      </c>
      <c r="CE22" s="59"/>
      <c r="CF22" s="59">
        <v>140.30000000000001</v>
      </c>
      <c r="CG22" s="59"/>
      <c r="CH22" s="59"/>
      <c r="CI22" s="59"/>
      <c r="CJ22" s="59">
        <v>6.82</v>
      </c>
      <c r="CK22" s="59"/>
      <c r="CL22" s="59"/>
      <c r="CM22" s="60"/>
      <c r="CN22" s="159">
        <f t="shared" si="3"/>
        <v>4.8610121168923735E-2</v>
      </c>
      <c r="CO22" s="160"/>
      <c r="CP22" s="160"/>
      <c r="CQ22" s="161"/>
      <c r="DC22" s="12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13"/>
      <c r="EG22" s="32" t="s">
        <v>36</v>
      </c>
      <c r="EH22" s="32" t="s">
        <v>171</v>
      </c>
      <c r="FC22" s="71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71"/>
      <c r="FR22" s="180"/>
      <c r="FS22" s="181"/>
      <c r="FT22" s="181"/>
      <c r="FU22" s="181"/>
      <c r="FV22" s="181"/>
      <c r="FW22" s="130"/>
      <c r="GA22" s="48"/>
      <c r="GB22" s="48"/>
      <c r="GC22" s="195"/>
      <c r="GD22" s="195"/>
      <c r="GE22" s="196"/>
      <c r="GF22" s="196"/>
      <c r="GG22" s="196"/>
      <c r="GH22" s="197"/>
      <c r="GI22" s="197"/>
      <c r="GJ22" s="197"/>
      <c r="GK22" s="197"/>
      <c r="GL22" s="197"/>
      <c r="GM22" s="197"/>
      <c r="GN22" s="197"/>
      <c r="GO22" s="197"/>
      <c r="GP22" s="197"/>
      <c r="GQ22" s="19"/>
      <c r="GR22" s="19"/>
      <c r="GS22" s="19" t="s">
        <v>207</v>
      </c>
      <c r="GT22" s="19"/>
      <c r="GU22" s="19"/>
      <c r="GV22" s="19"/>
      <c r="GW22" s="19"/>
      <c r="GX22" s="191"/>
      <c r="GY22" s="24"/>
      <c r="GZ22" s="24"/>
      <c r="HA22" s="20"/>
      <c r="HB22" s="5"/>
      <c r="HC22" s="4"/>
      <c r="HD22" s="5"/>
      <c r="HE22" s="5" t="s">
        <v>38</v>
      </c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6"/>
    </row>
    <row r="23" spans="1:232" ht="24.95" customHeight="1" thickBo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37"/>
      <c r="O23" s="37"/>
      <c r="P23" s="37"/>
      <c r="Q23" s="37"/>
      <c r="R23" s="19"/>
      <c r="S23" s="19"/>
      <c r="T23" s="19"/>
      <c r="U23" s="37"/>
      <c r="V23" s="37"/>
      <c r="W23" s="19"/>
      <c r="X23" s="19"/>
      <c r="Y23" s="19"/>
      <c r="Z23" s="21"/>
      <c r="AA23" s="21"/>
      <c r="AB23" s="25"/>
      <c r="AC23" s="5"/>
      <c r="AD23" s="5"/>
      <c r="AE23" s="90">
        <v>8</v>
      </c>
      <c r="AF23" s="91"/>
      <c r="AG23" s="103">
        <f>AX8</f>
        <v>15.8</v>
      </c>
      <c r="AH23" s="104"/>
      <c r="AI23" s="104"/>
      <c r="AJ23" s="104"/>
      <c r="AK23" s="100">
        <f>AG23-$AG$25</f>
        <v>8.9500000000000011</v>
      </c>
      <c r="AL23" s="100"/>
      <c r="AM23" s="100"/>
      <c r="AN23" s="100"/>
      <c r="AO23" s="100">
        <f>AK23^2</f>
        <v>80.10250000000002</v>
      </c>
      <c r="AP23" s="100"/>
      <c r="AQ23" s="100"/>
      <c r="AR23" s="100"/>
      <c r="AS23" s="5"/>
      <c r="AT23" s="5"/>
      <c r="AU23" s="5"/>
      <c r="AV23" s="5"/>
      <c r="AW23" s="5"/>
      <c r="AX23" s="5"/>
      <c r="AY23" s="25"/>
      <c r="AZ23" s="25"/>
      <c r="CD23" s="59" t="s">
        <v>115</v>
      </c>
      <c r="CE23" s="59"/>
      <c r="CF23" s="59">
        <v>146.9</v>
      </c>
      <c r="CG23" s="59"/>
      <c r="CH23" s="59"/>
      <c r="CI23" s="59"/>
      <c r="CJ23" s="59">
        <v>6.62</v>
      </c>
      <c r="CK23" s="59"/>
      <c r="CL23" s="59"/>
      <c r="CM23" s="60"/>
      <c r="CN23" s="156">
        <f t="shared" si="3"/>
        <v>4.5064669843430903E-2</v>
      </c>
      <c r="CO23" s="157"/>
      <c r="CP23" s="157"/>
      <c r="CQ23" s="158"/>
      <c r="DC23" s="12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13"/>
      <c r="EH23" s="32" t="s">
        <v>172</v>
      </c>
      <c r="FC23" s="71" t="s">
        <v>185</v>
      </c>
      <c r="FD23" s="172" t="s">
        <v>186</v>
      </c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71"/>
      <c r="FR23" s="174">
        <f>FH21</f>
        <v>0</v>
      </c>
      <c r="FS23" s="175"/>
      <c r="FT23" s="175"/>
      <c r="FU23" s="175"/>
      <c r="FV23" s="175"/>
      <c r="FW23" s="125" t="s">
        <v>180</v>
      </c>
      <c r="GA23" s="50">
        <v>1</v>
      </c>
      <c r="GB23" s="50"/>
      <c r="GC23" s="50">
        <v>66</v>
      </c>
      <c r="GD23" s="51"/>
      <c r="GE23" s="198">
        <f>GC23-$GC$34</f>
        <v>17.799999999999997</v>
      </c>
      <c r="GF23" s="198"/>
      <c r="GG23" s="198"/>
      <c r="GH23" s="198">
        <f>GE23^2</f>
        <v>316.83999999999992</v>
      </c>
      <c r="GI23" s="198"/>
      <c r="GJ23" s="198"/>
      <c r="GK23" s="100">
        <f>GE23/$GE$36</f>
        <v>1.0116902936624108</v>
      </c>
      <c r="GL23" s="100"/>
      <c r="GM23" s="100"/>
      <c r="GN23" s="100">
        <f>GK23*10+50</f>
        <v>60.116902936624108</v>
      </c>
      <c r="GO23" s="100"/>
      <c r="GP23" s="100"/>
      <c r="GQ23" s="192"/>
      <c r="GR23" s="192"/>
      <c r="GS23" s="192" t="s">
        <v>208</v>
      </c>
      <c r="GT23" s="192"/>
      <c r="GU23" s="192"/>
      <c r="GV23" s="192"/>
      <c r="GW23" s="192"/>
      <c r="GX23" s="192"/>
      <c r="GY23" s="25"/>
      <c r="GZ23" s="25"/>
      <c r="HA23" s="20"/>
      <c r="HB23" s="5"/>
      <c r="HC23" s="28"/>
      <c r="HD23" s="29"/>
      <c r="HE23" s="29" t="s">
        <v>39</v>
      </c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30"/>
    </row>
    <row r="24" spans="1:232" ht="24.95" customHeight="1" x14ac:dyDescent="0.3">
      <c r="A24" s="18"/>
      <c r="B24" s="18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37"/>
      <c r="O24" s="37"/>
      <c r="P24" s="37"/>
      <c r="Q24" s="37"/>
      <c r="R24" s="19"/>
      <c r="S24" s="19"/>
      <c r="T24" s="19"/>
      <c r="U24" s="18"/>
      <c r="V24" s="18"/>
      <c r="W24" s="18"/>
      <c r="X24" s="19"/>
      <c r="Y24" s="19"/>
      <c r="Z24" s="21"/>
      <c r="AA24" s="21"/>
      <c r="AB24" s="25"/>
      <c r="AC24" s="5"/>
      <c r="AD24" s="5"/>
      <c r="AE24" s="90" t="s">
        <v>72</v>
      </c>
      <c r="AF24" s="92"/>
      <c r="AG24" s="105">
        <f>SUM(AG16:AJ23)</f>
        <v>54.8</v>
      </c>
      <c r="AH24" s="106"/>
      <c r="AI24" s="106"/>
      <c r="AJ24" s="107"/>
      <c r="AK24" s="102">
        <f>SUM(AK16:AN23)</f>
        <v>0</v>
      </c>
      <c r="AL24" s="101"/>
      <c r="AM24" s="101"/>
      <c r="AN24" s="101"/>
      <c r="AO24" s="101">
        <f>SUM(AO16:AR23)</f>
        <v>131.88</v>
      </c>
      <c r="AP24" s="101"/>
      <c r="AQ24" s="101"/>
      <c r="AR24" s="101"/>
      <c r="AS24" s="5"/>
      <c r="AT24" s="5"/>
      <c r="AU24" s="5"/>
      <c r="AV24" s="5"/>
      <c r="AW24" s="5"/>
      <c r="AX24" s="5"/>
      <c r="AY24" s="25"/>
      <c r="AZ24" s="25"/>
      <c r="BE24" s="32" t="s">
        <v>78</v>
      </c>
      <c r="BR24" s="131">
        <v>8</v>
      </c>
      <c r="BS24" s="107"/>
      <c r="BT24" s="32" t="s">
        <v>79</v>
      </c>
      <c r="CD24" s="59" t="s">
        <v>116</v>
      </c>
      <c r="CE24" s="59"/>
      <c r="CF24" s="59">
        <v>151.9</v>
      </c>
      <c r="CG24" s="59"/>
      <c r="CH24" s="59"/>
      <c r="CI24" s="59"/>
      <c r="CJ24" s="59">
        <v>5.92</v>
      </c>
      <c r="CK24" s="59"/>
      <c r="CL24" s="59"/>
      <c r="CM24" s="60"/>
      <c r="CN24" s="156">
        <f t="shared" si="3"/>
        <v>3.8973008558262009E-2</v>
      </c>
      <c r="CO24" s="157"/>
      <c r="CP24" s="157"/>
      <c r="CQ24" s="158"/>
      <c r="DC24" s="12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13"/>
      <c r="EH24" s="32" t="s">
        <v>173</v>
      </c>
      <c r="FC24" s="71"/>
      <c r="FD24" s="133"/>
      <c r="FE24" s="133"/>
      <c r="FF24" s="133"/>
      <c r="FG24" s="133"/>
      <c r="FH24" s="133"/>
      <c r="FI24" s="133"/>
      <c r="FJ24" s="133"/>
      <c r="FK24" s="133"/>
      <c r="FL24" s="133"/>
      <c r="FM24" s="133"/>
      <c r="FN24" s="133"/>
      <c r="FO24" s="133"/>
      <c r="FP24" s="133"/>
      <c r="FQ24" s="171"/>
      <c r="FR24" s="176"/>
      <c r="FS24" s="177"/>
      <c r="FT24" s="177"/>
      <c r="FU24" s="177"/>
      <c r="FV24" s="177"/>
      <c r="FW24" s="130"/>
      <c r="GA24" s="50">
        <v>2</v>
      </c>
      <c r="GB24" s="50"/>
      <c r="GC24" s="50">
        <v>15</v>
      </c>
      <c r="GD24" s="51"/>
      <c r="GE24" s="198">
        <f t="shared" ref="GE24:GE32" si="4">GC24-$GC$34</f>
        <v>-33.200000000000003</v>
      </c>
      <c r="GF24" s="198"/>
      <c r="GG24" s="198"/>
      <c r="GH24" s="198">
        <f>GE24^2</f>
        <v>1102.2400000000002</v>
      </c>
      <c r="GI24" s="198"/>
      <c r="GJ24" s="198"/>
      <c r="GK24" s="100">
        <f t="shared" ref="GK24:GK32" si="5">GE24/$GE$36</f>
        <v>-1.886972907280452</v>
      </c>
      <c r="GL24" s="100"/>
      <c r="GM24" s="100"/>
      <c r="GN24" s="100">
        <f>GK24*10+50</f>
        <v>31.130270927195479</v>
      </c>
      <c r="GO24" s="100"/>
      <c r="GP24" s="100"/>
      <c r="GQ24" s="192"/>
      <c r="GR24" s="192"/>
      <c r="GS24" s="192" t="s">
        <v>209</v>
      </c>
      <c r="GT24" s="192"/>
      <c r="GU24" s="192"/>
      <c r="GV24" s="192"/>
      <c r="GW24" s="192"/>
      <c r="GX24" s="192"/>
      <c r="GY24" s="25"/>
      <c r="GZ24" s="25"/>
      <c r="HA24" s="20"/>
      <c r="HB24" s="5"/>
      <c r="HC24" s="68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</row>
    <row r="25" spans="1:232" ht="24.95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36"/>
      <c r="O25" s="36"/>
      <c r="P25" s="36"/>
      <c r="Q25" s="36"/>
      <c r="R25" s="18"/>
      <c r="S25" s="18"/>
      <c r="T25" s="18"/>
      <c r="U25" s="18"/>
      <c r="V25" s="18"/>
      <c r="W25" s="18"/>
      <c r="X25" s="18"/>
      <c r="Y25" s="18"/>
      <c r="AA25" s="21"/>
      <c r="AB25" s="21"/>
      <c r="AC25" s="5"/>
      <c r="AD25" s="5"/>
      <c r="AE25" s="90" t="s">
        <v>68</v>
      </c>
      <c r="AF25" s="92"/>
      <c r="AG25" s="108">
        <f>AVERAGE(AG16:AJ23)</f>
        <v>6.85</v>
      </c>
      <c r="AH25" s="109"/>
      <c r="AI25" s="109"/>
      <c r="AJ25" s="102"/>
      <c r="AK25" s="99"/>
      <c r="AL25" s="99"/>
      <c r="AM25" s="99"/>
      <c r="AN25" s="99"/>
      <c r="AO25" s="99"/>
      <c r="AP25" s="99"/>
      <c r="AQ25" s="99"/>
      <c r="AR25" s="99"/>
      <c r="AS25" s="5"/>
      <c r="AT25" s="5"/>
      <c r="AU25" s="5"/>
      <c r="AV25" s="5"/>
      <c r="AW25" s="5"/>
      <c r="AX25" s="5"/>
      <c r="AY25" s="24"/>
      <c r="AZ25" s="24"/>
      <c r="BE25" s="71" t="s">
        <v>80</v>
      </c>
      <c r="BF25" s="71"/>
      <c r="BG25" s="71"/>
      <c r="BH25" s="71"/>
      <c r="BI25" s="71"/>
      <c r="BJ25" s="71"/>
      <c r="BK25" s="71"/>
      <c r="BL25" s="71"/>
      <c r="BM25" s="71"/>
      <c r="BN25" s="71"/>
      <c r="BO25" s="127"/>
      <c r="BP25" s="123"/>
      <c r="BQ25" s="125"/>
      <c r="CD25" s="59" t="s">
        <v>117</v>
      </c>
      <c r="CE25" s="59"/>
      <c r="CF25" s="59">
        <v>154.9</v>
      </c>
      <c r="CG25" s="59"/>
      <c r="CH25" s="59"/>
      <c r="CI25" s="59"/>
      <c r="CJ25" s="154">
        <v>5.4</v>
      </c>
      <c r="CK25" s="154"/>
      <c r="CL25" s="154"/>
      <c r="CM25" s="155"/>
      <c r="CN25" s="156">
        <f t="shared" si="3"/>
        <v>3.4861200774693353E-2</v>
      </c>
      <c r="CO25" s="157"/>
      <c r="CP25" s="157"/>
      <c r="CQ25" s="158"/>
      <c r="DC25" s="12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13"/>
      <c r="FC25" s="71" t="s">
        <v>187</v>
      </c>
      <c r="FD25" s="172" t="s">
        <v>190</v>
      </c>
      <c r="FE25" s="133"/>
      <c r="FF25" s="133"/>
      <c r="FG25" s="133"/>
      <c r="FH25" s="133"/>
      <c r="FI25" s="133"/>
      <c r="FJ25" s="133"/>
      <c r="FK25" s="133"/>
      <c r="FL25" s="133"/>
      <c r="FM25" s="133"/>
      <c r="FN25" s="133"/>
      <c r="FO25" s="133"/>
      <c r="FP25" s="133"/>
      <c r="FQ25" s="171"/>
      <c r="FR25" s="174">
        <f>(FT7*10)+50</f>
        <v>36.707317073170728</v>
      </c>
      <c r="FS25" s="175"/>
      <c r="FT25" s="175"/>
      <c r="FU25" s="175"/>
      <c r="FV25" s="175"/>
      <c r="FW25" s="125"/>
      <c r="GA25" s="50">
        <v>3</v>
      </c>
      <c r="GB25" s="50"/>
      <c r="GC25" s="50">
        <v>44</v>
      </c>
      <c r="GD25" s="51"/>
      <c r="GE25" s="198">
        <f t="shared" si="4"/>
        <v>-4.2000000000000028</v>
      </c>
      <c r="GF25" s="198"/>
      <c r="GG25" s="198"/>
      <c r="GH25" s="198">
        <f>GE25^2</f>
        <v>17.640000000000025</v>
      </c>
      <c r="GI25" s="198"/>
      <c r="GJ25" s="198"/>
      <c r="GK25" s="100">
        <f t="shared" si="5"/>
        <v>-0.23871344007764767</v>
      </c>
      <c r="GL25" s="100"/>
      <c r="GM25" s="100"/>
      <c r="GN25" s="100">
        <f>GK25*10+50</f>
        <v>47.612865599223525</v>
      </c>
      <c r="GO25" s="100"/>
      <c r="GP25" s="100"/>
      <c r="GQ25" s="192"/>
      <c r="GR25" s="191"/>
      <c r="GS25" s="218" t="s">
        <v>210</v>
      </c>
      <c r="GT25" s="219"/>
      <c r="GU25" s="219"/>
      <c r="GV25" s="219"/>
      <c r="GW25" s="219"/>
      <c r="GX25" s="219"/>
      <c r="GY25" s="220"/>
      <c r="GZ25" s="24"/>
      <c r="HA25" s="20"/>
      <c r="HC25" s="14" t="s">
        <v>1</v>
      </c>
      <c r="HD25" s="10" t="s">
        <v>7</v>
      </c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1"/>
    </row>
    <row r="26" spans="1:232" ht="24.9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36"/>
      <c r="O26" s="36"/>
      <c r="P26" s="36"/>
      <c r="Q26" s="36"/>
      <c r="R26" s="18"/>
      <c r="S26" s="18"/>
      <c r="T26" s="18"/>
      <c r="U26" s="18"/>
      <c r="V26" s="18"/>
      <c r="W26" s="18"/>
      <c r="X26" s="18"/>
      <c r="Y26" s="18"/>
      <c r="AA26" s="21"/>
      <c r="AB26" s="21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24"/>
      <c r="AZ26" s="24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127"/>
      <c r="BP26" s="128"/>
      <c r="BQ26" s="130"/>
      <c r="CD26" s="59" t="s">
        <v>118</v>
      </c>
      <c r="CE26" s="59"/>
      <c r="CF26" s="59">
        <v>156.69999999999999</v>
      </c>
      <c r="CG26" s="59"/>
      <c r="CH26" s="59"/>
      <c r="CI26" s="59"/>
      <c r="CJ26" s="154">
        <v>5.3</v>
      </c>
      <c r="CK26" s="154"/>
      <c r="CL26" s="154"/>
      <c r="CM26" s="155"/>
      <c r="CN26" s="156">
        <f t="shared" si="3"/>
        <v>3.3822590938098279E-2</v>
      </c>
      <c r="CO26" s="157"/>
      <c r="CP26" s="157"/>
      <c r="CQ26" s="158"/>
      <c r="DC26" s="12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13"/>
      <c r="EC26" s="14" t="s">
        <v>1</v>
      </c>
      <c r="ED26" s="10" t="s">
        <v>7</v>
      </c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1"/>
      <c r="FC26" s="71"/>
      <c r="FD26" s="133"/>
      <c r="FE26" s="133"/>
      <c r="FF26" s="133"/>
      <c r="FG26" s="133"/>
      <c r="FH26" s="133"/>
      <c r="FI26" s="133"/>
      <c r="FJ26" s="133"/>
      <c r="FK26" s="133"/>
      <c r="FL26" s="133"/>
      <c r="FM26" s="133"/>
      <c r="FN26" s="133"/>
      <c r="FO26" s="133"/>
      <c r="FP26" s="133"/>
      <c r="FQ26" s="171"/>
      <c r="FR26" s="176"/>
      <c r="FS26" s="177"/>
      <c r="FT26" s="177"/>
      <c r="FU26" s="177"/>
      <c r="FV26" s="177"/>
      <c r="FW26" s="130"/>
      <c r="GA26" s="50">
        <v>4</v>
      </c>
      <c r="GB26" s="50"/>
      <c r="GC26" s="50">
        <v>60</v>
      </c>
      <c r="GD26" s="51"/>
      <c r="GE26" s="198">
        <f t="shared" si="4"/>
        <v>11.799999999999997</v>
      </c>
      <c r="GF26" s="198"/>
      <c r="GG26" s="198"/>
      <c r="GH26" s="198">
        <f>GE26^2</f>
        <v>139.23999999999992</v>
      </c>
      <c r="GI26" s="198"/>
      <c r="GJ26" s="198"/>
      <c r="GK26" s="100">
        <f t="shared" si="5"/>
        <v>0.67067109355148569</v>
      </c>
      <c r="GL26" s="100"/>
      <c r="GM26" s="100"/>
      <c r="GN26" s="100">
        <f>GK26*10+50</f>
        <v>56.706710935514856</v>
      </c>
      <c r="GO26" s="100"/>
      <c r="GP26" s="100"/>
      <c r="GQ26" s="192"/>
      <c r="GR26" s="191"/>
      <c r="GS26" s="221"/>
      <c r="GT26" s="222"/>
      <c r="GU26" s="222"/>
      <c r="GV26" s="222"/>
      <c r="GW26" s="222"/>
      <c r="GX26" s="222"/>
      <c r="GY26" s="223"/>
      <c r="GZ26" s="24"/>
      <c r="HA26" s="20"/>
      <c r="HC26" s="66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13"/>
    </row>
    <row r="27" spans="1:232" ht="24.95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36"/>
      <c r="O27" s="36"/>
      <c r="P27" s="36"/>
      <c r="Q27" s="36"/>
      <c r="R27" s="18"/>
      <c r="S27" s="18"/>
      <c r="T27" s="18"/>
      <c r="U27" s="18"/>
      <c r="V27" s="18"/>
      <c r="W27" s="18"/>
      <c r="X27" s="18"/>
      <c r="Y27" s="18"/>
      <c r="AA27" s="21"/>
      <c r="AB27" s="21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1"/>
      <c r="AP27" s="112"/>
      <c r="AQ27" s="112"/>
      <c r="AR27" s="112"/>
      <c r="AS27" s="112"/>
      <c r="AT27" s="112"/>
      <c r="AU27" s="112"/>
      <c r="AV27" s="112"/>
      <c r="AW27" s="112"/>
      <c r="AX27" s="112"/>
      <c r="AY27" s="113"/>
      <c r="AZ27" s="21"/>
      <c r="BE27" s="133" t="s">
        <v>82</v>
      </c>
      <c r="BF27" s="133"/>
      <c r="BG27" s="133"/>
      <c r="BH27" s="133"/>
      <c r="CD27" s="59" t="s">
        <v>119</v>
      </c>
      <c r="CE27" s="59"/>
      <c r="CF27" s="59">
        <v>157.30000000000001</v>
      </c>
      <c r="CG27" s="59"/>
      <c r="CH27" s="59"/>
      <c r="CI27" s="59"/>
      <c r="CJ27" s="59">
        <v>5.27</v>
      </c>
      <c r="CK27" s="59"/>
      <c r="CL27" s="59"/>
      <c r="CM27" s="60"/>
      <c r="CN27" s="156">
        <f t="shared" si="3"/>
        <v>3.3502860775588041E-2</v>
      </c>
      <c r="CO27" s="157"/>
      <c r="CP27" s="157"/>
      <c r="CQ27" s="158"/>
      <c r="DC27" s="66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13"/>
      <c r="EC27" s="66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  <c r="FC27" s="71" t="s">
        <v>189</v>
      </c>
      <c r="FD27" s="172" t="s">
        <v>188</v>
      </c>
      <c r="FE27" s="133"/>
      <c r="FF27" s="133"/>
      <c r="FG27" s="133"/>
      <c r="FH27" s="133"/>
      <c r="FI27" s="133"/>
      <c r="FJ27" s="133"/>
      <c r="FK27" s="133"/>
      <c r="FL27" s="133"/>
      <c r="FM27" s="133"/>
      <c r="FN27" s="133"/>
      <c r="FO27" s="133"/>
      <c r="FP27" s="133"/>
      <c r="FQ27" s="171"/>
      <c r="FR27" s="174">
        <f>(FT12*10)+50</f>
        <v>59.878048780487802</v>
      </c>
      <c r="FS27" s="175"/>
      <c r="FT27" s="175"/>
      <c r="FU27" s="175"/>
      <c r="FV27" s="175"/>
      <c r="FW27" s="125"/>
      <c r="GA27" s="50">
        <v>5</v>
      </c>
      <c r="GB27" s="50"/>
      <c r="GC27" s="50">
        <v>47</v>
      </c>
      <c r="GD27" s="51"/>
      <c r="GE27" s="198">
        <f t="shared" si="4"/>
        <v>-1.2000000000000028</v>
      </c>
      <c r="GF27" s="198"/>
      <c r="GG27" s="198"/>
      <c r="GH27" s="198">
        <f>GE27^2</f>
        <v>1.4400000000000068</v>
      </c>
      <c r="GI27" s="198"/>
      <c r="GJ27" s="198"/>
      <c r="GK27" s="100">
        <f t="shared" si="5"/>
        <v>-6.8203840022185172E-2</v>
      </c>
      <c r="GL27" s="100"/>
      <c r="GM27" s="100"/>
      <c r="GN27" s="100">
        <f>GK27*10+50</f>
        <v>49.317961599778151</v>
      </c>
      <c r="GO27" s="100"/>
      <c r="GP27" s="100"/>
      <c r="GQ27" s="192"/>
      <c r="GR27" s="21"/>
      <c r="GS27" s="21"/>
      <c r="GT27" s="21"/>
      <c r="GU27" s="21"/>
      <c r="GV27" s="21"/>
      <c r="GW27" s="21"/>
      <c r="GX27" s="21"/>
      <c r="GY27" s="21"/>
      <c r="GZ27" s="21"/>
      <c r="HA27" s="20"/>
      <c r="HC27" s="12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13"/>
    </row>
    <row r="28" spans="1:232" ht="24.9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36"/>
      <c r="O28" s="36"/>
      <c r="P28" s="36"/>
      <c r="Q28" s="36"/>
      <c r="R28" s="18"/>
      <c r="S28" s="18"/>
      <c r="T28" s="18"/>
      <c r="U28" s="18"/>
      <c r="V28" s="18"/>
      <c r="W28" s="18"/>
      <c r="X28" s="18"/>
      <c r="Y28" s="18"/>
      <c r="AA28" s="21"/>
      <c r="AB28" s="21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4"/>
      <c r="AP28" s="115"/>
      <c r="AQ28" s="115"/>
      <c r="AR28" s="115"/>
      <c r="AS28" s="115"/>
      <c r="AT28" s="115"/>
      <c r="AU28" s="115"/>
      <c r="AV28" s="115"/>
      <c r="AW28" s="115"/>
      <c r="AX28" s="115"/>
      <c r="AY28" s="116"/>
      <c r="AZ28" s="21"/>
      <c r="BE28" s="133"/>
      <c r="BF28" s="133"/>
      <c r="BG28" s="133"/>
      <c r="BH28" s="133"/>
      <c r="CD28" s="59" t="s">
        <v>120</v>
      </c>
      <c r="CE28" s="59"/>
      <c r="CF28" s="59">
        <v>157.69999999999999</v>
      </c>
      <c r="CG28" s="59"/>
      <c r="CH28" s="59"/>
      <c r="CI28" s="59"/>
      <c r="CJ28" s="59">
        <v>5.34</v>
      </c>
      <c r="CK28" s="59"/>
      <c r="CL28" s="59"/>
      <c r="CM28" s="60"/>
      <c r="CN28" s="156">
        <f t="shared" si="3"/>
        <v>3.3861762840837036E-2</v>
      </c>
      <c r="CO28" s="157"/>
      <c r="CP28" s="157"/>
      <c r="CQ28" s="158"/>
      <c r="DC28" s="12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13"/>
      <c r="EC28" s="12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  <c r="FC28" s="71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71"/>
      <c r="FR28" s="176"/>
      <c r="FS28" s="177"/>
      <c r="FT28" s="177"/>
      <c r="FU28" s="177"/>
      <c r="FV28" s="177"/>
      <c r="FW28" s="130"/>
      <c r="GA28" s="50">
        <v>6</v>
      </c>
      <c r="GB28" s="50"/>
      <c r="GC28" s="50">
        <v>67</v>
      </c>
      <c r="GD28" s="51"/>
      <c r="GE28" s="198">
        <f t="shared" si="4"/>
        <v>18.799999999999997</v>
      </c>
      <c r="GF28" s="198"/>
      <c r="GG28" s="198"/>
      <c r="GH28" s="198">
        <f>GE28^2</f>
        <v>353.43999999999988</v>
      </c>
      <c r="GI28" s="198"/>
      <c r="GJ28" s="198"/>
      <c r="GK28" s="100">
        <f t="shared" si="5"/>
        <v>1.0685268270142316</v>
      </c>
      <c r="GL28" s="100"/>
      <c r="GM28" s="100"/>
      <c r="GN28" s="100">
        <f>GK28*10+50</f>
        <v>60.685268270142316</v>
      </c>
      <c r="GO28" s="100"/>
      <c r="GP28" s="100"/>
      <c r="GQ28" s="192"/>
      <c r="GR28" s="19" t="s">
        <v>211</v>
      </c>
      <c r="GS28" s="189" t="s">
        <v>212</v>
      </c>
      <c r="GT28" s="189"/>
      <c r="GU28" s="189"/>
      <c r="GV28" s="189"/>
      <c r="GW28" s="189"/>
      <c r="GX28" s="191"/>
      <c r="GY28" s="24"/>
      <c r="GZ28" s="21"/>
      <c r="HA28" s="20"/>
      <c r="HC28" s="12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13"/>
    </row>
    <row r="29" spans="1:232" ht="24.9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36"/>
      <c r="N29" s="36"/>
      <c r="O29" s="36"/>
      <c r="P29" s="18"/>
      <c r="Q29" s="36"/>
      <c r="R29" s="36"/>
      <c r="S29" s="36"/>
      <c r="T29" s="18"/>
      <c r="U29" s="18"/>
      <c r="V29" s="18"/>
      <c r="W29" s="18"/>
      <c r="X29" s="18"/>
      <c r="Y29" s="18"/>
      <c r="AA29" s="21"/>
      <c r="AB29" s="21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21"/>
      <c r="AZ29" s="21"/>
      <c r="BE29" s="133" t="s">
        <v>83</v>
      </c>
      <c r="BF29" s="133"/>
      <c r="BG29" s="133"/>
      <c r="BH29" s="133"/>
      <c r="BI29" s="133"/>
      <c r="BJ29" s="133"/>
      <c r="BK29" s="133"/>
      <c r="BL29" s="133"/>
      <c r="BM29" s="133"/>
      <c r="BN29" s="133"/>
      <c r="BU29" s="71" t="s">
        <v>84</v>
      </c>
      <c r="CD29" s="59" t="s">
        <v>121</v>
      </c>
      <c r="CE29" s="59"/>
      <c r="CF29" s="59">
        <v>157.9</v>
      </c>
      <c r="CG29" s="59"/>
      <c r="CH29" s="59"/>
      <c r="CI29" s="59"/>
      <c r="CJ29" s="59">
        <v>5.34</v>
      </c>
      <c r="CK29" s="59"/>
      <c r="CL29" s="59"/>
      <c r="CM29" s="60"/>
      <c r="CN29" s="156">
        <f t="shared" si="3"/>
        <v>3.3818872704243191E-2</v>
      </c>
      <c r="CO29" s="157"/>
      <c r="CP29" s="157"/>
      <c r="CQ29" s="158"/>
      <c r="DC29" s="12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13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  <c r="GA29" s="50">
        <v>7</v>
      </c>
      <c r="GB29" s="50"/>
      <c r="GC29" s="50">
        <v>54</v>
      </c>
      <c r="GD29" s="51"/>
      <c r="GE29" s="198">
        <f t="shared" si="4"/>
        <v>5.7999999999999972</v>
      </c>
      <c r="GF29" s="198"/>
      <c r="GG29" s="198"/>
      <c r="GH29" s="198">
        <f>GE29^2</f>
        <v>33.639999999999965</v>
      </c>
      <c r="GI29" s="198"/>
      <c r="GJ29" s="198"/>
      <c r="GK29" s="100">
        <f t="shared" si="5"/>
        <v>0.32965189344056067</v>
      </c>
      <c r="GL29" s="100"/>
      <c r="GM29" s="100"/>
      <c r="GN29" s="100">
        <f>GK29*10+50</f>
        <v>53.296518934405604</v>
      </c>
      <c r="GO29" s="100"/>
      <c r="GP29" s="100"/>
      <c r="GQ29" s="192"/>
      <c r="GR29" s="19"/>
      <c r="GS29" s="19" t="s">
        <v>213</v>
      </c>
      <c r="GT29" s="19"/>
      <c r="GU29" s="19"/>
      <c r="GV29" s="19"/>
      <c r="GW29" s="19"/>
      <c r="GX29" s="191"/>
      <c r="GY29" s="24"/>
      <c r="GZ29" s="21"/>
      <c r="HA29" s="20"/>
      <c r="HC29" s="12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13"/>
    </row>
    <row r="30" spans="1:232" ht="24.9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36"/>
      <c r="M30" s="36"/>
      <c r="N30" s="36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AA30" s="21"/>
      <c r="AB30" s="21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117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9"/>
      <c r="AZ30" s="21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U30" s="71"/>
      <c r="DC30" s="12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13"/>
      <c r="EC30" s="12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3"/>
      <c r="GA30" s="50">
        <v>8</v>
      </c>
      <c r="GB30" s="50"/>
      <c r="GC30" s="50">
        <v>68</v>
      </c>
      <c r="GD30" s="51"/>
      <c r="GE30" s="198">
        <f t="shared" si="4"/>
        <v>19.799999999999997</v>
      </c>
      <c r="GF30" s="198"/>
      <c r="GG30" s="198"/>
      <c r="GH30" s="198">
        <f>GE30^2</f>
        <v>392.03999999999991</v>
      </c>
      <c r="GI30" s="198"/>
      <c r="GJ30" s="198"/>
      <c r="GK30" s="100">
        <f t="shared" si="5"/>
        <v>1.1253633603660524</v>
      </c>
      <c r="GL30" s="100"/>
      <c r="GM30" s="100"/>
      <c r="GN30" s="100">
        <f>GK30*10+50</f>
        <v>61.253633603660525</v>
      </c>
      <c r="GO30" s="100"/>
      <c r="GP30" s="100"/>
      <c r="GQ30" s="192"/>
      <c r="GR30" s="192"/>
      <c r="GS30" s="192" t="s">
        <v>214</v>
      </c>
      <c r="GT30" s="192"/>
      <c r="GU30" s="192"/>
      <c r="GV30" s="192"/>
      <c r="GW30" s="192"/>
      <c r="GX30" s="192"/>
      <c r="GY30" s="25"/>
      <c r="GZ30" s="21"/>
      <c r="HA30" s="20"/>
      <c r="HC30" s="12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13"/>
    </row>
    <row r="31" spans="1:232" ht="24.95" customHeight="1" x14ac:dyDescent="0.3">
      <c r="A31" s="18"/>
      <c r="B31" s="18"/>
      <c r="C31" s="18"/>
      <c r="D31" s="18"/>
      <c r="E31" s="18"/>
      <c r="F31" s="36"/>
      <c r="G31" s="36"/>
      <c r="H31" s="3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AA31" s="21"/>
      <c r="AB31" s="21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20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2"/>
      <c r="AZ31" s="21"/>
      <c r="BH31" s="133" t="s">
        <v>85</v>
      </c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CD31" s="32" t="s">
        <v>122</v>
      </c>
      <c r="CQ31" s="131">
        <v>10</v>
      </c>
      <c r="CR31" s="106"/>
      <c r="CS31" s="107"/>
      <c r="CT31" s="32" t="s">
        <v>123</v>
      </c>
      <c r="DC31" s="12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13"/>
      <c r="EC31" s="12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13"/>
      <c r="GA31" s="50">
        <v>9</v>
      </c>
      <c r="GB31" s="50"/>
      <c r="GC31" s="50">
        <v>23</v>
      </c>
      <c r="GD31" s="51"/>
      <c r="GE31" s="198">
        <f t="shared" si="4"/>
        <v>-25.200000000000003</v>
      </c>
      <c r="GF31" s="198"/>
      <c r="GG31" s="198"/>
      <c r="GH31" s="198">
        <f>GE31^2</f>
        <v>635.04000000000019</v>
      </c>
      <c r="GI31" s="198"/>
      <c r="GJ31" s="198"/>
      <c r="GK31" s="100">
        <f t="shared" si="5"/>
        <v>-1.4322806404658852</v>
      </c>
      <c r="GL31" s="100"/>
      <c r="GM31" s="100"/>
      <c r="GN31" s="100">
        <f>GK31*10+50</f>
        <v>35.677193595341151</v>
      </c>
      <c r="GO31" s="100"/>
      <c r="GP31" s="100"/>
      <c r="GQ31" s="192"/>
      <c r="GR31" s="192"/>
      <c r="GS31" s="192" t="s">
        <v>215</v>
      </c>
      <c r="GT31" s="192"/>
      <c r="GU31" s="192"/>
      <c r="GV31" s="192"/>
      <c r="GW31" s="192"/>
      <c r="GX31" s="192"/>
      <c r="GY31" s="25"/>
      <c r="GZ31" s="21"/>
      <c r="HA31" s="20"/>
      <c r="HC31" s="34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8"/>
    </row>
    <row r="32" spans="1:232" ht="24.9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AA32" s="21"/>
      <c r="AB32" s="21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21"/>
      <c r="AZ32" s="21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DC32" s="12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13"/>
      <c r="EC32" s="12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13"/>
      <c r="GA32" s="50">
        <v>10</v>
      </c>
      <c r="GB32" s="50"/>
      <c r="GC32" s="50">
        <v>38</v>
      </c>
      <c r="GD32" s="51"/>
      <c r="GE32" s="198">
        <f t="shared" si="4"/>
        <v>-10.200000000000003</v>
      </c>
      <c r="GF32" s="198"/>
      <c r="GG32" s="198"/>
      <c r="GH32" s="198">
        <f>GE32^2</f>
        <v>104.04000000000006</v>
      </c>
      <c r="GI32" s="198"/>
      <c r="GJ32" s="198"/>
      <c r="GK32" s="100">
        <f t="shared" si="5"/>
        <v>-0.57973264018857273</v>
      </c>
      <c r="GL32" s="100"/>
      <c r="GM32" s="100"/>
      <c r="GN32" s="100">
        <f>GK32*10+50</f>
        <v>44.202673598114274</v>
      </c>
      <c r="GO32" s="100"/>
      <c r="GP32" s="100"/>
      <c r="GQ32" s="192"/>
      <c r="GR32" s="191"/>
      <c r="GS32" s="192" t="s">
        <v>216</v>
      </c>
      <c r="GT32" s="224"/>
      <c r="GU32" s="224"/>
      <c r="GV32" s="224"/>
      <c r="GW32" s="224"/>
      <c r="GX32" s="224"/>
      <c r="GY32" s="224"/>
      <c r="GZ32" s="21"/>
      <c r="HA32" s="26"/>
    </row>
    <row r="33" spans="1:221" ht="24.95" customHeight="1" x14ac:dyDescent="0.3">
      <c r="A33" s="18"/>
      <c r="B33" s="18"/>
      <c r="C33" s="36"/>
      <c r="D33" s="36"/>
      <c r="E33" s="73"/>
      <c r="F33" s="73"/>
      <c r="G33" s="73"/>
      <c r="H33" s="73"/>
      <c r="I33" s="73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18"/>
      <c r="AA33" s="21"/>
      <c r="AB33" s="21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21"/>
      <c r="AZ33" s="21"/>
      <c r="BW33" s="71" t="s">
        <v>86</v>
      </c>
      <c r="BX33" s="71"/>
      <c r="BY33" s="71"/>
      <c r="CD33" s="32" t="s">
        <v>125</v>
      </c>
      <c r="DC33" s="12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13"/>
      <c r="EC33" s="12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13"/>
      <c r="GA33" s="50" t="s">
        <v>72</v>
      </c>
      <c r="GB33" s="51"/>
      <c r="GC33" s="199">
        <f>SUM(GC23:GD32)</f>
        <v>482</v>
      </c>
      <c r="GD33" s="200"/>
      <c r="GE33" s="201">
        <f>SUM(GE23:GG32)</f>
        <v>-2.8421709430404007E-14</v>
      </c>
      <c r="GF33" s="201"/>
      <c r="GG33" s="201"/>
      <c r="GH33" s="209">
        <f>SUM(GH23:GJ32)</f>
        <v>3095.6000000000004</v>
      </c>
      <c r="GI33" s="209"/>
      <c r="GJ33" s="209"/>
      <c r="GK33" s="208">
        <f>SUM(GK23:GM32)</f>
        <v>-1.3322676295501878E-15</v>
      </c>
      <c r="GL33" s="208"/>
      <c r="GM33" s="208"/>
      <c r="GN33" s="210"/>
      <c r="GO33" s="210"/>
      <c r="GP33" s="210"/>
      <c r="GQ33" s="191"/>
      <c r="GR33" s="191"/>
      <c r="GS33" s="192" t="s">
        <v>209</v>
      </c>
      <c r="GT33" s="224"/>
      <c r="GU33" s="224"/>
      <c r="GV33" s="224"/>
      <c r="GW33" s="224"/>
      <c r="GX33" s="224"/>
      <c r="GY33" s="224"/>
      <c r="GZ33" s="21"/>
      <c r="HA33" s="26"/>
      <c r="HC33" s="1" t="s">
        <v>3</v>
      </c>
      <c r="HH33" s="1" t="s">
        <v>4</v>
      </c>
    </row>
    <row r="34" spans="1:221" ht="24.95" customHeight="1" x14ac:dyDescent="0.3">
      <c r="A34" s="18"/>
      <c r="B34" s="18"/>
      <c r="C34" s="18"/>
      <c r="D34" s="18"/>
      <c r="E34" s="73"/>
      <c r="F34" s="73"/>
      <c r="G34" s="73"/>
      <c r="H34" s="73"/>
      <c r="I34" s="73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18"/>
      <c r="X34" s="18"/>
      <c r="Y34" s="18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CD34" s="32" t="s">
        <v>129</v>
      </c>
      <c r="DC34" s="12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13"/>
      <c r="EC34" s="12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13"/>
      <c r="GA34" s="49" t="s">
        <v>68</v>
      </c>
      <c r="GB34" s="56"/>
      <c r="GC34" s="203">
        <f>AVERAGE(GC23:GD32)</f>
        <v>48.2</v>
      </c>
      <c r="GD34" s="204"/>
      <c r="GE34" s="205"/>
      <c r="GF34" s="205"/>
      <c r="GG34" s="205"/>
      <c r="GH34" s="205"/>
      <c r="GI34" s="205"/>
      <c r="GJ34" s="205"/>
      <c r="GK34" s="202"/>
      <c r="GL34" s="202"/>
      <c r="GM34" s="202"/>
      <c r="GN34" s="202"/>
      <c r="GO34" s="202"/>
      <c r="GP34" s="202"/>
      <c r="GQ34" s="191"/>
      <c r="GR34" s="191"/>
      <c r="GS34" s="218" t="s">
        <v>210</v>
      </c>
      <c r="GT34" s="219"/>
      <c r="GU34" s="219"/>
      <c r="GV34" s="219"/>
      <c r="GW34" s="219"/>
      <c r="GX34" s="219"/>
      <c r="GY34" s="220"/>
      <c r="HD34" s="1" t="s">
        <v>6</v>
      </c>
      <c r="HE34" s="1" t="s">
        <v>8</v>
      </c>
    </row>
    <row r="35" spans="1:221" ht="24.95" customHeight="1" x14ac:dyDescent="0.3">
      <c r="A35" s="18"/>
      <c r="B35" s="18"/>
      <c r="C35" s="18"/>
      <c r="D35" s="18"/>
      <c r="E35" s="18"/>
      <c r="F35" s="36"/>
      <c r="G35" s="36"/>
      <c r="H35" s="36"/>
      <c r="I35" s="36"/>
      <c r="J35" s="18"/>
      <c r="K35" s="36"/>
      <c r="L35" s="3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CD35" s="32" t="s">
        <v>128</v>
      </c>
      <c r="CJ35" s="18"/>
      <c r="CK35" s="131" t="s">
        <v>126</v>
      </c>
      <c r="CL35" s="106"/>
      <c r="CM35" s="107"/>
      <c r="CN35" s="32" t="s">
        <v>127</v>
      </c>
      <c r="DC35" s="12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13"/>
      <c r="EC35" s="12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13"/>
      <c r="GA35" s="206" t="s">
        <v>194</v>
      </c>
      <c r="GB35" s="207"/>
      <c r="GC35" s="207"/>
      <c r="GD35" s="207"/>
      <c r="GE35" s="84">
        <f>_xlfn.VAR.P(GC23:GD32)</f>
        <v>309.56</v>
      </c>
      <c r="GF35" s="84"/>
      <c r="GG35" s="84"/>
      <c r="GH35" s="84"/>
      <c r="GI35" s="84"/>
      <c r="GJ35" s="85"/>
      <c r="GK35" s="185"/>
      <c r="GL35" s="185"/>
      <c r="GM35" s="185"/>
      <c r="GN35" s="188"/>
      <c r="GO35" s="188"/>
      <c r="GP35" s="188"/>
      <c r="GQ35" s="191"/>
      <c r="GR35" s="191"/>
      <c r="GS35" s="221"/>
      <c r="GT35" s="222"/>
      <c r="GU35" s="222"/>
      <c r="GV35" s="222"/>
      <c r="GW35" s="222"/>
      <c r="GX35" s="222"/>
      <c r="GY35" s="223"/>
      <c r="HC35" s="1" t="s">
        <v>5</v>
      </c>
      <c r="HH35" s="1" t="s">
        <v>131</v>
      </c>
    </row>
    <row r="36" spans="1:221" ht="24.9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DC36" s="34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8"/>
      <c r="EC36" s="34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8"/>
      <c r="GA36" s="206" t="s">
        <v>69</v>
      </c>
      <c r="GB36" s="207"/>
      <c r="GC36" s="207"/>
      <c r="GD36" s="207"/>
      <c r="GE36" s="84">
        <f>_xlfn.STDEV.P(GC23:GD32)</f>
        <v>17.594317264389659</v>
      </c>
      <c r="GF36" s="84"/>
      <c r="GG36" s="84"/>
      <c r="GH36" s="84"/>
      <c r="GI36" s="84"/>
      <c r="GJ36" s="85"/>
      <c r="GK36" s="185"/>
      <c r="GL36" s="185"/>
      <c r="GM36" s="185"/>
      <c r="GN36" s="188"/>
      <c r="GO36" s="188"/>
      <c r="GP36" s="188"/>
      <c r="GQ36" s="191"/>
      <c r="GR36" s="191"/>
      <c r="GS36" s="191"/>
      <c r="GT36" s="186"/>
      <c r="GU36" s="186"/>
      <c r="GV36" s="186"/>
      <c r="GW36" s="186"/>
      <c r="GX36" s="187"/>
      <c r="HM36" s="1" t="s">
        <v>20</v>
      </c>
    </row>
    <row r="37" spans="1:221" ht="24.9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36"/>
      <c r="N37" s="36"/>
      <c r="O37" s="36"/>
      <c r="P37" s="36"/>
      <c r="Q37" s="18"/>
      <c r="R37" s="36"/>
      <c r="S37" s="36"/>
      <c r="T37" s="18"/>
      <c r="U37" s="18"/>
      <c r="V37" s="18"/>
      <c r="W37" s="18"/>
      <c r="X37" s="18"/>
      <c r="Y37" s="18"/>
      <c r="GA37" s="206" t="s">
        <v>29</v>
      </c>
      <c r="GB37" s="207"/>
      <c r="GC37" s="207"/>
      <c r="GD37" s="207"/>
      <c r="GE37" s="84">
        <f>GE36/GC34</f>
        <v>0.36502732913671487</v>
      </c>
      <c r="GF37" s="84"/>
      <c r="GG37" s="84"/>
      <c r="GH37" s="84"/>
      <c r="GI37" s="84"/>
      <c r="GJ37" s="85"/>
      <c r="GK37" s="185"/>
      <c r="GL37" s="185"/>
      <c r="GM37" s="185"/>
      <c r="GN37" s="188"/>
      <c r="GO37" s="188"/>
      <c r="GP37" s="188"/>
      <c r="GQ37" s="191"/>
      <c r="GR37" s="191"/>
      <c r="GS37" s="191"/>
      <c r="GT37" s="186"/>
      <c r="GU37" s="186"/>
      <c r="GV37" s="186"/>
      <c r="GW37" s="186"/>
      <c r="GX37" s="187"/>
    </row>
  </sheetData>
  <mergeCells count="436">
    <mergeCell ref="GA35:GD35"/>
    <mergeCell ref="GE35:GJ35"/>
    <mergeCell ref="GA36:GD36"/>
    <mergeCell ref="GE36:GJ36"/>
    <mergeCell ref="GA37:GD37"/>
    <mergeCell ref="GE37:GJ37"/>
    <mergeCell ref="GS8:GY9"/>
    <mergeCell ref="GS13:GY14"/>
    <mergeCell ref="GS18:GY19"/>
    <mergeCell ref="GS25:GY26"/>
    <mergeCell ref="GS34:GY35"/>
    <mergeCell ref="GA33:GB33"/>
    <mergeCell ref="GC33:GD33"/>
    <mergeCell ref="GE33:GG33"/>
    <mergeCell ref="GH33:GJ33"/>
    <mergeCell ref="GK33:GM33"/>
    <mergeCell ref="GN33:GP33"/>
    <mergeCell ref="GA34:GB34"/>
    <mergeCell ref="GC34:GD34"/>
    <mergeCell ref="GE34:GG34"/>
    <mergeCell ref="GH34:GJ34"/>
    <mergeCell ref="GK34:GM34"/>
    <mergeCell ref="GN34:GP34"/>
    <mergeCell ref="GH31:GJ31"/>
    <mergeCell ref="GK31:GM31"/>
    <mergeCell ref="GN31:GP31"/>
    <mergeCell ref="GA32:GB32"/>
    <mergeCell ref="GC32:GD32"/>
    <mergeCell ref="GE32:GG32"/>
    <mergeCell ref="GH32:GJ32"/>
    <mergeCell ref="GK32:GM32"/>
    <mergeCell ref="GN32:GP32"/>
    <mergeCell ref="GA27:GB27"/>
    <mergeCell ref="GC27:GD27"/>
    <mergeCell ref="GE27:GG27"/>
    <mergeCell ref="GH27:GJ27"/>
    <mergeCell ref="GK27:GM27"/>
    <mergeCell ref="GN27:GP27"/>
    <mergeCell ref="GA28:GB28"/>
    <mergeCell ref="GC28:GD28"/>
    <mergeCell ref="GE28:GG28"/>
    <mergeCell ref="GH28:GJ28"/>
    <mergeCell ref="GK28:GM28"/>
    <mergeCell ref="GN28:GP28"/>
    <mergeCell ref="GA25:GB25"/>
    <mergeCell ref="GC25:GD25"/>
    <mergeCell ref="GE25:GG25"/>
    <mergeCell ref="GH25:GJ25"/>
    <mergeCell ref="GK25:GM25"/>
    <mergeCell ref="GN25:GP25"/>
    <mergeCell ref="GA26:GB26"/>
    <mergeCell ref="GC26:GD26"/>
    <mergeCell ref="GE26:GG26"/>
    <mergeCell ref="GH26:GJ26"/>
    <mergeCell ref="GK26:GM26"/>
    <mergeCell ref="GN26:GP26"/>
    <mergeCell ref="GN21:GP22"/>
    <mergeCell ref="GA23:GB23"/>
    <mergeCell ref="GC23:GD23"/>
    <mergeCell ref="GE23:GG23"/>
    <mergeCell ref="GH23:GJ23"/>
    <mergeCell ref="GK23:GM23"/>
    <mergeCell ref="GN23:GP23"/>
    <mergeCell ref="GA24:GB24"/>
    <mergeCell ref="GC24:GD24"/>
    <mergeCell ref="GE24:GG24"/>
    <mergeCell ref="GH24:GJ24"/>
    <mergeCell ref="GK24:GM24"/>
    <mergeCell ref="GN24:GP24"/>
    <mergeCell ref="GE17:GJ17"/>
    <mergeCell ref="GE18:GJ18"/>
    <mergeCell ref="GA19:GD19"/>
    <mergeCell ref="GE19:GJ19"/>
    <mergeCell ref="GA21:GB22"/>
    <mergeCell ref="GC21:GD22"/>
    <mergeCell ref="GE21:GG22"/>
    <mergeCell ref="GH21:GJ22"/>
    <mergeCell ref="GK21:GM22"/>
    <mergeCell ref="GA15:GB15"/>
    <mergeCell ref="GC15:GD15"/>
    <mergeCell ref="GE15:GG15"/>
    <mergeCell ref="GH15:GJ15"/>
    <mergeCell ref="GK15:GM15"/>
    <mergeCell ref="GN15:GP15"/>
    <mergeCell ref="GA16:GB16"/>
    <mergeCell ref="GC16:GD16"/>
    <mergeCell ref="GE16:GG16"/>
    <mergeCell ref="GH16:GJ16"/>
    <mergeCell ref="GK16:GM16"/>
    <mergeCell ref="GN16:GP16"/>
    <mergeCell ref="GA13:GB13"/>
    <mergeCell ref="GC13:GD13"/>
    <mergeCell ref="GE13:GG13"/>
    <mergeCell ref="GH13:GJ13"/>
    <mergeCell ref="GK13:GM13"/>
    <mergeCell ref="GN13:GP13"/>
    <mergeCell ref="GA14:GB14"/>
    <mergeCell ref="GC14:GD14"/>
    <mergeCell ref="GE14:GG14"/>
    <mergeCell ref="GH14:GJ14"/>
    <mergeCell ref="GK14:GM14"/>
    <mergeCell ref="GN14:GP14"/>
    <mergeCell ref="GA11:GB11"/>
    <mergeCell ref="GC11:GD11"/>
    <mergeCell ref="GE11:GG11"/>
    <mergeCell ref="GH11:GJ11"/>
    <mergeCell ref="GK11:GM11"/>
    <mergeCell ref="GN11:GP11"/>
    <mergeCell ref="GA12:GB12"/>
    <mergeCell ref="GC12:GD12"/>
    <mergeCell ref="GE12:GG12"/>
    <mergeCell ref="GH12:GJ12"/>
    <mergeCell ref="GK12:GM12"/>
    <mergeCell ref="GN12:GP12"/>
    <mergeCell ref="GA9:GB9"/>
    <mergeCell ref="GC9:GD9"/>
    <mergeCell ref="GE9:GG9"/>
    <mergeCell ref="GH9:GJ9"/>
    <mergeCell ref="GK9:GM9"/>
    <mergeCell ref="GN9:GP9"/>
    <mergeCell ref="GA10:GB10"/>
    <mergeCell ref="GC10:GD10"/>
    <mergeCell ref="GE10:GG10"/>
    <mergeCell ref="GH10:GJ10"/>
    <mergeCell ref="GK10:GM10"/>
    <mergeCell ref="GN10:GP10"/>
    <mergeCell ref="GA7:GB7"/>
    <mergeCell ref="GC7:GD7"/>
    <mergeCell ref="GE7:GG7"/>
    <mergeCell ref="GH7:GJ7"/>
    <mergeCell ref="GK7:GM7"/>
    <mergeCell ref="GN7:GP7"/>
    <mergeCell ref="GA8:GB8"/>
    <mergeCell ref="GC8:GD8"/>
    <mergeCell ref="GE8:GG8"/>
    <mergeCell ref="GH8:GJ8"/>
    <mergeCell ref="GK8:GM8"/>
    <mergeCell ref="GN8:GP8"/>
    <mergeCell ref="GA3:GB4"/>
    <mergeCell ref="GC3:GD4"/>
    <mergeCell ref="GE3:GG4"/>
    <mergeCell ref="GH3:GJ4"/>
    <mergeCell ref="GK3:GM4"/>
    <mergeCell ref="GN3:GP4"/>
    <mergeCell ref="GA5:GB5"/>
    <mergeCell ref="GC5:GD5"/>
    <mergeCell ref="GE5:GG5"/>
    <mergeCell ref="GH5:GJ5"/>
    <mergeCell ref="GK5:GM5"/>
    <mergeCell ref="GN5:GP5"/>
    <mergeCell ref="GA6:GB6"/>
    <mergeCell ref="GC6:GD6"/>
    <mergeCell ref="GE6:GG6"/>
    <mergeCell ref="GH6:GJ6"/>
    <mergeCell ref="GK6:GM6"/>
    <mergeCell ref="GN6:GP6"/>
    <mergeCell ref="FC23:FC24"/>
    <mergeCell ref="FD23:FQ24"/>
    <mergeCell ref="FR23:FV24"/>
    <mergeCell ref="FW23:FW24"/>
    <mergeCell ref="FC25:FC26"/>
    <mergeCell ref="FD25:FQ26"/>
    <mergeCell ref="FR25:FV26"/>
    <mergeCell ref="FW25:FW26"/>
    <mergeCell ref="FC27:FC28"/>
    <mergeCell ref="FD27:FQ28"/>
    <mergeCell ref="FR27:FV28"/>
    <mergeCell ref="FW27:FW28"/>
    <mergeCell ref="FR17:FV18"/>
    <mergeCell ref="FW17:FW18"/>
    <mergeCell ref="FC17:FC18"/>
    <mergeCell ref="FD17:FQ18"/>
    <mergeCell ref="FC19:FC20"/>
    <mergeCell ref="FD19:FQ20"/>
    <mergeCell ref="FR19:FV20"/>
    <mergeCell ref="FW19:FW20"/>
    <mergeCell ref="FC21:FC22"/>
    <mergeCell ref="FD21:FQ22"/>
    <mergeCell ref="FR21:FV22"/>
    <mergeCell ref="FW21:FW22"/>
    <mergeCell ref="FD14:FG14"/>
    <mergeCell ref="FH14:FK14"/>
    <mergeCell ref="FL14:FO14"/>
    <mergeCell ref="FP14:FS14"/>
    <mergeCell ref="FT14:FW14"/>
    <mergeCell ref="FD15:FG15"/>
    <mergeCell ref="FH15:FK15"/>
    <mergeCell ref="FL15:FO15"/>
    <mergeCell ref="FP15:FS15"/>
    <mergeCell ref="FT15:FW15"/>
    <mergeCell ref="FD12:FG12"/>
    <mergeCell ref="FH12:FK12"/>
    <mergeCell ref="FL12:FO12"/>
    <mergeCell ref="FP12:FS12"/>
    <mergeCell ref="FT12:FW12"/>
    <mergeCell ref="FD13:FG13"/>
    <mergeCell ref="FH13:FK13"/>
    <mergeCell ref="FL13:FO13"/>
    <mergeCell ref="FP13:FS13"/>
    <mergeCell ref="FT13:FW13"/>
    <mergeCell ref="FD10:FG10"/>
    <mergeCell ref="FH10:FK10"/>
    <mergeCell ref="FL10:FO10"/>
    <mergeCell ref="FP10:FS10"/>
    <mergeCell ref="FT10:FW10"/>
    <mergeCell ref="FD11:FG11"/>
    <mergeCell ref="FH11:FK11"/>
    <mergeCell ref="FL11:FO11"/>
    <mergeCell ref="FP11:FS11"/>
    <mergeCell ref="FT11:FW11"/>
    <mergeCell ref="FD8:FG8"/>
    <mergeCell ref="FH8:FK8"/>
    <mergeCell ref="FL8:FO8"/>
    <mergeCell ref="FP8:FS8"/>
    <mergeCell ref="FT8:FW8"/>
    <mergeCell ref="FD9:FG9"/>
    <mergeCell ref="FH9:FK9"/>
    <mergeCell ref="FL9:FO9"/>
    <mergeCell ref="FP9:FS9"/>
    <mergeCell ref="FT9:FW9"/>
    <mergeCell ref="FD6:FG6"/>
    <mergeCell ref="FH6:FK6"/>
    <mergeCell ref="FL6:FO6"/>
    <mergeCell ref="FP6:FS6"/>
    <mergeCell ref="FT6:FW6"/>
    <mergeCell ref="FD7:FG7"/>
    <mergeCell ref="FH7:FK7"/>
    <mergeCell ref="FL7:FO7"/>
    <mergeCell ref="FP7:FS7"/>
    <mergeCell ref="FT7:FW7"/>
    <mergeCell ref="FT3:FW3"/>
    <mergeCell ref="FD4:FG4"/>
    <mergeCell ref="FH4:FK4"/>
    <mergeCell ref="FL4:FO4"/>
    <mergeCell ref="FP4:FS4"/>
    <mergeCell ref="FT4:FW4"/>
    <mergeCell ref="FD5:FG5"/>
    <mergeCell ref="FH5:FK5"/>
    <mergeCell ref="FL5:FO5"/>
    <mergeCell ref="FP5:FS5"/>
    <mergeCell ref="FT5:FW5"/>
    <mergeCell ref="DA2:DC2"/>
    <mergeCell ref="DD2:DF2"/>
    <mergeCell ref="DO9:DR9"/>
    <mergeCell ref="DF13:DN13"/>
    <mergeCell ref="DM14:DQ14"/>
    <mergeCell ref="DK15:DQ15"/>
    <mergeCell ref="ER3:EU3"/>
    <mergeCell ref="EJ5:EL5"/>
    <mergeCell ref="EJ6:EL6"/>
    <mergeCell ref="EF8:EJ9"/>
    <mergeCell ref="EK8:EK9"/>
    <mergeCell ref="EL8:EN8"/>
    <mergeCell ref="EP8:EU8"/>
    <mergeCell ref="EL9:EU9"/>
    <mergeCell ref="EA15:EC15"/>
    <mergeCell ref="EA2:EC2"/>
    <mergeCell ref="EK20:EM20"/>
    <mergeCell ref="EK21:EM21"/>
    <mergeCell ref="FD3:FG3"/>
    <mergeCell ref="FH3:FK3"/>
    <mergeCell ref="FL3:FO3"/>
    <mergeCell ref="FP3:FS3"/>
    <mergeCell ref="CD29:CE29"/>
    <mergeCell ref="CF29:CI29"/>
    <mergeCell ref="CJ29:CM29"/>
    <mergeCell ref="CN29:CQ29"/>
    <mergeCell ref="CQ31:CS31"/>
    <mergeCell ref="CK35:CM35"/>
    <mergeCell ref="GA29:GB29"/>
    <mergeCell ref="GC29:GD29"/>
    <mergeCell ref="GE29:GG29"/>
    <mergeCell ref="GH29:GJ29"/>
    <mergeCell ref="GK29:GM29"/>
    <mergeCell ref="GN29:GP29"/>
    <mergeCell ref="GA30:GB30"/>
    <mergeCell ref="GC30:GD30"/>
    <mergeCell ref="GE30:GG30"/>
    <mergeCell ref="GH30:GJ30"/>
    <mergeCell ref="GK30:GM30"/>
    <mergeCell ref="GN30:GP30"/>
    <mergeCell ref="GA31:GB31"/>
    <mergeCell ref="GC31:GD31"/>
    <mergeCell ref="GE31:GG31"/>
    <mergeCell ref="CD26:CE26"/>
    <mergeCell ref="CF26:CI26"/>
    <mergeCell ref="CJ26:CM26"/>
    <mergeCell ref="CN26:CQ26"/>
    <mergeCell ref="CD27:CE27"/>
    <mergeCell ref="CF27:CI27"/>
    <mergeCell ref="CJ27:CM27"/>
    <mergeCell ref="CN27:CQ27"/>
    <mergeCell ref="CD28:CE28"/>
    <mergeCell ref="CF28:CI28"/>
    <mergeCell ref="CJ28:CM28"/>
    <mergeCell ref="CN28:CQ28"/>
    <mergeCell ref="CD23:CE23"/>
    <mergeCell ref="CF23:CI23"/>
    <mergeCell ref="CJ23:CM23"/>
    <mergeCell ref="CN23:CQ23"/>
    <mergeCell ref="CD24:CE24"/>
    <mergeCell ref="CF24:CI24"/>
    <mergeCell ref="CJ24:CM24"/>
    <mergeCell ref="CN24:CQ24"/>
    <mergeCell ref="CD25:CE25"/>
    <mergeCell ref="CF25:CI25"/>
    <mergeCell ref="CJ25:CM25"/>
    <mergeCell ref="CN25:CQ25"/>
    <mergeCell ref="CA14:CC14"/>
    <mergeCell ref="CF15:CI16"/>
    <mergeCell ref="CJ15:CM16"/>
    <mergeCell ref="CN15:CQ16"/>
    <mergeCell ref="CD15:CE16"/>
    <mergeCell ref="CD17:CE17"/>
    <mergeCell ref="CF17:CI17"/>
    <mergeCell ref="CJ17:CM17"/>
    <mergeCell ref="CN17:CQ17"/>
    <mergeCell ref="AO24:AR24"/>
    <mergeCell ref="AO25:AR25"/>
    <mergeCell ref="AO27:AY28"/>
    <mergeCell ref="AN30:AY31"/>
    <mergeCell ref="BN4:BY7"/>
    <mergeCell ref="BP3:BR3"/>
    <mergeCell ref="BT3:BV3"/>
    <mergeCell ref="BR24:BS24"/>
    <mergeCell ref="BP25:BQ26"/>
    <mergeCell ref="BE25:BO26"/>
    <mergeCell ref="BE27:BH28"/>
    <mergeCell ref="BE29:BN30"/>
    <mergeCell ref="BU29:BU30"/>
    <mergeCell ref="BH31:BV32"/>
    <mergeCell ref="AO15:AR15"/>
    <mergeCell ref="AO16:AR16"/>
    <mergeCell ref="AO17:AR17"/>
    <mergeCell ref="AO18:AR18"/>
    <mergeCell ref="AO19:AR19"/>
    <mergeCell ref="AO20:AR20"/>
    <mergeCell ref="AO21:AR21"/>
    <mergeCell ref="AO22:AR22"/>
    <mergeCell ref="AO23:AR23"/>
    <mergeCell ref="AG25:AJ25"/>
    <mergeCell ref="AG24:AJ24"/>
    <mergeCell ref="AG20:AJ20"/>
    <mergeCell ref="AG19:AJ19"/>
    <mergeCell ref="AG18:AJ18"/>
    <mergeCell ref="AG17:AJ17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  <mergeCell ref="AK24:AN24"/>
    <mergeCell ref="AK25:AN25"/>
    <mergeCell ref="AI10:AJ10"/>
    <mergeCell ref="AH11:AJ11"/>
    <mergeCell ref="AI12:AK12"/>
    <mergeCell ref="AE15:AF15"/>
    <mergeCell ref="AE16:AF16"/>
    <mergeCell ref="AE17:AF17"/>
    <mergeCell ref="AE18:AF18"/>
    <mergeCell ref="AE19:AF19"/>
    <mergeCell ref="AE20:AF20"/>
    <mergeCell ref="AG15:AJ15"/>
    <mergeCell ref="AG16:AJ16"/>
    <mergeCell ref="AE8:AI8"/>
    <mergeCell ref="AJ8:AK8"/>
    <mergeCell ref="AL8:AM8"/>
    <mergeCell ref="AN8:AO8"/>
    <mergeCell ref="AP8:AQ8"/>
    <mergeCell ref="AR8:AS8"/>
    <mergeCell ref="AT8:AU8"/>
    <mergeCell ref="AV8:AW8"/>
    <mergeCell ref="AX8:AY8"/>
    <mergeCell ref="AA6:AC6"/>
    <mergeCell ref="AX7:AY7"/>
    <mergeCell ref="AV7:AW7"/>
    <mergeCell ref="AT7:AU7"/>
    <mergeCell ref="AR7:AS7"/>
    <mergeCell ref="AP7:AQ7"/>
    <mergeCell ref="AN7:AO7"/>
    <mergeCell ref="AL7:AM7"/>
    <mergeCell ref="AJ7:AK7"/>
    <mergeCell ref="AE7:AI7"/>
    <mergeCell ref="J11:J12"/>
    <mergeCell ref="P13:S13"/>
    <mergeCell ref="P20:Q20"/>
    <mergeCell ref="AE21:AF21"/>
    <mergeCell ref="AE22:AF22"/>
    <mergeCell ref="AE23:AF23"/>
    <mergeCell ref="AE24:AF24"/>
    <mergeCell ref="AE25:AF25"/>
    <mergeCell ref="AG21:AJ21"/>
    <mergeCell ref="AG22:AJ22"/>
    <mergeCell ref="AG23:AJ23"/>
    <mergeCell ref="GA17:GD17"/>
    <mergeCell ref="GA18:GD18"/>
    <mergeCell ref="CD6:CG7"/>
    <mergeCell ref="CH6:CO7"/>
    <mergeCell ref="CO8:CO10"/>
    <mergeCell ref="CT8:CW10"/>
    <mergeCell ref="CK9:CN9"/>
    <mergeCell ref="CP9:CS9"/>
    <mergeCell ref="CA2:CC2"/>
    <mergeCell ref="BW33:BY33"/>
    <mergeCell ref="CD18:CE18"/>
    <mergeCell ref="CF18:CI18"/>
    <mergeCell ref="CJ18:CM18"/>
    <mergeCell ref="CN18:CQ18"/>
    <mergeCell ref="CD19:CE19"/>
    <mergeCell ref="CF19:CI19"/>
    <mergeCell ref="CJ19:CM19"/>
    <mergeCell ref="CN19:CQ19"/>
    <mergeCell ref="CK12:CM12"/>
    <mergeCell ref="CD20:CE20"/>
    <mergeCell ref="CF20:CI20"/>
    <mergeCell ref="CJ20:CM20"/>
    <mergeCell ref="CN20:CQ20"/>
    <mergeCell ref="CD21:CE21"/>
    <mergeCell ref="CF21:CI21"/>
    <mergeCell ref="CJ21:CM21"/>
    <mergeCell ref="CN21:CQ21"/>
    <mergeCell ref="CD22:CE22"/>
    <mergeCell ref="CF22:CI22"/>
    <mergeCell ref="CJ22:CM22"/>
    <mergeCell ref="CN22:CQ22"/>
    <mergeCell ref="CF4:CH4"/>
    <mergeCell ref="CP4:CR4"/>
    <mergeCell ref="HC2:HX3"/>
    <mergeCell ref="AA2:AC2"/>
    <mergeCell ref="C2:F4"/>
    <mergeCell ref="A6:C6"/>
    <mergeCell ref="BA2:BC2"/>
  </mergeCells>
  <phoneticPr fontId="2"/>
  <pageMargins left="0.7" right="0.86624999999999996" top="0.75" bottom="0.75" header="0.3" footer="0.3"/>
  <pageSetup paperSize="9" scale="87" orientation="portrait" r:id="rId1"/>
  <headerFooter>
    <oddHeader>&amp;L2019/06/19&amp;C&amp;"メイリオ,レギュラー"&amp;16&amp;A&amp;R&amp;"メイリオ,レギュラー"（担当：池川）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opLeftCell="Y1" workbookViewId="0">
      <selection activeCell="Q13" sqref="Q1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5" t="s">
        <v>10</v>
      </c>
      <c r="C2">
        <v>0</v>
      </c>
      <c r="K2" s="35" t="s">
        <v>10</v>
      </c>
      <c r="L2">
        <v>0</v>
      </c>
      <c r="M2" s="35" t="s">
        <v>10</v>
      </c>
      <c r="N2">
        <v>0</v>
      </c>
      <c r="O2" s="35" t="s">
        <v>10</v>
      </c>
      <c r="P2">
        <v>3</v>
      </c>
      <c r="Y2" s="35" t="s">
        <v>10</v>
      </c>
      <c r="Z2">
        <v>0</v>
      </c>
    </row>
    <row r="3" spans="2:30" x14ac:dyDescent="0.3">
      <c r="B3" s="35" t="s">
        <v>12</v>
      </c>
      <c r="C3">
        <v>1</v>
      </c>
      <c r="K3" s="35" t="s">
        <v>12</v>
      </c>
      <c r="L3">
        <v>1</v>
      </c>
      <c r="M3" s="35" t="s">
        <v>12</v>
      </c>
      <c r="N3">
        <v>2</v>
      </c>
      <c r="O3" s="35" t="s">
        <v>12</v>
      </c>
      <c r="P3">
        <v>1</v>
      </c>
      <c r="Y3" s="35" t="s">
        <v>12</v>
      </c>
      <c r="Z3">
        <v>1</v>
      </c>
    </row>
    <row r="5" spans="2:30" x14ac:dyDescent="0.3">
      <c r="B5" s="35" t="s">
        <v>9</v>
      </c>
      <c r="C5" s="35" t="s">
        <v>11</v>
      </c>
      <c r="K5" s="35" t="s">
        <v>9</v>
      </c>
      <c r="L5" s="35" t="s">
        <v>11</v>
      </c>
      <c r="M5" s="35" t="s">
        <v>18</v>
      </c>
      <c r="N5" s="35" t="s">
        <v>17</v>
      </c>
      <c r="O5" s="35" t="s">
        <v>13</v>
      </c>
      <c r="P5" s="35" t="s">
        <v>21</v>
      </c>
      <c r="Y5" s="35" t="s">
        <v>9</v>
      </c>
      <c r="Z5" s="35" t="s">
        <v>11</v>
      </c>
      <c r="AA5" s="35" t="s">
        <v>13</v>
      </c>
      <c r="AB5" s="35" t="s">
        <v>14</v>
      </c>
      <c r="AC5" s="35" t="s">
        <v>15</v>
      </c>
      <c r="AD5" s="35" t="s">
        <v>16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統計学A #09</vt:lpstr>
      <vt:lpstr>統計学A #09_解答</vt:lpstr>
      <vt:lpstr>norm.dist</vt:lpstr>
      <vt:lpstr>'統計学A #09'!Print_Area</vt:lpstr>
      <vt:lpstr>'統計学A #09_解答'!Print_Area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2019-05-28T11:05:02Z</cp:lastPrinted>
  <dcterms:created xsi:type="dcterms:W3CDTF">2019-04-23T06:14:39Z</dcterms:created>
  <dcterms:modified xsi:type="dcterms:W3CDTF">2019-06-18T08:29:01Z</dcterms:modified>
</cp:coreProperties>
</file>