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760"/>
  </bookViews>
  <sheets>
    <sheet name="統計学B #11" sheetId="34" r:id="rId1"/>
    <sheet name="統計学B #11_解答" sheetId="27" r:id="rId2"/>
    <sheet name="ｔ分布表" sheetId="32" r:id="rId3"/>
    <sheet name="標準正規分布表" sheetId="26" r:id="rId4"/>
    <sheet name="temp" sheetId="20" r:id="rId5"/>
    <sheet name="t.dist" sheetId="18" r:id="rId6"/>
    <sheet name="chisq.dist" sheetId="29" r:id="rId7"/>
  </sheets>
  <definedNames>
    <definedName name="_xlnm.Print_Area" localSheetId="4">temp!$A$1:$BZ$37</definedName>
    <definedName name="_xlnm.Print_Area" localSheetId="0">'統計学B #11'!$A$1:$EZ$37</definedName>
    <definedName name="_xlnm.Print_Area" localSheetId="1">'統計学B #11_解答'!$A$1:$EZ$37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E24" i="34" l="1"/>
  <c r="CE19" i="34"/>
  <c r="DB5" i="34"/>
  <c r="DB6" i="34" s="1"/>
  <c r="DB7" i="34" s="1"/>
  <c r="DB8" i="34" s="1"/>
  <c r="DB9" i="34" s="1"/>
  <c r="DB10" i="34" s="1"/>
  <c r="DB11" i="34" s="1"/>
  <c r="DB12" i="34" s="1"/>
  <c r="DB13" i="34" s="1"/>
  <c r="DB14" i="34" s="1"/>
  <c r="DB15" i="34" s="1"/>
  <c r="DB16" i="34" s="1"/>
  <c r="DB17" i="34" s="1"/>
  <c r="DB18" i="34" s="1"/>
  <c r="DB19" i="34" s="1"/>
  <c r="DB20" i="34" s="1"/>
  <c r="DB21" i="34" s="1"/>
  <c r="DB22" i="34" s="1"/>
  <c r="DB23" i="34" s="1"/>
  <c r="CB5" i="34"/>
  <c r="CB6" i="34" s="1"/>
  <c r="CB7" i="34" s="1"/>
  <c r="CB8" i="34" s="1"/>
  <c r="CB9" i="34" s="1"/>
  <c r="CB10" i="34" s="1"/>
  <c r="CB11" i="34" s="1"/>
  <c r="CB12" i="34" s="1"/>
  <c r="CB13" i="34" s="1"/>
  <c r="CB14" i="34" s="1"/>
  <c r="CB15" i="34" s="1"/>
  <c r="CB16" i="34" s="1"/>
  <c r="CB17" i="34" s="1"/>
  <c r="CB18" i="34" s="1"/>
  <c r="DU7" i="27"/>
  <c r="DV20" i="27"/>
  <c r="DR20" i="27"/>
  <c r="CV20" i="27"/>
  <c r="CR20" i="27"/>
  <c r="DT32" i="27"/>
  <c r="DR34" i="27" s="1"/>
  <c r="DU15" i="27"/>
  <c r="DH23" i="27"/>
  <c r="DH22" i="27"/>
  <c r="DH21" i="27"/>
  <c r="DH20" i="27"/>
  <c r="DK20" i="27" s="1"/>
  <c r="DH19" i="27"/>
  <c r="DK19" i="27" s="1"/>
  <c r="DH18" i="27"/>
  <c r="DH17" i="27"/>
  <c r="DH16" i="27"/>
  <c r="DH15" i="27"/>
  <c r="DH14" i="27"/>
  <c r="DH13" i="27"/>
  <c r="DH12" i="27"/>
  <c r="DH11" i="27"/>
  <c r="DH10" i="27"/>
  <c r="DH9" i="27"/>
  <c r="DH8" i="27"/>
  <c r="DH7" i="27"/>
  <c r="DK7" i="27" s="1"/>
  <c r="DH6" i="27"/>
  <c r="DH5" i="27"/>
  <c r="DH4" i="27"/>
  <c r="DU5" i="27"/>
  <c r="DE24" i="27"/>
  <c r="DK23" i="27"/>
  <c r="DB23" i="27"/>
  <c r="DK22" i="27"/>
  <c r="DB22" i="27"/>
  <c r="DK21" i="27"/>
  <c r="DB21" i="27"/>
  <c r="DB20" i="27"/>
  <c r="DB19" i="27"/>
  <c r="DK18" i="27"/>
  <c r="DK17" i="27"/>
  <c r="DK16" i="27"/>
  <c r="DK15" i="27"/>
  <c r="DK14" i="27"/>
  <c r="DK13" i="27"/>
  <c r="DK12" i="27"/>
  <c r="DK11" i="27"/>
  <c r="DK10" i="27"/>
  <c r="DK9" i="27"/>
  <c r="DK8" i="27"/>
  <c r="DU18" i="27"/>
  <c r="DK6" i="27"/>
  <c r="DU16" i="27"/>
  <c r="DK5" i="27"/>
  <c r="DB5" i="27"/>
  <c r="DB6" i="27" s="1"/>
  <c r="DB7" i="27" s="1"/>
  <c r="DB8" i="27" s="1"/>
  <c r="DB9" i="27" s="1"/>
  <c r="DB10" i="27" s="1"/>
  <c r="DB11" i="27" s="1"/>
  <c r="DB12" i="27" s="1"/>
  <c r="DB13" i="27" s="1"/>
  <c r="DB14" i="27" s="1"/>
  <c r="DB15" i="27" s="1"/>
  <c r="DB16" i="27" s="1"/>
  <c r="DB17" i="27" s="1"/>
  <c r="DB18" i="27" s="1"/>
  <c r="DK4" i="27"/>
  <c r="CT32" i="27"/>
  <c r="CV34" i="27"/>
  <c r="CR34" i="27"/>
  <c r="CU18" i="27"/>
  <c r="CU16" i="27"/>
  <c r="CU15" i="27"/>
  <c r="CU7" i="27"/>
  <c r="CU5" i="27"/>
  <c r="CH5" i="27"/>
  <c r="CH6" i="27"/>
  <c r="CK6" i="27" s="1"/>
  <c r="CH7" i="27"/>
  <c r="CH8" i="27"/>
  <c r="CK8" i="27" s="1"/>
  <c r="CH9" i="27"/>
  <c r="CH10" i="27"/>
  <c r="CK10" i="27" s="1"/>
  <c r="CH11" i="27"/>
  <c r="CH12" i="27"/>
  <c r="CK12" i="27" s="1"/>
  <c r="CH13" i="27"/>
  <c r="CH14" i="27"/>
  <c r="CK14" i="27" s="1"/>
  <c r="CH15" i="27"/>
  <c r="CH16" i="27"/>
  <c r="CK16" i="27" s="1"/>
  <c r="CH17" i="27"/>
  <c r="CH18" i="27"/>
  <c r="CK18" i="27" s="1"/>
  <c r="CH4" i="27"/>
  <c r="CK4" i="27" s="1"/>
  <c r="CK5" i="27"/>
  <c r="CK7" i="27"/>
  <c r="CK9" i="27"/>
  <c r="CK11" i="27"/>
  <c r="CK13" i="27"/>
  <c r="CK15" i="27"/>
  <c r="CK17" i="27"/>
  <c r="CE19" i="27"/>
  <c r="CB12" i="27"/>
  <c r="CB13" i="27" s="1"/>
  <c r="CB14" i="27" s="1"/>
  <c r="CB15" i="27" s="1"/>
  <c r="CB16" i="27" s="1"/>
  <c r="CB17" i="27" s="1"/>
  <c r="CB18" i="27" s="1"/>
  <c r="CB11" i="27"/>
  <c r="CB10" i="27"/>
  <c r="CB9" i="27"/>
  <c r="CB8" i="27"/>
  <c r="CB7" i="27"/>
  <c r="CB6" i="27"/>
  <c r="CB5" i="27"/>
  <c r="BM13" i="27"/>
  <c r="BM12" i="27"/>
  <c r="BM11" i="27"/>
  <c r="BM10" i="27"/>
  <c r="BM9" i="27"/>
  <c r="BM14" i="27" s="1"/>
  <c r="BM8" i="27"/>
  <c r="BM7" i="27"/>
  <c r="BI14" i="27"/>
  <c r="BI13" i="27"/>
  <c r="BI12" i="27"/>
  <c r="BI11" i="27"/>
  <c r="BI10" i="27"/>
  <c r="BI9" i="27"/>
  <c r="BI8" i="27"/>
  <c r="BI7" i="27"/>
  <c r="BE15" i="27"/>
  <c r="BE14" i="27"/>
  <c r="DV34" i="27" l="1"/>
  <c r="DK24" i="27"/>
  <c r="CK19" i="27"/>
  <c r="AF8" i="18"/>
  <c r="AF9" i="18"/>
  <c r="AF10" i="18"/>
  <c r="AF11" i="18" s="1"/>
  <c r="AF12" i="18" s="1"/>
  <c r="AF13" i="18" s="1"/>
  <c r="AF14" i="18" s="1"/>
  <c r="AF15" i="18" s="1"/>
  <c r="AF16" i="18" s="1"/>
  <c r="AF17" i="18" s="1"/>
  <c r="AF18" i="18" s="1"/>
  <c r="AF19" i="18" s="1"/>
  <c r="AF20" i="18" s="1"/>
  <c r="AF21" i="18" s="1"/>
  <c r="AF22" i="18" s="1"/>
  <c r="AF23" i="18" s="1"/>
  <c r="AF24" i="18" s="1"/>
  <c r="AF25" i="18" s="1"/>
  <c r="AF26" i="18" s="1"/>
  <c r="AF27" i="18" s="1"/>
  <c r="AF28" i="18" s="1"/>
  <c r="AF29" i="18" s="1"/>
  <c r="AF30" i="18" s="1"/>
  <c r="AF31" i="18" s="1"/>
  <c r="AF32" i="18" s="1"/>
  <c r="AF33" i="18" s="1"/>
  <c r="AF34" i="18" s="1"/>
  <c r="AF35" i="18" s="1"/>
  <c r="AF36" i="18" s="1"/>
  <c r="AF37" i="18" s="1"/>
  <c r="AF38" i="18" s="1"/>
  <c r="AF39" i="18" s="1"/>
  <c r="AF40" i="18" s="1"/>
  <c r="AF41" i="18" s="1"/>
  <c r="AF42" i="18" s="1"/>
  <c r="AF43" i="18" s="1"/>
  <c r="AF44" i="18" s="1"/>
  <c r="AF45" i="18" s="1"/>
  <c r="AF46" i="18" s="1"/>
  <c r="AF47" i="18" s="1"/>
  <c r="AF48" i="18" s="1"/>
  <c r="AF49" i="18" s="1"/>
  <c r="AF50" i="18" s="1"/>
  <c r="AF51" i="18" s="1"/>
  <c r="AF52" i="18" s="1"/>
  <c r="AF53" i="18" s="1"/>
  <c r="AF54" i="18" s="1"/>
  <c r="AF55" i="18" s="1"/>
  <c r="AF56" i="18" s="1"/>
  <c r="AF57" i="18" s="1"/>
  <c r="AF58" i="18" s="1"/>
  <c r="AF59" i="18" s="1"/>
  <c r="AF60" i="18" s="1"/>
  <c r="AF61" i="18" s="1"/>
  <c r="AF62" i="18" s="1"/>
  <c r="AF63" i="18" s="1"/>
  <c r="AF64" i="18" s="1"/>
  <c r="AF65" i="18" s="1"/>
  <c r="AF66" i="18" s="1"/>
  <c r="AF67" i="18" s="1"/>
  <c r="AF68" i="18" s="1"/>
  <c r="AF69" i="18" s="1"/>
  <c r="AF70" i="18" s="1"/>
  <c r="AF71" i="18" s="1"/>
  <c r="AF72" i="18" s="1"/>
  <c r="AF73" i="18" s="1"/>
  <c r="AF74" i="18" s="1"/>
  <c r="AF75" i="18" s="1"/>
  <c r="AF76" i="18" s="1"/>
  <c r="AF77" i="18" s="1"/>
  <c r="AF78" i="18" s="1"/>
  <c r="AF79" i="18" s="1"/>
  <c r="AF80" i="18" s="1"/>
  <c r="AF81" i="18" s="1"/>
  <c r="AF82" i="18" s="1"/>
  <c r="AF83" i="18" s="1"/>
  <c r="AF84" i="18" s="1"/>
  <c r="AF85" i="18" s="1"/>
  <c r="AF86" i="18" s="1"/>
  <c r="AF7" i="18"/>
  <c r="AG6" i="18"/>
  <c r="AD7" i="18"/>
  <c r="AE7" i="18" s="1"/>
  <c r="AE6" i="18"/>
  <c r="AB8" i="18"/>
  <c r="AB9" i="18" s="1"/>
  <c r="AC9" i="18" s="1"/>
  <c r="AB7" i="18"/>
  <c r="AC7" i="18" s="1"/>
  <c r="AC6" i="18"/>
  <c r="AC5" i="18"/>
  <c r="R5" i="18"/>
  <c r="P5" i="18"/>
  <c r="N5" i="18"/>
  <c r="Q8" i="18"/>
  <c r="R7" i="18"/>
  <c r="Q7" i="18"/>
  <c r="R6" i="18"/>
  <c r="O7" i="18"/>
  <c r="P6" i="18"/>
  <c r="N7" i="18"/>
  <c r="M8" i="18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N86" i="18" s="1"/>
  <c r="M7" i="18"/>
  <c r="N6" i="18"/>
  <c r="AG7" i="18" l="1"/>
  <c r="AD8" i="18"/>
  <c r="AC8" i="18"/>
  <c r="AB10" i="18"/>
  <c r="Q9" i="18"/>
  <c r="R8" i="18"/>
  <c r="N83" i="18"/>
  <c r="N79" i="18"/>
  <c r="N75" i="18"/>
  <c r="N71" i="18"/>
  <c r="N67" i="18"/>
  <c r="N63" i="18"/>
  <c r="N59" i="18"/>
  <c r="N55" i="18"/>
  <c r="N51" i="18"/>
  <c r="N47" i="18"/>
  <c r="N43" i="18"/>
  <c r="N39" i="18"/>
  <c r="N35" i="18"/>
  <c r="N31" i="18"/>
  <c r="N27" i="18"/>
  <c r="N23" i="18"/>
  <c r="N19" i="18"/>
  <c r="N15" i="18"/>
  <c r="N11" i="18"/>
  <c r="N82" i="18"/>
  <c r="N78" i="18"/>
  <c r="N74" i="18"/>
  <c r="N70" i="18"/>
  <c r="N66" i="18"/>
  <c r="N62" i="18"/>
  <c r="N58" i="18"/>
  <c r="N54" i="18"/>
  <c r="N50" i="18"/>
  <c r="N46" i="18"/>
  <c r="N42" i="18"/>
  <c r="N38" i="18"/>
  <c r="N34" i="18"/>
  <c r="N30" i="18"/>
  <c r="N26" i="18"/>
  <c r="N22" i="18"/>
  <c r="N18" i="18"/>
  <c r="N14" i="18"/>
  <c r="N10" i="18"/>
  <c r="N85" i="18"/>
  <c r="N81" i="18"/>
  <c r="N77" i="18"/>
  <c r="N73" i="18"/>
  <c r="N69" i="18"/>
  <c r="N65" i="18"/>
  <c r="N61" i="18"/>
  <c r="N57" i="18"/>
  <c r="N53" i="18"/>
  <c r="N49" i="18"/>
  <c r="N45" i="18"/>
  <c r="N41" i="18"/>
  <c r="N37" i="18"/>
  <c r="N33" i="18"/>
  <c r="N29" i="18"/>
  <c r="N25" i="18"/>
  <c r="N21" i="18"/>
  <c r="N17" i="18"/>
  <c r="N13" i="18"/>
  <c r="N9" i="18"/>
  <c r="N84" i="18"/>
  <c r="N80" i="18"/>
  <c r="N76" i="18"/>
  <c r="N72" i="18"/>
  <c r="N68" i="18"/>
  <c r="N64" i="18"/>
  <c r="N60" i="18"/>
  <c r="N56" i="18"/>
  <c r="N52" i="18"/>
  <c r="N48" i="18"/>
  <c r="N44" i="18"/>
  <c r="N40" i="18"/>
  <c r="N36" i="18"/>
  <c r="N32" i="18"/>
  <c r="N28" i="18"/>
  <c r="N24" i="18"/>
  <c r="N20" i="18"/>
  <c r="N16" i="18"/>
  <c r="N12" i="18"/>
  <c r="N8" i="18"/>
  <c r="O8" i="18"/>
  <c r="P7" i="18"/>
  <c r="I43" i="32"/>
  <c r="H43" i="32"/>
  <c r="G43" i="32"/>
  <c r="F43" i="32"/>
  <c r="E43" i="32"/>
  <c r="D43" i="32"/>
  <c r="C43" i="32"/>
  <c r="B43" i="32"/>
  <c r="I42" i="32"/>
  <c r="H42" i="32"/>
  <c r="G42" i="32"/>
  <c r="F42" i="32"/>
  <c r="E42" i="32"/>
  <c r="D42" i="32"/>
  <c r="C42" i="32"/>
  <c r="B42" i="32"/>
  <c r="I41" i="32"/>
  <c r="H41" i="32"/>
  <c r="G41" i="32"/>
  <c r="F41" i="32"/>
  <c r="E41" i="32"/>
  <c r="D41" i="32"/>
  <c r="C41" i="32"/>
  <c r="B41" i="32"/>
  <c r="I40" i="32"/>
  <c r="H40" i="32"/>
  <c r="G40" i="32"/>
  <c r="F40" i="32"/>
  <c r="E40" i="32"/>
  <c r="D40" i="32"/>
  <c r="C40" i="32"/>
  <c r="B40" i="32"/>
  <c r="I39" i="32"/>
  <c r="H39" i="32"/>
  <c r="G39" i="32"/>
  <c r="F39" i="32"/>
  <c r="E39" i="32"/>
  <c r="D39" i="32"/>
  <c r="C39" i="32"/>
  <c r="B39" i="32"/>
  <c r="I37" i="32"/>
  <c r="H37" i="32"/>
  <c r="G37" i="32"/>
  <c r="F37" i="32"/>
  <c r="E37" i="32"/>
  <c r="D37" i="32"/>
  <c r="C37" i="32"/>
  <c r="B37" i="32"/>
  <c r="I36" i="32"/>
  <c r="H36" i="32"/>
  <c r="G36" i="32"/>
  <c r="F36" i="32"/>
  <c r="E36" i="32"/>
  <c r="D36" i="32"/>
  <c r="C36" i="32"/>
  <c r="B36" i="32"/>
  <c r="I35" i="32"/>
  <c r="H35" i="32"/>
  <c r="G35" i="32"/>
  <c r="F35" i="32"/>
  <c r="E35" i="32"/>
  <c r="D35" i="32"/>
  <c r="C35" i="32"/>
  <c r="B35" i="32"/>
  <c r="I34" i="32"/>
  <c r="H34" i="32"/>
  <c r="G34" i="32"/>
  <c r="F34" i="32"/>
  <c r="E34" i="32"/>
  <c r="D34" i="32"/>
  <c r="C34" i="32"/>
  <c r="B34" i="32"/>
  <c r="I33" i="32"/>
  <c r="H33" i="32"/>
  <c r="G33" i="32"/>
  <c r="F33" i="32"/>
  <c r="E33" i="32"/>
  <c r="D33" i="32"/>
  <c r="C33" i="32"/>
  <c r="B33" i="32"/>
  <c r="I31" i="32"/>
  <c r="H31" i="32"/>
  <c r="G31" i="32"/>
  <c r="F31" i="32"/>
  <c r="E31" i="32"/>
  <c r="D31" i="32"/>
  <c r="C31" i="32"/>
  <c r="B31" i="32"/>
  <c r="I30" i="32"/>
  <c r="H30" i="32"/>
  <c r="G30" i="32"/>
  <c r="F30" i="32"/>
  <c r="E30" i="32"/>
  <c r="D30" i="32"/>
  <c r="C30" i="32"/>
  <c r="B30" i="32"/>
  <c r="I29" i="32"/>
  <c r="H29" i="32"/>
  <c r="G29" i="32"/>
  <c r="F29" i="32"/>
  <c r="E29" i="32"/>
  <c r="D29" i="32"/>
  <c r="C29" i="32"/>
  <c r="B29" i="32"/>
  <c r="I28" i="32"/>
  <c r="H28" i="32"/>
  <c r="G28" i="32"/>
  <c r="F28" i="32"/>
  <c r="E28" i="32"/>
  <c r="D28" i="32"/>
  <c r="C28" i="32"/>
  <c r="B28" i="32"/>
  <c r="I27" i="32"/>
  <c r="H27" i="32"/>
  <c r="G27" i="32"/>
  <c r="F27" i="32"/>
  <c r="E27" i="32"/>
  <c r="D27" i="32"/>
  <c r="C27" i="32"/>
  <c r="B27" i="32"/>
  <c r="I25" i="32"/>
  <c r="H25" i="32"/>
  <c r="G25" i="32"/>
  <c r="F25" i="32"/>
  <c r="E25" i="32"/>
  <c r="D25" i="32"/>
  <c r="C25" i="32"/>
  <c r="B25" i="32"/>
  <c r="I24" i="32"/>
  <c r="H24" i="32"/>
  <c r="G24" i="32"/>
  <c r="F24" i="32"/>
  <c r="E24" i="32"/>
  <c r="D24" i="32"/>
  <c r="C24" i="32"/>
  <c r="B24" i="32"/>
  <c r="I23" i="32"/>
  <c r="H23" i="32"/>
  <c r="G23" i="32"/>
  <c r="F23" i="32"/>
  <c r="E23" i="32"/>
  <c r="D23" i="32"/>
  <c r="C23" i="32"/>
  <c r="B23" i="32"/>
  <c r="I22" i="32"/>
  <c r="H22" i="32"/>
  <c r="G22" i="32"/>
  <c r="F22" i="32"/>
  <c r="E22" i="32"/>
  <c r="D22" i="32"/>
  <c r="C22" i="32"/>
  <c r="B22" i="32"/>
  <c r="I21" i="32"/>
  <c r="H21" i="32"/>
  <c r="G21" i="32"/>
  <c r="F21" i="32"/>
  <c r="E21" i="32"/>
  <c r="D21" i="32"/>
  <c r="C21" i="32"/>
  <c r="B21" i="32"/>
  <c r="I19" i="32"/>
  <c r="H19" i="32"/>
  <c r="G19" i="32"/>
  <c r="F19" i="32"/>
  <c r="E19" i="32"/>
  <c r="D19" i="32"/>
  <c r="C19" i="32"/>
  <c r="B19" i="32"/>
  <c r="I18" i="32"/>
  <c r="H18" i="32"/>
  <c r="G18" i="32"/>
  <c r="F18" i="32"/>
  <c r="E18" i="32"/>
  <c r="D18" i="32"/>
  <c r="C18" i="32"/>
  <c r="B18" i="32"/>
  <c r="I17" i="32"/>
  <c r="H17" i="32"/>
  <c r="G17" i="32"/>
  <c r="F17" i="32"/>
  <c r="E17" i="32"/>
  <c r="D17" i="32"/>
  <c r="C17" i="32"/>
  <c r="B17" i="32"/>
  <c r="I16" i="32"/>
  <c r="H16" i="32"/>
  <c r="G16" i="32"/>
  <c r="F16" i="32"/>
  <c r="E16" i="32"/>
  <c r="D16" i="32"/>
  <c r="C16" i="32"/>
  <c r="B16" i="32"/>
  <c r="I15" i="32"/>
  <c r="H15" i="32"/>
  <c r="G15" i="32"/>
  <c r="F15" i="32"/>
  <c r="E15" i="32"/>
  <c r="D15" i="32"/>
  <c r="C15" i="32"/>
  <c r="B15" i="32"/>
  <c r="I13" i="32"/>
  <c r="H13" i="32"/>
  <c r="G13" i="32"/>
  <c r="F13" i="32"/>
  <c r="E13" i="32"/>
  <c r="D13" i="32"/>
  <c r="C13" i="32"/>
  <c r="B13" i="32"/>
  <c r="I12" i="32"/>
  <c r="H12" i="32"/>
  <c r="G12" i="32"/>
  <c r="F12" i="32"/>
  <c r="E12" i="32"/>
  <c r="D12" i="32"/>
  <c r="C12" i="32"/>
  <c r="B12" i="32"/>
  <c r="I11" i="32"/>
  <c r="H11" i="32"/>
  <c r="G11" i="32"/>
  <c r="F11" i="32"/>
  <c r="E11" i="32"/>
  <c r="D11" i="32"/>
  <c r="C11" i="32"/>
  <c r="B11" i="32"/>
  <c r="I10" i="32"/>
  <c r="H10" i="32"/>
  <c r="G10" i="32"/>
  <c r="F10" i="32"/>
  <c r="E10" i="32"/>
  <c r="D10" i="32"/>
  <c r="C10" i="32"/>
  <c r="B10" i="32"/>
  <c r="I9" i="32"/>
  <c r="H9" i="32"/>
  <c r="G9" i="32"/>
  <c r="F9" i="32"/>
  <c r="E9" i="32"/>
  <c r="D9" i="32"/>
  <c r="C9" i="32"/>
  <c r="B9" i="32"/>
  <c r="B4" i="32"/>
  <c r="C4" i="32"/>
  <c r="D4" i="32"/>
  <c r="E4" i="32"/>
  <c r="F4" i="32"/>
  <c r="G4" i="32"/>
  <c r="H4" i="32"/>
  <c r="I4" i="32"/>
  <c r="B5" i="32"/>
  <c r="C5" i="32"/>
  <c r="D5" i="32"/>
  <c r="E5" i="32"/>
  <c r="F5" i="32"/>
  <c r="G5" i="32"/>
  <c r="H5" i="32"/>
  <c r="I5" i="32"/>
  <c r="B6" i="32"/>
  <c r="C6" i="32"/>
  <c r="D6" i="32"/>
  <c r="E6" i="32"/>
  <c r="F6" i="32"/>
  <c r="G6" i="32"/>
  <c r="H6" i="32"/>
  <c r="I6" i="32"/>
  <c r="B7" i="32"/>
  <c r="C7" i="32"/>
  <c r="D7" i="32"/>
  <c r="E7" i="32"/>
  <c r="F7" i="32"/>
  <c r="G7" i="32"/>
  <c r="H7" i="32"/>
  <c r="I7" i="32"/>
  <c r="C3" i="32"/>
  <c r="D3" i="32"/>
  <c r="E3" i="32"/>
  <c r="F3" i="32"/>
  <c r="G3" i="32"/>
  <c r="H3" i="32"/>
  <c r="I3" i="32"/>
  <c r="B3" i="32"/>
  <c r="D2" i="32"/>
  <c r="E2" i="32"/>
  <c r="F2" i="32"/>
  <c r="G2" i="32"/>
  <c r="H2" i="32"/>
  <c r="I2" i="32"/>
  <c r="B2" i="32"/>
  <c r="A4" i="32"/>
  <c r="A5" i="32" s="1"/>
  <c r="A6" i="32" s="1"/>
  <c r="A7" i="32" s="1"/>
  <c r="A9" i="32" s="1"/>
  <c r="A10" i="32" s="1"/>
  <c r="A11" i="32" s="1"/>
  <c r="A12" i="32" s="1"/>
  <c r="A13" i="32" s="1"/>
  <c r="A15" i="32" s="1"/>
  <c r="A16" i="32" s="1"/>
  <c r="A17" i="32" s="1"/>
  <c r="A18" i="32" s="1"/>
  <c r="A19" i="32" s="1"/>
  <c r="A21" i="32" s="1"/>
  <c r="A22" i="32" s="1"/>
  <c r="A23" i="32" s="1"/>
  <c r="A24" i="32" s="1"/>
  <c r="A25" i="32" s="1"/>
  <c r="A27" i="32" s="1"/>
  <c r="A28" i="32" s="1"/>
  <c r="A29" i="32" s="1"/>
  <c r="A30" i="32" s="1"/>
  <c r="A31" i="32" s="1"/>
  <c r="A33" i="32" s="1"/>
  <c r="A34" i="32" s="1"/>
  <c r="A35" i="32" s="1"/>
  <c r="A36" i="32" s="1"/>
  <c r="A37" i="32" s="1"/>
  <c r="C2" i="32"/>
  <c r="AG8" i="18" l="1"/>
  <c r="AE8" i="18"/>
  <c r="AD9" i="18"/>
  <c r="AB11" i="18"/>
  <c r="AC10" i="18"/>
  <c r="Q10" i="18"/>
  <c r="R9" i="18"/>
  <c r="P8" i="18"/>
  <c r="O9" i="18"/>
  <c r="K7" i="29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K84" i="29" s="1"/>
  <c r="K85" i="29" s="1"/>
  <c r="K86" i="29" s="1"/>
  <c r="K87" i="29" s="1"/>
  <c r="K88" i="29" s="1"/>
  <c r="K89" i="29" s="1"/>
  <c r="K90" i="29" s="1"/>
  <c r="K91" i="29" s="1"/>
  <c r="K92" i="29" s="1"/>
  <c r="K93" i="29" s="1"/>
  <c r="K94" i="29" s="1"/>
  <c r="K95" i="29" s="1"/>
  <c r="K96" i="29" s="1"/>
  <c r="K97" i="29" s="1"/>
  <c r="K98" i="29" s="1"/>
  <c r="K99" i="29" s="1"/>
  <c r="K100" i="29" s="1"/>
  <c r="K101" i="29" s="1"/>
  <c r="K102" i="29" s="1"/>
  <c r="K103" i="29" s="1"/>
  <c r="K104" i="29" s="1"/>
  <c r="K105" i="29" s="1"/>
  <c r="K106" i="29" s="1"/>
  <c r="I7" i="29"/>
  <c r="I8" i="29" s="1"/>
  <c r="G7" i="29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G101" i="29" s="1"/>
  <c r="G102" i="29" s="1"/>
  <c r="G103" i="29" s="1"/>
  <c r="G104" i="29" s="1"/>
  <c r="G105" i="29" s="1"/>
  <c r="G106" i="29" s="1"/>
  <c r="E7" i="29"/>
  <c r="E8" i="29" s="1"/>
  <c r="E9" i="29" s="1"/>
  <c r="E10" i="29" s="1"/>
  <c r="E11" i="29" s="1"/>
  <c r="E12" i="29" s="1"/>
  <c r="E13" i="29" s="1"/>
  <c r="E14" i="29" s="1"/>
  <c r="E15" i="29" s="1"/>
  <c r="E16" i="29" s="1"/>
  <c r="E17" i="29" s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63" i="29" s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F6" i="29"/>
  <c r="C8" i="29"/>
  <c r="C9" i="29" s="1"/>
  <c r="C10" i="29" s="1"/>
  <c r="C11" i="29" s="1"/>
  <c r="C12" i="29" s="1"/>
  <c r="C13" i="29" s="1"/>
  <c r="C14" i="29" s="1"/>
  <c r="C15" i="29" s="1"/>
  <c r="C16" i="29" s="1"/>
  <c r="C17" i="29" s="1"/>
  <c r="C18" i="29" s="1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C74" i="29" s="1"/>
  <c r="C75" i="29" s="1"/>
  <c r="C76" i="29" s="1"/>
  <c r="C77" i="29" s="1"/>
  <c r="C78" i="29" s="1"/>
  <c r="C79" i="29" s="1"/>
  <c r="C80" i="29" s="1"/>
  <c r="C81" i="29" s="1"/>
  <c r="C82" i="29" s="1"/>
  <c r="C83" i="29" s="1"/>
  <c r="C84" i="29" s="1"/>
  <c r="C85" i="29" s="1"/>
  <c r="C86" i="29" s="1"/>
  <c r="C87" i="29" s="1"/>
  <c r="C88" i="29" s="1"/>
  <c r="C89" i="29" s="1"/>
  <c r="C90" i="29" s="1"/>
  <c r="C91" i="29" s="1"/>
  <c r="C92" i="29" s="1"/>
  <c r="C93" i="29" s="1"/>
  <c r="C94" i="29" s="1"/>
  <c r="C95" i="29" s="1"/>
  <c r="C96" i="29" s="1"/>
  <c r="C97" i="29" s="1"/>
  <c r="C98" i="29" s="1"/>
  <c r="C99" i="29" s="1"/>
  <c r="C100" i="29" s="1"/>
  <c r="C101" i="29" s="1"/>
  <c r="C102" i="29" s="1"/>
  <c r="C103" i="29" s="1"/>
  <c r="C104" i="29" s="1"/>
  <c r="C105" i="29" s="1"/>
  <c r="C106" i="29" s="1"/>
  <c r="C7" i="29"/>
  <c r="D7" i="29" s="1"/>
  <c r="K2" i="29"/>
  <c r="I2" i="29"/>
  <c r="G2" i="29"/>
  <c r="E2" i="29"/>
  <c r="C2" i="29"/>
  <c r="L6" i="29"/>
  <c r="J6" i="29"/>
  <c r="H6" i="29"/>
  <c r="D6" i="29"/>
  <c r="AG9" i="18" l="1"/>
  <c r="AD10" i="18"/>
  <c r="AE9" i="18"/>
  <c r="AC11" i="18"/>
  <c r="AB12" i="18"/>
  <c r="R10" i="18"/>
  <c r="Q11" i="18"/>
  <c r="O10" i="18"/>
  <c r="P9" i="18"/>
  <c r="I9" i="29"/>
  <c r="I10" i="29" s="1"/>
  <c r="J8" i="29"/>
  <c r="D8" i="29"/>
  <c r="L8" i="29"/>
  <c r="L7" i="29"/>
  <c r="J9" i="29"/>
  <c r="J7" i="29"/>
  <c r="H8" i="29"/>
  <c r="H7" i="29"/>
  <c r="AG10" i="18" l="1"/>
  <c r="AE10" i="18"/>
  <c r="AD11" i="18"/>
  <c r="AB13" i="18"/>
  <c r="AC12" i="18"/>
  <c r="Q12" i="18"/>
  <c r="R11" i="18"/>
  <c r="O11" i="18"/>
  <c r="P10" i="18"/>
  <c r="J10" i="29"/>
  <c r="I11" i="29"/>
  <c r="F7" i="29"/>
  <c r="D9" i="29"/>
  <c r="L9" i="29"/>
  <c r="H9" i="29"/>
  <c r="K38" i="26"/>
  <c r="J38" i="26"/>
  <c r="I38" i="26"/>
  <c r="H38" i="26"/>
  <c r="G38" i="26"/>
  <c r="F38" i="26"/>
  <c r="E38" i="26"/>
  <c r="D38" i="26"/>
  <c r="C38" i="26"/>
  <c r="B38" i="26"/>
  <c r="K37" i="26"/>
  <c r="J37" i="26"/>
  <c r="I37" i="26"/>
  <c r="H37" i="26"/>
  <c r="G37" i="26"/>
  <c r="F37" i="26"/>
  <c r="E37" i="26"/>
  <c r="D37" i="26"/>
  <c r="C37" i="26"/>
  <c r="B37" i="26"/>
  <c r="K36" i="26"/>
  <c r="J36" i="26"/>
  <c r="I36" i="26"/>
  <c r="H36" i="26"/>
  <c r="G36" i="26"/>
  <c r="F36" i="26"/>
  <c r="E36" i="26"/>
  <c r="D36" i="26"/>
  <c r="C36" i="26"/>
  <c r="B36" i="26"/>
  <c r="K35" i="26"/>
  <c r="J35" i="26"/>
  <c r="I35" i="26"/>
  <c r="H35" i="26"/>
  <c r="G35" i="26"/>
  <c r="F35" i="26"/>
  <c r="E35" i="26"/>
  <c r="D35" i="26"/>
  <c r="C35" i="26"/>
  <c r="B35" i="26"/>
  <c r="K34" i="26"/>
  <c r="J34" i="26"/>
  <c r="I34" i="26"/>
  <c r="H34" i="26"/>
  <c r="G34" i="26"/>
  <c r="F34" i="26"/>
  <c r="E34" i="26"/>
  <c r="D34" i="26"/>
  <c r="C34" i="26"/>
  <c r="B34" i="26"/>
  <c r="K32" i="26"/>
  <c r="J32" i="26"/>
  <c r="I32" i="26"/>
  <c r="H32" i="26"/>
  <c r="G32" i="26"/>
  <c r="F32" i="26"/>
  <c r="E32" i="26"/>
  <c r="D32" i="26"/>
  <c r="C32" i="26"/>
  <c r="B32" i="26"/>
  <c r="K31" i="26"/>
  <c r="J31" i="26"/>
  <c r="I31" i="26"/>
  <c r="H31" i="26"/>
  <c r="G31" i="26"/>
  <c r="F31" i="26"/>
  <c r="E31" i="26"/>
  <c r="D31" i="26"/>
  <c r="C31" i="26"/>
  <c r="B31" i="26"/>
  <c r="K30" i="26"/>
  <c r="J30" i="26"/>
  <c r="I30" i="26"/>
  <c r="H30" i="26"/>
  <c r="G30" i="26"/>
  <c r="F30" i="26"/>
  <c r="E30" i="26"/>
  <c r="D30" i="26"/>
  <c r="C30" i="26"/>
  <c r="B30" i="26"/>
  <c r="K29" i="26"/>
  <c r="J29" i="26"/>
  <c r="I29" i="26"/>
  <c r="H29" i="26"/>
  <c r="G29" i="26"/>
  <c r="F29" i="26"/>
  <c r="E29" i="26"/>
  <c r="D29" i="26"/>
  <c r="C29" i="26"/>
  <c r="B29" i="26"/>
  <c r="K28" i="26"/>
  <c r="J28" i="26"/>
  <c r="I28" i="26"/>
  <c r="H28" i="26"/>
  <c r="G28" i="26"/>
  <c r="F28" i="26"/>
  <c r="E28" i="26"/>
  <c r="D28" i="26"/>
  <c r="C28" i="26"/>
  <c r="B28" i="26"/>
  <c r="K26" i="26"/>
  <c r="J26" i="26"/>
  <c r="I26" i="26"/>
  <c r="H26" i="26"/>
  <c r="G26" i="26"/>
  <c r="F26" i="26"/>
  <c r="E26" i="26"/>
  <c r="D26" i="26"/>
  <c r="C26" i="26"/>
  <c r="B26" i="26"/>
  <c r="K25" i="26"/>
  <c r="J25" i="26"/>
  <c r="I25" i="26"/>
  <c r="H25" i="26"/>
  <c r="G25" i="26"/>
  <c r="F25" i="26"/>
  <c r="E25" i="26"/>
  <c r="D25" i="26"/>
  <c r="C25" i="26"/>
  <c r="B25" i="26"/>
  <c r="K24" i="26"/>
  <c r="J24" i="26"/>
  <c r="I24" i="26"/>
  <c r="H24" i="26"/>
  <c r="G24" i="26"/>
  <c r="F24" i="26"/>
  <c r="E24" i="26"/>
  <c r="D24" i="26"/>
  <c r="C24" i="26"/>
  <c r="B24" i="26"/>
  <c r="K23" i="26"/>
  <c r="J23" i="26"/>
  <c r="I23" i="26"/>
  <c r="H23" i="26"/>
  <c r="G23" i="26"/>
  <c r="F23" i="26"/>
  <c r="E23" i="26"/>
  <c r="D23" i="26"/>
  <c r="C23" i="26"/>
  <c r="B23" i="26"/>
  <c r="K22" i="26"/>
  <c r="J22" i="26"/>
  <c r="I22" i="26"/>
  <c r="H22" i="26"/>
  <c r="G22" i="26"/>
  <c r="F22" i="26"/>
  <c r="E22" i="26"/>
  <c r="D22" i="26"/>
  <c r="C22" i="26"/>
  <c r="B22" i="26"/>
  <c r="K20" i="26"/>
  <c r="J20" i="26"/>
  <c r="I20" i="26"/>
  <c r="H20" i="26"/>
  <c r="G20" i="26"/>
  <c r="F20" i="26"/>
  <c r="E20" i="26"/>
  <c r="D20" i="26"/>
  <c r="C20" i="26"/>
  <c r="B20" i="26"/>
  <c r="K19" i="26"/>
  <c r="J19" i="26"/>
  <c r="I19" i="26"/>
  <c r="H19" i="26"/>
  <c r="G19" i="26"/>
  <c r="F19" i="26"/>
  <c r="E19" i="26"/>
  <c r="D19" i="26"/>
  <c r="C19" i="26"/>
  <c r="B19" i="26"/>
  <c r="K18" i="26"/>
  <c r="J18" i="26"/>
  <c r="I18" i="26"/>
  <c r="H18" i="26"/>
  <c r="G18" i="26"/>
  <c r="F18" i="26"/>
  <c r="E18" i="26"/>
  <c r="D18" i="26"/>
  <c r="C18" i="26"/>
  <c r="B18" i="26"/>
  <c r="K17" i="26"/>
  <c r="J17" i="26"/>
  <c r="I17" i="26"/>
  <c r="H17" i="26"/>
  <c r="G17" i="26"/>
  <c r="F17" i="26"/>
  <c r="E17" i="26"/>
  <c r="D17" i="26"/>
  <c r="C17" i="26"/>
  <c r="B17" i="26"/>
  <c r="K16" i="26"/>
  <c r="J16" i="26"/>
  <c r="I16" i="26"/>
  <c r="H16" i="26"/>
  <c r="G16" i="26"/>
  <c r="F16" i="26"/>
  <c r="E16" i="26"/>
  <c r="D16" i="26"/>
  <c r="C16" i="26"/>
  <c r="B16" i="26"/>
  <c r="K14" i="26"/>
  <c r="J14" i="26"/>
  <c r="I14" i="26"/>
  <c r="H14" i="26"/>
  <c r="G14" i="26"/>
  <c r="F14" i="26"/>
  <c r="E14" i="26"/>
  <c r="D14" i="26"/>
  <c r="C14" i="26"/>
  <c r="B14" i="26"/>
  <c r="K13" i="26"/>
  <c r="J13" i="26"/>
  <c r="I13" i="26"/>
  <c r="H13" i="26"/>
  <c r="G13" i="26"/>
  <c r="F13" i="26"/>
  <c r="E13" i="26"/>
  <c r="D13" i="26"/>
  <c r="C13" i="26"/>
  <c r="B13" i="26"/>
  <c r="K12" i="26"/>
  <c r="J12" i="26"/>
  <c r="I12" i="26"/>
  <c r="H12" i="26"/>
  <c r="G12" i="26"/>
  <c r="F12" i="26"/>
  <c r="E12" i="26"/>
  <c r="D12" i="26"/>
  <c r="C12" i="26"/>
  <c r="B12" i="26"/>
  <c r="K11" i="26"/>
  <c r="J11" i="26"/>
  <c r="I11" i="26"/>
  <c r="H11" i="26"/>
  <c r="G11" i="26"/>
  <c r="F11" i="26"/>
  <c r="E11" i="26"/>
  <c r="D11" i="26"/>
  <c r="C11" i="26"/>
  <c r="B11" i="26"/>
  <c r="K10" i="26"/>
  <c r="J10" i="26"/>
  <c r="I10" i="26"/>
  <c r="H10" i="26"/>
  <c r="G10" i="26"/>
  <c r="F10" i="26"/>
  <c r="E10" i="26"/>
  <c r="D10" i="26"/>
  <c r="C10" i="26"/>
  <c r="B10" i="26"/>
  <c r="K8" i="26"/>
  <c r="J8" i="26"/>
  <c r="I8" i="26"/>
  <c r="H8" i="26"/>
  <c r="G8" i="26"/>
  <c r="F8" i="26"/>
  <c r="E8" i="26"/>
  <c r="D8" i="26"/>
  <c r="C8" i="26"/>
  <c r="B8" i="26"/>
  <c r="K7" i="26"/>
  <c r="J7" i="26"/>
  <c r="I7" i="26"/>
  <c r="H7" i="26"/>
  <c r="G7" i="26"/>
  <c r="F7" i="26"/>
  <c r="E7" i="26"/>
  <c r="D7" i="26"/>
  <c r="C7" i="26"/>
  <c r="B7" i="26"/>
  <c r="K6" i="26"/>
  <c r="J6" i="26"/>
  <c r="I6" i="26"/>
  <c r="H6" i="26"/>
  <c r="G6" i="26"/>
  <c r="F6" i="26"/>
  <c r="E6" i="26"/>
  <c r="D6" i="26"/>
  <c r="C6" i="26"/>
  <c r="B6" i="26"/>
  <c r="K5" i="26"/>
  <c r="J5" i="26"/>
  <c r="I5" i="26"/>
  <c r="H5" i="26"/>
  <c r="G5" i="26"/>
  <c r="F5" i="26"/>
  <c r="E5" i="26"/>
  <c r="D5" i="26"/>
  <c r="C5" i="26"/>
  <c r="B5" i="26"/>
  <c r="K4" i="26"/>
  <c r="J4" i="26"/>
  <c r="I4" i="26"/>
  <c r="H4" i="26"/>
  <c r="G4" i="26"/>
  <c r="F4" i="26"/>
  <c r="E4" i="26"/>
  <c r="D4" i="26"/>
  <c r="C4" i="26"/>
  <c r="B4" i="26"/>
  <c r="K2" i="26"/>
  <c r="J2" i="26"/>
  <c r="I2" i="26"/>
  <c r="H2" i="26"/>
  <c r="G2" i="26"/>
  <c r="F2" i="26"/>
  <c r="E2" i="26"/>
  <c r="D2" i="26"/>
  <c r="B2" i="26"/>
  <c r="C2" i="26"/>
  <c r="A35" i="26"/>
  <c r="A36" i="26" s="1"/>
  <c r="A37" i="26" s="1"/>
  <c r="A38" i="26" s="1"/>
  <c r="A34" i="26"/>
  <c r="A28" i="26"/>
  <c r="A29" i="26" s="1"/>
  <c r="A30" i="26" s="1"/>
  <c r="A31" i="26" s="1"/>
  <c r="A32" i="26" s="1"/>
  <c r="A23" i="26"/>
  <c r="A24" i="26" s="1"/>
  <c r="A25" i="26" s="1"/>
  <c r="A26" i="26" s="1"/>
  <c r="A22" i="26"/>
  <c r="A16" i="26"/>
  <c r="A17" i="26" s="1"/>
  <c r="A18" i="26" s="1"/>
  <c r="A19" i="26" s="1"/>
  <c r="A20" i="26" s="1"/>
  <c r="A10" i="26"/>
  <c r="A11" i="26" s="1"/>
  <c r="A12" i="26" s="1"/>
  <c r="A13" i="26" s="1"/>
  <c r="A14" i="26" s="1"/>
  <c r="A8" i="26"/>
  <c r="A7" i="26"/>
  <c r="A6" i="26"/>
  <c r="A5" i="26"/>
  <c r="A4" i="26"/>
  <c r="K1" i="26"/>
  <c r="J1" i="26"/>
  <c r="I1" i="26"/>
  <c r="H1" i="26"/>
  <c r="G1" i="26"/>
  <c r="F1" i="26"/>
  <c r="E1" i="26"/>
  <c r="D1" i="26"/>
  <c r="C1" i="26"/>
  <c r="AG11" i="18" l="1"/>
  <c r="AD12" i="18"/>
  <c r="AE11" i="18"/>
  <c r="AC13" i="18"/>
  <c r="AB14" i="18"/>
  <c r="Q13" i="18"/>
  <c r="R12" i="18"/>
  <c r="O12" i="18"/>
  <c r="P11" i="18"/>
  <c r="I12" i="29"/>
  <c r="J11" i="29"/>
  <c r="F8" i="29"/>
  <c r="D10" i="29"/>
  <c r="L10" i="29"/>
  <c r="H10" i="29"/>
  <c r="AG12" i="18" l="1"/>
  <c r="AE12" i="18"/>
  <c r="AD13" i="18"/>
  <c r="AB15" i="18"/>
  <c r="AC14" i="18"/>
  <c r="Q14" i="18"/>
  <c r="R13" i="18"/>
  <c r="P12" i="18"/>
  <c r="O13" i="18"/>
  <c r="I13" i="29"/>
  <c r="J12" i="29"/>
  <c r="F9" i="29"/>
  <c r="D11" i="29"/>
  <c r="L11" i="29"/>
  <c r="H11" i="29"/>
  <c r="AG13" i="18" l="1"/>
  <c r="AE13" i="18"/>
  <c r="AD14" i="18"/>
  <c r="AC15" i="18"/>
  <c r="AB16" i="18"/>
  <c r="Q15" i="18"/>
  <c r="R14" i="18"/>
  <c r="O14" i="18"/>
  <c r="P13" i="18"/>
  <c r="I14" i="29"/>
  <c r="J13" i="29"/>
  <c r="F10" i="29"/>
  <c r="D12" i="29"/>
  <c r="L12" i="29"/>
  <c r="H12" i="29"/>
  <c r="AG14" i="18" l="1"/>
  <c r="AE14" i="18"/>
  <c r="AD15" i="18"/>
  <c r="AB17" i="18"/>
  <c r="AC16" i="18"/>
  <c r="Q16" i="18"/>
  <c r="R15" i="18"/>
  <c r="O15" i="18"/>
  <c r="P14" i="18"/>
  <c r="I15" i="29"/>
  <c r="J14" i="29"/>
  <c r="F11" i="29"/>
  <c r="D13" i="29"/>
  <c r="L13" i="29"/>
  <c r="H13" i="29"/>
  <c r="AG15" i="18" l="1"/>
  <c r="AD16" i="18"/>
  <c r="AE15" i="18"/>
  <c r="AC17" i="18"/>
  <c r="AB18" i="18"/>
  <c r="R16" i="18"/>
  <c r="Q17" i="18"/>
  <c r="O16" i="18"/>
  <c r="P15" i="18"/>
  <c r="I16" i="29"/>
  <c r="J15" i="29"/>
  <c r="F12" i="29"/>
  <c r="D14" i="29"/>
  <c r="L14" i="29"/>
  <c r="H14" i="29"/>
  <c r="K7" i="18"/>
  <c r="L6" i="18"/>
  <c r="B8" i="18"/>
  <c r="B9" i="18" s="1"/>
  <c r="C9" i="18" s="1"/>
  <c r="C8" i="18"/>
  <c r="B10" i="18"/>
  <c r="C7" i="18"/>
  <c r="C6" i="18"/>
  <c r="B7" i="18"/>
  <c r="AG16" i="18" l="1"/>
  <c r="AE16" i="18"/>
  <c r="AD17" i="18"/>
  <c r="AB19" i="18"/>
  <c r="AC18" i="18"/>
  <c r="Q18" i="18"/>
  <c r="R17" i="18"/>
  <c r="P16" i="18"/>
  <c r="O17" i="18"/>
  <c r="I17" i="29"/>
  <c r="J16" i="29"/>
  <c r="F13" i="29"/>
  <c r="D15" i="29"/>
  <c r="L15" i="29"/>
  <c r="H15" i="29"/>
  <c r="K8" i="18"/>
  <c r="L7" i="18"/>
  <c r="B11" i="18"/>
  <c r="C10" i="18"/>
  <c r="AG17" i="18" l="1"/>
  <c r="AE17" i="18"/>
  <c r="AD18" i="18"/>
  <c r="AC19" i="18"/>
  <c r="AB20" i="18"/>
  <c r="Q19" i="18"/>
  <c r="R18" i="18"/>
  <c r="O18" i="18"/>
  <c r="P17" i="18"/>
  <c r="I18" i="29"/>
  <c r="J17" i="29"/>
  <c r="F14" i="29"/>
  <c r="D16" i="29"/>
  <c r="L16" i="29"/>
  <c r="H16" i="29"/>
  <c r="L8" i="18"/>
  <c r="K9" i="18"/>
  <c r="B12" i="18"/>
  <c r="C11" i="18"/>
  <c r="AG18" i="18" l="1"/>
  <c r="AE18" i="18"/>
  <c r="AD19" i="18"/>
  <c r="AB21" i="18"/>
  <c r="AC20" i="18"/>
  <c r="Q20" i="18"/>
  <c r="R19" i="18"/>
  <c r="O19" i="18"/>
  <c r="P18" i="18"/>
  <c r="I19" i="29"/>
  <c r="J18" i="29"/>
  <c r="F15" i="29"/>
  <c r="D17" i="29"/>
  <c r="L17" i="29"/>
  <c r="H17" i="29"/>
  <c r="K10" i="18"/>
  <c r="L9" i="18"/>
  <c r="B13" i="18"/>
  <c r="C12" i="18"/>
  <c r="AG19" i="18" l="1"/>
  <c r="AD20" i="18"/>
  <c r="AE19" i="18"/>
  <c r="AC21" i="18"/>
  <c r="AB22" i="18"/>
  <c r="Q21" i="18"/>
  <c r="R20" i="18"/>
  <c r="O20" i="18"/>
  <c r="P19" i="18"/>
  <c r="I20" i="29"/>
  <c r="J19" i="29"/>
  <c r="F16" i="29"/>
  <c r="D18" i="29"/>
  <c r="L18" i="29"/>
  <c r="H18" i="29"/>
  <c r="K11" i="18"/>
  <c r="L10" i="18"/>
  <c r="C13" i="18"/>
  <c r="B14" i="18"/>
  <c r="AG20" i="18" l="1"/>
  <c r="AE20" i="18"/>
  <c r="AD21" i="18"/>
  <c r="AB23" i="18"/>
  <c r="AC22" i="18"/>
  <c r="Q22" i="18"/>
  <c r="R21" i="18"/>
  <c r="P20" i="18"/>
  <c r="O21" i="18"/>
  <c r="I21" i="29"/>
  <c r="J20" i="29"/>
  <c r="F17" i="29"/>
  <c r="D19" i="29"/>
  <c r="L19" i="29"/>
  <c r="H19" i="29"/>
  <c r="K12" i="18"/>
  <c r="L11" i="18"/>
  <c r="B15" i="18"/>
  <c r="C14" i="18"/>
  <c r="AG21" i="18" l="1"/>
  <c r="AE21" i="18"/>
  <c r="AD22" i="18"/>
  <c r="AC23" i="18"/>
  <c r="AB24" i="18"/>
  <c r="Q23" i="18"/>
  <c r="R22" i="18"/>
  <c r="O22" i="18"/>
  <c r="P21" i="18"/>
  <c r="I22" i="29"/>
  <c r="J21" i="29"/>
  <c r="F18" i="29"/>
  <c r="D20" i="29"/>
  <c r="L20" i="29"/>
  <c r="H20" i="29"/>
  <c r="L12" i="18"/>
  <c r="K13" i="18"/>
  <c r="B16" i="18"/>
  <c r="C15" i="18"/>
  <c r="AG22" i="18" l="1"/>
  <c r="AE22" i="18"/>
  <c r="AD23" i="18"/>
  <c r="AB25" i="18"/>
  <c r="AC24" i="18"/>
  <c r="Q24" i="18"/>
  <c r="R23" i="18"/>
  <c r="O23" i="18"/>
  <c r="P22" i="18"/>
  <c r="I23" i="29"/>
  <c r="J22" i="29"/>
  <c r="F19" i="29"/>
  <c r="D21" i="29"/>
  <c r="L21" i="29"/>
  <c r="H21" i="29"/>
  <c r="K14" i="18"/>
  <c r="L13" i="18"/>
  <c r="B17" i="18"/>
  <c r="C16" i="18"/>
  <c r="AG23" i="18" l="1"/>
  <c r="AD24" i="18"/>
  <c r="AE23" i="18"/>
  <c r="AC25" i="18"/>
  <c r="AB26" i="18"/>
  <c r="Q25" i="18"/>
  <c r="R24" i="18"/>
  <c r="O24" i="18"/>
  <c r="P23" i="18"/>
  <c r="I24" i="29"/>
  <c r="J23" i="29"/>
  <c r="F20" i="29"/>
  <c r="D22" i="29"/>
  <c r="L22" i="29"/>
  <c r="H22" i="29"/>
  <c r="K15" i="18"/>
  <c r="L14" i="18"/>
  <c r="C17" i="18"/>
  <c r="B18" i="18"/>
  <c r="AG24" i="18" l="1"/>
  <c r="AE24" i="18"/>
  <c r="AD25" i="18"/>
  <c r="AB27" i="18"/>
  <c r="AC26" i="18"/>
  <c r="Q26" i="18"/>
  <c r="R25" i="18"/>
  <c r="P24" i="18"/>
  <c r="O25" i="18"/>
  <c r="I25" i="29"/>
  <c r="J24" i="29"/>
  <c r="F21" i="29"/>
  <c r="D23" i="29"/>
  <c r="L23" i="29"/>
  <c r="H23" i="29"/>
  <c r="K16" i="18"/>
  <c r="L15" i="18"/>
  <c r="B19" i="18"/>
  <c r="C18" i="18"/>
  <c r="AG25" i="18" l="1"/>
  <c r="AE25" i="18"/>
  <c r="AD26" i="18"/>
  <c r="AC27" i="18"/>
  <c r="AB28" i="18"/>
  <c r="Q27" i="18"/>
  <c r="R26" i="18"/>
  <c r="O26" i="18"/>
  <c r="P25" i="18"/>
  <c r="I26" i="29"/>
  <c r="J25" i="29"/>
  <c r="F22" i="29"/>
  <c r="D24" i="29"/>
  <c r="L24" i="29"/>
  <c r="H24" i="29"/>
  <c r="L16" i="18"/>
  <c r="K17" i="18"/>
  <c r="B20" i="18"/>
  <c r="C19" i="18"/>
  <c r="AG26" i="18" l="1"/>
  <c r="AE26" i="18"/>
  <c r="AD27" i="18"/>
  <c r="AB29" i="18"/>
  <c r="AC28" i="18"/>
  <c r="Q28" i="18"/>
  <c r="R27" i="18"/>
  <c r="O27" i="18"/>
  <c r="P26" i="18"/>
  <c r="I27" i="29"/>
  <c r="J26" i="29"/>
  <c r="F23" i="29"/>
  <c r="D25" i="29"/>
  <c r="L25" i="29"/>
  <c r="H25" i="29"/>
  <c r="K18" i="18"/>
  <c r="L17" i="18"/>
  <c r="B21" i="18"/>
  <c r="C20" i="18"/>
  <c r="AG27" i="18" l="1"/>
  <c r="AD28" i="18"/>
  <c r="AE27" i="18"/>
  <c r="AC29" i="18"/>
  <c r="AB30" i="18"/>
  <c r="Q29" i="18"/>
  <c r="R28" i="18"/>
  <c r="O28" i="18"/>
  <c r="P27" i="18"/>
  <c r="I28" i="29"/>
  <c r="J27" i="29"/>
  <c r="F24" i="29"/>
  <c r="D26" i="29"/>
  <c r="L26" i="29"/>
  <c r="H26" i="29"/>
  <c r="K19" i="18"/>
  <c r="L18" i="18"/>
  <c r="C21" i="18"/>
  <c r="B22" i="18"/>
  <c r="AG28" i="18" l="1"/>
  <c r="AE28" i="18"/>
  <c r="AD29" i="18"/>
  <c r="AB31" i="18"/>
  <c r="AC30" i="18"/>
  <c r="Q30" i="18"/>
  <c r="R29" i="18"/>
  <c r="P28" i="18"/>
  <c r="O29" i="18"/>
  <c r="I29" i="29"/>
  <c r="J28" i="29"/>
  <c r="F25" i="29"/>
  <c r="D27" i="29"/>
  <c r="L27" i="29"/>
  <c r="H27" i="29"/>
  <c r="K20" i="18"/>
  <c r="L19" i="18"/>
  <c r="B23" i="18"/>
  <c r="C22" i="18"/>
  <c r="AG29" i="18" l="1"/>
  <c r="AD30" i="18"/>
  <c r="AE29" i="18"/>
  <c r="AC31" i="18"/>
  <c r="AB32" i="18"/>
  <c r="Q31" i="18"/>
  <c r="R30" i="18"/>
  <c r="O30" i="18"/>
  <c r="P29" i="18"/>
  <c r="I30" i="29"/>
  <c r="J29" i="29"/>
  <c r="F26" i="29"/>
  <c r="D28" i="29"/>
  <c r="L28" i="29"/>
  <c r="H28" i="29"/>
  <c r="L20" i="18"/>
  <c r="K21" i="18"/>
  <c r="B24" i="18"/>
  <c r="C23" i="18"/>
  <c r="AG30" i="18" l="1"/>
  <c r="AE30" i="18"/>
  <c r="AD31" i="18"/>
  <c r="AB33" i="18"/>
  <c r="AC32" i="18"/>
  <c r="Q32" i="18"/>
  <c r="R31" i="18"/>
  <c r="O31" i="18"/>
  <c r="P30" i="18"/>
  <c r="I31" i="29"/>
  <c r="J30" i="29"/>
  <c r="F27" i="29"/>
  <c r="D29" i="29"/>
  <c r="L29" i="29"/>
  <c r="H29" i="29"/>
  <c r="K22" i="18"/>
  <c r="L21" i="18"/>
  <c r="B25" i="18"/>
  <c r="C24" i="18"/>
  <c r="AG31" i="18" l="1"/>
  <c r="AE31" i="18"/>
  <c r="AD32" i="18"/>
  <c r="AC33" i="18"/>
  <c r="AB34" i="18"/>
  <c r="Q33" i="18"/>
  <c r="R32" i="18"/>
  <c r="O32" i="18"/>
  <c r="P31" i="18"/>
  <c r="I32" i="29"/>
  <c r="J31" i="29"/>
  <c r="F28" i="29"/>
  <c r="D30" i="29"/>
  <c r="L30" i="29"/>
  <c r="H30" i="29"/>
  <c r="K23" i="18"/>
  <c r="L22" i="18"/>
  <c r="C25" i="18"/>
  <c r="B26" i="18"/>
  <c r="AG32" i="18" l="1"/>
  <c r="AE32" i="18"/>
  <c r="AD33" i="18"/>
  <c r="AB35" i="18"/>
  <c r="AC34" i="18"/>
  <c r="Q34" i="18"/>
  <c r="R33" i="18"/>
  <c r="P32" i="18"/>
  <c r="O33" i="18"/>
  <c r="I33" i="29"/>
  <c r="J32" i="29"/>
  <c r="F29" i="29"/>
  <c r="D31" i="29"/>
  <c r="L31" i="29"/>
  <c r="H31" i="29"/>
  <c r="K24" i="18"/>
  <c r="L23" i="18"/>
  <c r="B27" i="18"/>
  <c r="C26" i="18"/>
  <c r="AG33" i="18" l="1"/>
  <c r="AE33" i="18"/>
  <c r="AD34" i="18"/>
  <c r="AC35" i="18"/>
  <c r="AB36" i="18"/>
  <c r="Q35" i="18"/>
  <c r="R34" i="18"/>
  <c r="O34" i="18"/>
  <c r="P33" i="18"/>
  <c r="I34" i="29"/>
  <c r="J33" i="29"/>
  <c r="F30" i="29"/>
  <c r="D32" i="29"/>
  <c r="L32" i="29"/>
  <c r="H32" i="29"/>
  <c r="L24" i="18"/>
  <c r="K25" i="18"/>
  <c r="B28" i="18"/>
  <c r="C27" i="18"/>
  <c r="AG34" i="18" l="1"/>
  <c r="AE34" i="18"/>
  <c r="AD35" i="18"/>
  <c r="AB37" i="18"/>
  <c r="AC36" i="18"/>
  <c r="Q36" i="18"/>
  <c r="R35" i="18"/>
  <c r="O35" i="18"/>
  <c r="P34" i="18"/>
  <c r="I35" i="29"/>
  <c r="J34" i="29"/>
  <c r="F31" i="29"/>
  <c r="D33" i="29"/>
  <c r="L33" i="29"/>
  <c r="H33" i="29"/>
  <c r="K26" i="18"/>
  <c r="L25" i="18"/>
  <c r="B29" i="18"/>
  <c r="C28" i="18"/>
  <c r="AG35" i="18" l="1"/>
  <c r="AD36" i="18"/>
  <c r="AE35" i="18"/>
  <c r="AC37" i="18"/>
  <c r="AB38" i="18"/>
  <c r="Q37" i="18"/>
  <c r="R36" i="18"/>
  <c r="O36" i="18"/>
  <c r="P35" i="18"/>
  <c r="I36" i="29"/>
  <c r="J35" i="29"/>
  <c r="F32" i="29"/>
  <c r="D34" i="29"/>
  <c r="L34" i="29"/>
  <c r="H34" i="29"/>
  <c r="K27" i="18"/>
  <c r="L26" i="18"/>
  <c r="C29" i="18"/>
  <c r="B30" i="18"/>
  <c r="AG36" i="18" l="1"/>
  <c r="AE36" i="18"/>
  <c r="AD37" i="18"/>
  <c r="AB39" i="18"/>
  <c r="AC38" i="18"/>
  <c r="Q38" i="18"/>
  <c r="R37" i="18"/>
  <c r="P36" i="18"/>
  <c r="O37" i="18"/>
  <c r="I37" i="29"/>
  <c r="J36" i="29"/>
  <c r="F33" i="29"/>
  <c r="D35" i="29"/>
  <c r="L35" i="29"/>
  <c r="H35" i="29"/>
  <c r="K28" i="18"/>
  <c r="L27" i="18"/>
  <c r="B31" i="18"/>
  <c r="C30" i="18"/>
  <c r="AG37" i="18" l="1"/>
  <c r="AE37" i="18"/>
  <c r="AD38" i="18"/>
  <c r="AC39" i="18"/>
  <c r="AB40" i="18"/>
  <c r="R38" i="18"/>
  <c r="Q39" i="18"/>
  <c r="O38" i="18"/>
  <c r="P37" i="18"/>
  <c r="I38" i="29"/>
  <c r="J37" i="29"/>
  <c r="F34" i="29"/>
  <c r="D36" i="29"/>
  <c r="L36" i="29"/>
  <c r="H36" i="29"/>
  <c r="L28" i="18"/>
  <c r="K29" i="18"/>
  <c r="B32" i="18"/>
  <c r="C31" i="18"/>
  <c r="AG38" i="18" l="1"/>
  <c r="AE38" i="18"/>
  <c r="AD39" i="18"/>
  <c r="AB41" i="18"/>
  <c r="AC40" i="18"/>
  <c r="Q40" i="18"/>
  <c r="R39" i="18"/>
  <c r="O39" i="18"/>
  <c r="P38" i="18"/>
  <c r="I39" i="29"/>
  <c r="J38" i="29"/>
  <c r="F35" i="29"/>
  <c r="D37" i="29"/>
  <c r="L37" i="29"/>
  <c r="H37" i="29"/>
  <c r="K30" i="18"/>
  <c r="L29" i="18"/>
  <c r="B33" i="18"/>
  <c r="C32" i="18"/>
  <c r="AG39" i="18" l="1"/>
  <c r="AD40" i="18"/>
  <c r="AE39" i="18"/>
  <c r="AC41" i="18"/>
  <c r="AB42" i="18"/>
  <c r="Q41" i="18"/>
  <c r="R40" i="18"/>
  <c r="O40" i="18"/>
  <c r="P39" i="18"/>
  <c r="I40" i="29"/>
  <c r="J39" i="29"/>
  <c r="F36" i="29"/>
  <c r="D38" i="29"/>
  <c r="L38" i="29"/>
  <c r="H38" i="29"/>
  <c r="K31" i="18"/>
  <c r="L30" i="18"/>
  <c r="C33" i="18"/>
  <c r="B34" i="18"/>
  <c r="AG40" i="18" l="1"/>
  <c r="AE40" i="18"/>
  <c r="AD41" i="18"/>
  <c r="AB43" i="18"/>
  <c r="AC42" i="18"/>
  <c r="Q42" i="18"/>
  <c r="R41" i="18"/>
  <c r="P40" i="18"/>
  <c r="O41" i="18"/>
  <c r="I41" i="29"/>
  <c r="J40" i="29"/>
  <c r="F37" i="29"/>
  <c r="D39" i="29"/>
  <c r="L39" i="29"/>
  <c r="H39" i="29"/>
  <c r="K32" i="18"/>
  <c r="L31" i="18"/>
  <c r="B35" i="18"/>
  <c r="C34" i="18"/>
  <c r="AG41" i="18" l="1"/>
  <c r="AE41" i="18"/>
  <c r="AD42" i="18"/>
  <c r="AC43" i="18"/>
  <c r="AB44" i="18"/>
  <c r="Q43" i="18"/>
  <c r="R42" i="18"/>
  <c r="O42" i="18"/>
  <c r="P41" i="18"/>
  <c r="I42" i="29"/>
  <c r="J41" i="29"/>
  <c r="F38" i="29"/>
  <c r="D40" i="29"/>
  <c r="L40" i="29"/>
  <c r="H40" i="29"/>
  <c r="L32" i="18"/>
  <c r="K33" i="18"/>
  <c r="B36" i="18"/>
  <c r="C35" i="18"/>
  <c r="AG42" i="18" l="1"/>
  <c r="AE42" i="18"/>
  <c r="AD43" i="18"/>
  <c r="AB45" i="18"/>
  <c r="AC44" i="18"/>
  <c r="Q44" i="18"/>
  <c r="R43" i="18"/>
  <c r="O43" i="18"/>
  <c r="P42" i="18"/>
  <c r="I43" i="29"/>
  <c r="J42" i="29"/>
  <c r="F39" i="29"/>
  <c r="D41" i="29"/>
  <c r="L41" i="29"/>
  <c r="H41" i="29"/>
  <c r="K34" i="18"/>
  <c r="L33" i="18"/>
  <c r="B37" i="18"/>
  <c r="C36" i="18"/>
  <c r="AG43" i="18" l="1"/>
  <c r="AD44" i="18"/>
  <c r="AE43" i="18"/>
  <c r="AC45" i="18"/>
  <c r="AB46" i="18"/>
  <c r="Q45" i="18"/>
  <c r="R44" i="18"/>
  <c r="O44" i="18"/>
  <c r="P43" i="18"/>
  <c r="I44" i="29"/>
  <c r="J43" i="29"/>
  <c r="F40" i="29"/>
  <c r="D42" i="29"/>
  <c r="L42" i="29"/>
  <c r="H42" i="29"/>
  <c r="K35" i="18"/>
  <c r="L34" i="18"/>
  <c r="C37" i="18"/>
  <c r="B38" i="18"/>
  <c r="AG44" i="18" l="1"/>
  <c r="AE44" i="18"/>
  <c r="AD45" i="18"/>
  <c r="AB47" i="18"/>
  <c r="AC46" i="18"/>
  <c r="Q46" i="18"/>
  <c r="R45" i="18"/>
  <c r="P44" i="18"/>
  <c r="O45" i="18"/>
  <c r="I45" i="29"/>
  <c r="J44" i="29"/>
  <c r="F41" i="29"/>
  <c r="D43" i="29"/>
  <c r="L43" i="29"/>
  <c r="H43" i="29"/>
  <c r="K36" i="18"/>
  <c r="L35" i="18"/>
  <c r="B39" i="18"/>
  <c r="C38" i="18"/>
  <c r="AG45" i="18" l="1"/>
  <c r="AE45" i="18"/>
  <c r="AD46" i="18"/>
  <c r="AC47" i="18"/>
  <c r="AB48" i="18"/>
  <c r="Q47" i="18"/>
  <c r="R46" i="18"/>
  <c r="O46" i="18"/>
  <c r="P45" i="18"/>
  <c r="I46" i="29"/>
  <c r="J45" i="29"/>
  <c r="F42" i="29"/>
  <c r="D44" i="29"/>
  <c r="L44" i="29"/>
  <c r="H44" i="29"/>
  <c r="L36" i="18"/>
  <c r="K37" i="18"/>
  <c r="B40" i="18"/>
  <c r="C39" i="18"/>
  <c r="AG46" i="18" l="1"/>
  <c r="AE46" i="18"/>
  <c r="AD47" i="18"/>
  <c r="AB49" i="18"/>
  <c r="AC48" i="18"/>
  <c r="Q48" i="18"/>
  <c r="R47" i="18"/>
  <c r="O47" i="18"/>
  <c r="P46" i="18"/>
  <c r="I47" i="29"/>
  <c r="J46" i="29"/>
  <c r="F43" i="29"/>
  <c r="D45" i="29"/>
  <c r="L45" i="29"/>
  <c r="H45" i="29"/>
  <c r="K38" i="18"/>
  <c r="L37" i="18"/>
  <c r="B41" i="18"/>
  <c r="C40" i="18"/>
  <c r="AG47" i="18" l="1"/>
  <c r="AD48" i="18"/>
  <c r="AE47" i="18"/>
  <c r="AC49" i="18"/>
  <c r="AB50" i="18"/>
  <c r="Q49" i="18"/>
  <c r="R48" i="18"/>
  <c r="O48" i="18"/>
  <c r="P47" i="18"/>
  <c r="I48" i="29"/>
  <c r="J47" i="29"/>
  <c r="F44" i="29"/>
  <c r="D46" i="29"/>
  <c r="L46" i="29"/>
  <c r="H46" i="29"/>
  <c r="K39" i="18"/>
  <c r="L38" i="18"/>
  <c r="C41" i="18"/>
  <c r="B42" i="18"/>
  <c r="AG48" i="18" l="1"/>
  <c r="AE48" i="18"/>
  <c r="AD49" i="18"/>
  <c r="AB51" i="18"/>
  <c r="AC50" i="18"/>
  <c r="Q50" i="18"/>
  <c r="R49" i="18"/>
  <c r="P48" i="18"/>
  <c r="O49" i="18"/>
  <c r="I49" i="29"/>
  <c r="J48" i="29"/>
  <c r="F45" i="29"/>
  <c r="D47" i="29"/>
  <c r="L47" i="29"/>
  <c r="H47" i="29"/>
  <c r="K40" i="18"/>
  <c r="L39" i="18"/>
  <c r="B43" i="18"/>
  <c r="C42" i="18"/>
  <c r="AG49" i="18" l="1"/>
  <c r="AE49" i="18"/>
  <c r="AD50" i="18"/>
  <c r="AC51" i="18"/>
  <c r="AB52" i="18"/>
  <c r="Q51" i="18"/>
  <c r="R50" i="18"/>
  <c r="O50" i="18"/>
  <c r="P49" i="18"/>
  <c r="I50" i="29"/>
  <c r="J49" i="29"/>
  <c r="F46" i="29"/>
  <c r="D48" i="29"/>
  <c r="L48" i="29"/>
  <c r="H48" i="29"/>
  <c r="L40" i="18"/>
  <c r="K41" i="18"/>
  <c r="B44" i="18"/>
  <c r="C43" i="18"/>
  <c r="AG50" i="18" l="1"/>
  <c r="AE50" i="18"/>
  <c r="AD51" i="18"/>
  <c r="AB53" i="18"/>
  <c r="AC52" i="18"/>
  <c r="Q52" i="18"/>
  <c r="R51" i="18"/>
  <c r="O51" i="18"/>
  <c r="P50" i="18"/>
  <c r="I51" i="29"/>
  <c r="J50" i="29"/>
  <c r="F47" i="29"/>
  <c r="D49" i="29"/>
  <c r="L49" i="29"/>
  <c r="H49" i="29"/>
  <c r="K42" i="18"/>
  <c r="L41" i="18"/>
  <c r="B45" i="18"/>
  <c r="C44" i="18"/>
  <c r="AG51" i="18" l="1"/>
  <c r="AD52" i="18"/>
  <c r="AE51" i="18"/>
  <c r="AC53" i="18"/>
  <c r="AB54" i="18"/>
  <c r="Q53" i="18"/>
  <c r="R52" i="18"/>
  <c r="O52" i="18"/>
  <c r="P51" i="18"/>
  <c r="I52" i="29"/>
  <c r="J51" i="29"/>
  <c r="F48" i="29"/>
  <c r="D50" i="29"/>
  <c r="L50" i="29"/>
  <c r="H50" i="29"/>
  <c r="K43" i="18"/>
  <c r="L42" i="18"/>
  <c r="C45" i="18"/>
  <c r="B46" i="18"/>
  <c r="AG52" i="18" l="1"/>
  <c r="AE52" i="18"/>
  <c r="AD53" i="18"/>
  <c r="AB55" i="18"/>
  <c r="AC54" i="18"/>
  <c r="Q54" i="18"/>
  <c r="R53" i="18"/>
  <c r="P52" i="18"/>
  <c r="O53" i="18"/>
  <c r="I53" i="29"/>
  <c r="J52" i="29"/>
  <c r="F49" i="29"/>
  <c r="D51" i="29"/>
  <c r="L51" i="29"/>
  <c r="H51" i="29"/>
  <c r="K44" i="18"/>
  <c r="L43" i="18"/>
  <c r="B47" i="18"/>
  <c r="C46" i="18"/>
  <c r="AG53" i="18" l="1"/>
  <c r="AE53" i="18"/>
  <c r="AD54" i="18"/>
  <c r="AC55" i="18"/>
  <c r="AB56" i="18"/>
  <c r="Q55" i="18"/>
  <c r="R54" i="18"/>
  <c r="O54" i="18"/>
  <c r="P53" i="18"/>
  <c r="I54" i="29"/>
  <c r="J53" i="29"/>
  <c r="F50" i="29"/>
  <c r="D52" i="29"/>
  <c r="L52" i="29"/>
  <c r="H52" i="29"/>
  <c r="L44" i="18"/>
  <c r="K45" i="18"/>
  <c r="B48" i="18"/>
  <c r="C47" i="18"/>
  <c r="AG54" i="18" l="1"/>
  <c r="AE54" i="18"/>
  <c r="AD55" i="18"/>
  <c r="AB57" i="18"/>
  <c r="AC56" i="18"/>
  <c r="Q56" i="18"/>
  <c r="R55" i="18"/>
  <c r="O55" i="18"/>
  <c r="P54" i="18"/>
  <c r="I55" i="29"/>
  <c r="J54" i="29"/>
  <c r="F51" i="29"/>
  <c r="D53" i="29"/>
  <c r="L53" i="29"/>
  <c r="H53" i="29"/>
  <c r="K46" i="18"/>
  <c r="L45" i="18"/>
  <c r="B49" i="18"/>
  <c r="C48" i="18"/>
  <c r="AG55" i="18" l="1"/>
  <c r="AD56" i="18"/>
  <c r="AE55" i="18"/>
  <c r="AC57" i="18"/>
  <c r="AB58" i="18"/>
  <c r="Q57" i="18"/>
  <c r="R56" i="18"/>
  <c r="O56" i="18"/>
  <c r="P55" i="18"/>
  <c r="I56" i="29"/>
  <c r="J55" i="29"/>
  <c r="F52" i="29"/>
  <c r="D54" i="29"/>
  <c r="L54" i="29"/>
  <c r="H54" i="29"/>
  <c r="K47" i="18"/>
  <c r="L46" i="18"/>
  <c r="C49" i="18"/>
  <c r="B50" i="18"/>
  <c r="AG56" i="18" l="1"/>
  <c r="AE56" i="18"/>
  <c r="AD57" i="18"/>
  <c r="AB59" i="18"/>
  <c r="AC58" i="18"/>
  <c r="Q58" i="18"/>
  <c r="R57" i="18"/>
  <c r="P56" i="18"/>
  <c r="O57" i="18"/>
  <c r="I57" i="29"/>
  <c r="J56" i="29"/>
  <c r="F53" i="29"/>
  <c r="D55" i="29"/>
  <c r="L55" i="29"/>
  <c r="H55" i="29"/>
  <c r="K48" i="18"/>
  <c r="L47" i="18"/>
  <c r="B51" i="18"/>
  <c r="C50" i="18"/>
  <c r="AG57" i="18" l="1"/>
  <c r="AE57" i="18"/>
  <c r="AD58" i="18"/>
  <c r="AC59" i="18"/>
  <c r="AB60" i="18"/>
  <c r="Q59" i="18"/>
  <c r="R58" i="18"/>
  <c r="O58" i="18"/>
  <c r="P57" i="18"/>
  <c r="I58" i="29"/>
  <c r="J57" i="29"/>
  <c r="F54" i="29"/>
  <c r="D56" i="29"/>
  <c r="L56" i="29"/>
  <c r="H56" i="29"/>
  <c r="L48" i="18"/>
  <c r="K49" i="18"/>
  <c r="B52" i="18"/>
  <c r="C51" i="18"/>
  <c r="AG58" i="18" l="1"/>
  <c r="AE58" i="18"/>
  <c r="AD59" i="18"/>
  <c r="AB61" i="18"/>
  <c r="AC60" i="18"/>
  <c r="Q60" i="18"/>
  <c r="R59" i="18"/>
  <c r="O59" i="18"/>
  <c r="P58" i="18"/>
  <c r="I59" i="29"/>
  <c r="J58" i="29"/>
  <c r="F55" i="29"/>
  <c r="D57" i="29"/>
  <c r="L57" i="29"/>
  <c r="H57" i="29"/>
  <c r="K50" i="18"/>
  <c r="L49" i="18"/>
  <c r="B53" i="18"/>
  <c r="C52" i="18"/>
  <c r="AG59" i="18" l="1"/>
  <c r="AD60" i="18"/>
  <c r="AE59" i="18"/>
  <c r="AC61" i="18"/>
  <c r="AB62" i="18"/>
  <c r="Q61" i="18"/>
  <c r="R60" i="18"/>
  <c r="O60" i="18"/>
  <c r="P59" i="18"/>
  <c r="I60" i="29"/>
  <c r="J59" i="29"/>
  <c r="F56" i="29"/>
  <c r="D58" i="29"/>
  <c r="L58" i="29"/>
  <c r="H58" i="29"/>
  <c r="K51" i="18"/>
  <c r="L50" i="18"/>
  <c r="C53" i="18"/>
  <c r="B54" i="18"/>
  <c r="AG60" i="18" l="1"/>
  <c r="AE60" i="18"/>
  <c r="AD61" i="18"/>
  <c r="AB63" i="18"/>
  <c r="AC62" i="18"/>
  <c r="Q62" i="18"/>
  <c r="R61" i="18"/>
  <c r="P60" i="18"/>
  <c r="O61" i="18"/>
  <c r="I61" i="29"/>
  <c r="J60" i="29"/>
  <c r="F57" i="29"/>
  <c r="D59" i="29"/>
  <c r="L59" i="29"/>
  <c r="H59" i="29"/>
  <c r="K52" i="18"/>
  <c r="L51" i="18"/>
  <c r="B55" i="18"/>
  <c r="C54" i="18"/>
  <c r="AG61" i="18" l="1"/>
  <c r="AE61" i="18"/>
  <c r="AD62" i="18"/>
  <c r="AC63" i="18"/>
  <c r="AB64" i="18"/>
  <c r="Q63" i="18"/>
  <c r="R62" i="18"/>
  <c r="O62" i="18"/>
  <c r="P61" i="18"/>
  <c r="I62" i="29"/>
  <c r="J61" i="29"/>
  <c r="F58" i="29"/>
  <c r="D60" i="29"/>
  <c r="L60" i="29"/>
  <c r="H60" i="29"/>
  <c r="L52" i="18"/>
  <c r="K53" i="18"/>
  <c r="B56" i="18"/>
  <c r="C55" i="18"/>
  <c r="AG62" i="18" l="1"/>
  <c r="AE62" i="18"/>
  <c r="AD63" i="18"/>
  <c r="AB65" i="18"/>
  <c r="AC64" i="18"/>
  <c r="Q64" i="18"/>
  <c r="R63" i="18"/>
  <c r="O63" i="18"/>
  <c r="P62" i="18"/>
  <c r="I63" i="29"/>
  <c r="J62" i="29"/>
  <c r="F59" i="29"/>
  <c r="D61" i="29"/>
  <c r="L61" i="29"/>
  <c r="H61" i="29"/>
  <c r="K54" i="18"/>
  <c r="L53" i="18"/>
  <c r="B57" i="18"/>
  <c r="C56" i="18"/>
  <c r="AG63" i="18" l="1"/>
  <c r="AD64" i="18"/>
  <c r="AE63" i="18"/>
  <c r="AC65" i="18"/>
  <c r="AB66" i="18"/>
  <c r="Q65" i="18"/>
  <c r="R64" i="18"/>
  <c r="O64" i="18"/>
  <c r="P63" i="18"/>
  <c r="I64" i="29"/>
  <c r="J63" i="29"/>
  <c r="F60" i="29"/>
  <c r="D62" i="29"/>
  <c r="L62" i="29"/>
  <c r="H62" i="29"/>
  <c r="K55" i="18"/>
  <c r="L54" i="18"/>
  <c r="C57" i="18"/>
  <c r="B58" i="18"/>
  <c r="AG64" i="18" l="1"/>
  <c r="AE64" i="18"/>
  <c r="AD65" i="18"/>
  <c r="AB67" i="18"/>
  <c r="AC66" i="18"/>
  <c r="Q66" i="18"/>
  <c r="R65" i="18"/>
  <c r="P64" i="18"/>
  <c r="O65" i="18"/>
  <c r="I65" i="29"/>
  <c r="J64" i="29"/>
  <c r="F61" i="29"/>
  <c r="D63" i="29"/>
  <c r="L63" i="29"/>
  <c r="H63" i="29"/>
  <c r="K56" i="18"/>
  <c r="L55" i="18"/>
  <c r="B59" i="18"/>
  <c r="C58" i="18"/>
  <c r="AG65" i="18" l="1"/>
  <c r="AE65" i="18"/>
  <c r="AD66" i="18"/>
  <c r="AC67" i="18"/>
  <c r="AB68" i="18"/>
  <c r="Q67" i="18"/>
  <c r="R66" i="18"/>
  <c r="O66" i="18"/>
  <c r="P65" i="18"/>
  <c r="I66" i="29"/>
  <c r="J65" i="29"/>
  <c r="F62" i="29"/>
  <c r="D64" i="29"/>
  <c r="L64" i="29"/>
  <c r="H64" i="29"/>
  <c r="L56" i="18"/>
  <c r="K57" i="18"/>
  <c r="B60" i="18"/>
  <c r="C59" i="18"/>
  <c r="AG66" i="18" l="1"/>
  <c r="AE66" i="18"/>
  <c r="AD67" i="18"/>
  <c r="AB69" i="18"/>
  <c r="AC68" i="18"/>
  <c r="Q68" i="18"/>
  <c r="R67" i="18"/>
  <c r="O67" i="18"/>
  <c r="P66" i="18"/>
  <c r="I67" i="29"/>
  <c r="J66" i="29"/>
  <c r="F63" i="29"/>
  <c r="D65" i="29"/>
  <c r="L65" i="29"/>
  <c r="H65" i="29"/>
  <c r="K58" i="18"/>
  <c r="L57" i="18"/>
  <c r="B61" i="18"/>
  <c r="C60" i="18"/>
  <c r="AG67" i="18" l="1"/>
  <c r="AD68" i="18"/>
  <c r="AE67" i="18"/>
  <c r="AC69" i="18"/>
  <c r="AB70" i="18"/>
  <c r="Q69" i="18"/>
  <c r="R68" i="18"/>
  <c r="O68" i="18"/>
  <c r="P67" i="18"/>
  <c r="I68" i="29"/>
  <c r="J67" i="29"/>
  <c r="F64" i="29"/>
  <c r="D66" i="29"/>
  <c r="L66" i="29"/>
  <c r="H66" i="29"/>
  <c r="K59" i="18"/>
  <c r="L58" i="18"/>
  <c r="C61" i="18"/>
  <c r="B62" i="18"/>
  <c r="AG68" i="18" l="1"/>
  <c r="AE68" i="18"/>
  <c r="AD69" i="18"/>
  <c r="AB71" i="18"/>
  <c r="AC70" i="18"/>
  <c r="Q70" i="18"/>
  <c r="R69" i="18"/>
  <c r="P68" i="18"/>
  <c r="O69" i="18"/>
  <c r="I69" i="29"/>
  <c r="J68" i="29"/>
  <c r="F65" i="29"/>
  <c r="D67" i="29"/>
  <c r="L67" i="29"/>
  <c r="H67" i="29"/>
  <c r="K60" i="18"/>
  <c r="L59" i="18"/>
  <c r="B63" i="18"/>
  <c r="C62" i="18"/>
  <c r="AG69" i="18" l="1"/>
  <c r="AD70" i="18"/>
  <c r="AE69" i="18"/>
  <c r="AC71" i="18"/>
  <c r="AB72" i="18"/>
  <c r="Q71" i="18"/>
  <c r="R70" i="18"/>
  <c r="O70" i="18"/>
  <c r="P69" i="18"/>
  <c r="I70" i="29"/>
  <c r="J69" i="29"/>
  <c r="F66" i="29"/>
  <c r="D68" i="29"/>
  <c r="L68" i="29"/>
  <c r="H68" i="29"/>
  <c r="L60" i="18"/>
  <c r="K61" i="18"/>
  <c r="B64" i="18"/>
  <c r="C63" i="18"/>
  <c r="AG70" i="18" l="1"/>
  <c r="AE70" i="18"/>
  <c r="AD71" i="18"/>
  <c r="AB73" i="18"/>
  <c r="AC72" i="18"/>
  <c r="Q72" i="18"/>
  <c r="R71" i="18"/>
  <c r="O71" i="18"/>
  <c r="P70" i="18"/>
  <c r="I71" i="29"/>
  <c r="J70" i="29"/>
  <c r="F67" i="29"/>
  <c r="D69" i="29"/>
  <c r="L69" i="29"/>
  <c r="H69" i="29"/>
  <c r="K62" i="18"/>
  <c r="L61" i="18"/>
  <c r="B65" i="18"/>
  <c r="C64" i="18"/>
  <c r="AG71" i="18" l="1"/>
  <c r="AE71" i="18"/>
  <c r="AD72" i="18"/>
  <c r="AC73" i="18"/>
  <c r="AB74" i="18"/>
  <c r="Q73" i="18"/>
  <c r="R72" i="18"/>
  <c r="O72" i="18"/>
  <c r="P71" i="18"/>
  <c r="I72" i="29"/>
  <c r="J71" i="29"/>
  <c r="F68" i="29"/>
  <c r="D70" i="29"/>
  <c r="L70" i="29"/>
  <c r="H70" i="29"/>
  <c r="K63" i="18"/>
  <c r="L62" i="18"/>
  <c r="C65" i="18"/>
  <c r="B66" i="18"/>
  <c r="AG72" i="18" l="1"/>
  <c r="AE72" i="18"/>
  <c r="AD73" i="18"/>
  <c r="AB75" i="18"/>
  <c r="AC74" i="18"/>
  <c r="Q74" i="18"/>
  <c r="R73" i="18"/>
  <c r="P72" i="18"/>
  <c r="O73" i="18"/>
  <c r="I73" i="29"/>
  <c r="J72" i="29"/>
  <c r="F69" i="29"/>
  <c r="D71" i="29"/>
  <c r="L71" i="29"/>
  <c r="H71" i="29"/>
  <c r="K64" i="18"/>
  <c r="L63" i="18"/>
  <c r="B67" i="18"/>
  <c r="C66" i="18"/>
  <c r="AG73" i="18" l="1"/>
  <c r="AD74" i="18"/>
  <c r="AE73" i="18"/>
  <c r="AC75" i="18"/>
  <c r="AB76" i="18"/>
  <c r="Q75" i="18"/>
  <c r="R74" i="18"/>
  <c r="O74" i="18"/>
  <c r="P73" i="18"/>
  <c r="I74" i="29"/>
  <c r="J73" i="29"/>
  <c r="F70" i="29"/>
  <c r="D72" i="29"/>
  <c r="L72" i="29"/>
  <c r="H72" i="29"/>
  <c r="L64" i="18"/>
  <c r="K65" i="18"/>
  <c r="B68" i="18"/>
  <c r="C67" i="18"/>
  <c r="AG74" i="18" l="1"/>
  <c r="AE74" i="18"/>
  <c r="AD75" i="18"/>
  <c r="AB77" i="18"/>
  <c r="AC76" i="18"/>
  <c r="Q76" i="18"/>
  <c r="R75" i="18"/>
  <c r="O75" i="18"/>
  <c r="P74" i="18"/>
  <c r="I75" i="29"/>
  <c r="J74" i="29"/>
  <c r="F71" i="29"/>
  <c r="D73" i="29"/>
  <c r="L73" i="29"/>
  <c r="H73" i="29"/>
  <c r="K66" i="18"/>
  <c r="L65" i="18"/>
  <c r="B69" i="18"/>
  <c r="C68" i="18"/>
  <c r="AG75" i="18" l="1"/>
  <c r="AE75" i="18"/>
  <c r="AD76" i="18"/>
  <c r="AC77" i="18"/>
  <c r="AB78" i="18"/>
  <c r="Q77" i="18"/>
  <c r="R76" i="18"/>
  <c r="O76" i="18"/>
  <c r="P75" i="18"/>
  <c r="I76" i="29"/>
  <c r="J75" i="29"/>
  <c r="F72" i="29"/>
  <c r="D74" i="29"/>
  <c r="L74" i="29"/>
  <c r="H74" i="29"/>
  <c r="K67" i="18"/>
  <c r="L66" i="18"/>
  <c r="C69" i="18"/>
  <c r="B70" i="18"/>
  <c r="AG76" i="18" l="1"/>
  <c r="AE76" i="18"/>
  <c r="AD77" i="18"/>
  <c r="AB79" i="18"/>
  <c r="AC78" i="18"/>
  <c r="Q78" i="18"/>
  <c r="R77" i="18"/>
  <c r="O77" i="18"/>
  <c r="P76" i="18"/>
  <c r="I77" i="29"/>
  <c r="J76" i="29"/>
  <c r="F73" i="29"/>
  <c r="D75" i="29"/>
  <c r="L75" i="29"/>
  <c r="H75" i="29"/>
  <c r="K68" i="18"/>
  <c r="L67" i="18"/>
  <c r="B71" i="18"/>
  <c r="C70" i="18"/>
  <c r="AG77" i="18" l="1"/>
  <c r="AD78" i="18"/>
  <c r="AE77" i="18"/>
  <c r="AC79" i="18"/>
  <c r="AB80" i="18"/>
  <c r="Q79" i="18"/>
  <c r="R78" i="18"/>
  <c r="O78" i="18"/>
  <c r="P77" i="18"/>
  <c r="I78" i="29"/>
  <c r="J77" i="29"/>
  <c r="F74" i="29"/>
  <c r="D76" i="29"/>
  <c r="L76" i="29"/>
  <c r="H76" i="29"/>
  <c r="L68" i="18"/>
  <c r="K69" i="18"/>
  <c r="B72" i="18"/>
  <c r="C71" i="18"/>
  <c r="AG78" i="18" l="1"/>
  <c r="AE78" i="18"/>
  <c r="AD79" i="18"/>
  <c r="AB81" i="18"/>
  <c r="AC80" i="18"/>
  <c r="Q80" i="18"/>
  <c r="R79" i="18"/>
  <c r="O79" i="18"/>
  <c r="P78" i="18"/>
  <c r="I79" i="29"/>
  <c r="J78" i="29"/>
  <c r="F75" i="29"/>
  <c r="D77" i="29"/>
  <c r="L77" i="29"/>
  <c r="H77" i="29"/>
  <c r="K70" i="18"/>
  <c r="L69" i="18"/>
  <c r="B73" i="18"/>
  <c r="C72" i="18"/>
  <c r="AG79" i="18" l="1"/>
  <c r="AD80" i="18"/>
  <c r="AE79" i="18"/>
  <c r="AC81" i="18"/>
  <c r="AB82" i="18"/>
  <c r="Q81" i="18"/>
  <c r="R80" i="18"/>
  <c r="O80" i="18"/>
  <c r="P79" i="18"/>
  <c r="I80" i="29"/>
  <c r="J79" i="29"/>
  <c r="F76" i="29"/>
  <c r="D78" i="29"/>
  <c r="L78" i="29"/>
  <c r="H78" i="29"/>
  <c r="K71" i="18"/>
  <c r="L70" i="18"/>
  <c r="C73" i="18"/>
  <c r="B74" i="18"/>
  <c r="AG80" i="18" l="1"/>
  <c r="AE80" i="18"/>
  <c r="AD81" i="18"/>
  <c r="AB83" i="18"/>
  <c r="AC82" i="18"/>
  <c r="Q82" i="18"/>
  <c r="R81" i="18"/>
  <c r="O81" i="18"/>
  <c r="P80" i="18"/>
  <c r="I81" i="29"/>
  <c r="J80" i="29"/>
  <c r="F77" i="29"/>
  <c r="D79" i="29"/>
  <c r="L79" i="29"/>
  <c r="H79" i="29"/>
  <c r="K72" i="18"/>
  <c r="L71" i="18"/>
  <c r="B75" i="18"/>
  <c r="C74" i="18"/>
  <c r="AG81" i="18" l="1"/>
  <c r="AD82" i="18"/>
  <c r="AE81" i="18"/>
  <c r="AC83" i="18"/>
  <c r="AB84" i="18"/>
  <c r="Q83" i="18"/>
  <c r="R82" i="18"/>
  <c r="O82" i="18"/>
  <c r="P81" i="18"/>
  <c r="I82" i="29"/>
  <c r="J81" i="29"/>
  <c r="F78" i="29"/>
  <c r="D80" i="29"/>
  <c r="L80" i="29"/>
  <c r="H80" i="29"/>
  <c r="L72" i="18"/>
  <c r="K73" i="18"/>
  <c r="B76" i="18"/>
  <c r="C75" i="18"/>
  <c r="AG82" i="18" l="1"/>
  <c r="AE82" i="18"/>
  <c r="AD83" i="18"/>
  <c r="AB85" i="18"/>
  <c r="AC84" i="18"/>
  <c r="Q84" i="18"/>
  <c r="R83" i="18"/>
  <c r="O83" i="18"/>
  <c r="P82" i="18"/>
  <c r="I83" i="29"/>
  <c r="J82" i="29"/>
  <c r="F79" i="29"/>
  <c r="D81" i="29"/>
  <c r="L81" i="29"/>
  <c r="H81" i="29"/>
  <c r="K74" i="18"/>
  <c r="L73" i="18"/>
  <c r="B77" i="18"/>
  <c r="C76" i="18"/>
  <c r="AG83" i="18" l="1"/>
  <c r="AE83" i="18"/>
  <c r="AD84" i="18"/>
  <c r="AC85" i="18"/>
  <c r="AB86" i="18"/>
  <c r="AC86" i="18" s="1"/>
  <c r="Q85" i="18"/>
  <c r="R84" i="18"/>
  <c r="O84" i="18"/>
  <c r="P83" i="18"/>
  <c r="I84" i="29"/>
  <c r="J83" i="29"/>
  <c r="F80" i="29"/>
  <c r="D82" i="29"/>
  <c r="L82" i="29"/>
  <c r="H82" i="29"/>
  <c r="K75" i="18"/>
  <c r="L74" i="18"/>
  <c r="C77" i="18"/>
  <c r="B78" i="18"/>
  <c r="AG84" i="18" l="1"/>
  <c r="AE84" i="18"/>
  <c r="AD85" i="18"/>
  <c r="Q86" i="18"/>
  <c r="R86" i="18" s="1"/>
  <c r="R85" i="18"/>
  <c r="O85" i="18"/>
  <c r="P84" i="18"/>
  <c r="I85" i="29"/>
  <c r="J84" i="29"/>
  <c r="F81" i="29"/>
  <c r="D83" i="29"/>
  <c r="L83" i="29"/>
  <c r="H83" i="29"/>
  <c r="K76" i="18"/>
  <c r="L75" i="18"/>
  <c r="B79" i="18"/>
  <c r="C78" i="18"/>
  <c r="AG86" i="18" l="1"/>
  <c r="AG85" i="18"/>
  <c r="AD86" i="18"/>
  <c r="AE86" i="18" s="1"/>
  <c r="AE85" i="18"/>
  <c r="O86" i="18"/>
  <c r="P86" i="18" s="1"/>
  <c r="P85" i="18"/>
  <c r="I86" i="29"/>
  <c r="J85" i="29"/>
  <c r="F82" i="29"/>
  <c r="D84" i="29"/>
  <c r="L84" i="29"/>
  <c r="H84" i="29"/>
  <c r="K77" i="18"/>
  <c r="L76" i="18"/>
  <c r="B80" i="18"/>
  <c r="C79" i="18"/>
  <c r="I87" i="29" l="1"/>
  <c r="J86" i="29"/>
  <c r="F83" i="29"/>
  <c r="D85" i="29"/>
  <c r="L85" i="29"/>
  <c r="H85" i="29"/>
  <c r="K78" i="18"/>
  <c r="L77" i="18"/>
  <c r="B81" i="18"/>
  <c r="C80" i="18"/>
  <c r="I88" i="29" l="1"/>
  <c r="J87" i="29"/>
  <c r="F84" i="29"/>
  <c r="D86" i="29"/>
  <c r="L86" i="29"/>
  <c r="H86" i="29"/>
  <c r="K79" i="18"/>
  <c r="L78" i="18"/>
  <c r="C81" i="18"/>
  <c r="B82" i="18"/>
  <c r="I89" i="29" l="1"/>
  <c r="J88" i="29"/>
  <c r="F85" i="29"/>
  <c r="D87" i="29"/>
  <c r="L87" i="29"/>
  <c r="H87" i="29"/>
  <c r="K80" i="18"/>
  <c r="L79" i="18"/>
  <c r="B83" i="18"/>
  <c r="C82" i="18"/>
  <c r="I90" i="29" l="1"/>
  <c r="J89" i="29"/>
  <c r="F86" i="29"/>
  <c r="D88" i="29"/>
  <c r="L88" i="29"/>
  <c r="H88" i="29"/>
  <c r="K81" i="18"/>
  <c r="L80" i="18"/>
  <c r="B84" i="18"/>
  <c r="C83" i="18"/>
  <c r="I91" i="29" l="1"/>
  <c r="J90" i="29"/>
  <c r="F87" i="29"/>
  <c r="D89" i="29"/>
  <c r="L89" i="29"/>
  <c r="H89" i="29"/>
  <c r="K82" i="18"/>
  <c r="L81" i="18"/>
  <c r="B85" i="18"/>
  <c r="C84" i="18"/>
  <c r="I92" i="29" l="1"/>
  <c r="J91" i="29"/>
  <c r="F88" i="29"/>
  <c r="D90" i="29"/>
  <c r="L90" i="29"/>
  <c r="H90" i="29"/>
  <c r="K83" i="18"/>
  <c r="L82" i="18"/>
  <c r="C85" i="18"/>
  <c r="B86" i="18"/>
  <c r="I93" i="29" l="1"/>
  <c r="J92" i="29"/>
  <c r="F89" i="29"/>
  <c r="D91" i="29"/>
  <c r="L91" i="29"/>
  <c r="H91" i="29"/>
  <c r="K84" i="18"/>
  <c r="L83" i="18"/>
  <c r="C86" i="18"/>
  <c r="I94" i="29" l="1"/>
  <c r="J93" i="29"/>
  <c r="F90" i="29"/>
  <c r="D92" i="29"/>
  <c r="L92" i="29"/>
  <c r="H92" i="29"/>
  <c r="K85" i="18"/>
  <c r="L84" i="18"/>
  <c r="I95" i="29" l="1"/>
  <c r="J94" i="29"/>
  <c r="F91" i="29"/>
  <c r="D93" i="29"/>
  <c r="L93" i="29"/>
  <c r="H93" i="29"/>
  <c r="K86" i="18"/>
  <c r="L86" i="18" s="1"/>
  <c r="L85" i="18"/>
  <c r="I96" i="29" l="1"/>
  <c r="J95" i="29"/>
  <c r="F92" i="29"/>
  <c r="D94" i="29"/>
  <c r="L94" i="29"/>
  <c r="H94" i="29"/>
  <c r="I97" i="29" l="1"/>
  <c r="J96" i="29"/>
  <c r="F93" i="29"/>
  <c r="D95" i="29"/>
  <c r="L95" i="29"/>
  <c r="H95" i="29"/>
  <c r="I98" i="29" l="1"/>
  <c r="J97" i="29"/>
  <c r="F94" i="29"/>
  <c r="D96" i="29"/>
  <c r="L96" i="29"/>
  <c r="H96" i="29"/>
  <c r="I99" i="29" l="1"/>
  <c r="J98" i="29"/>
  <c r="F95" i="29"/>
  <c r="D97" i="29"/>
  <c r="L97" i="29"/>
  <c r="H97" i="29"/>
  <c r="I100" i="29" l="1"/>
  <c r="J99" i="29"/>
  <c r="F96" i="29"/>
  <c r="D98" i="29"/>
  <c r="L98" i="29"/>
  <c r="H98" i="29"/>
  <c r="I101" i="29" l="1"/>
  <c r="J100" i="29"/>
  <c r="F97" i="29"/>
  <c r="D99" i="29"/>
  <c r="L99" i="29"/>
  <c r="H99" i="29"/>
  <c r="I102" i="29" l="1"/>
  <c r="J101" i="29"/>
  <c r="F98" i="29"/>
  <c r="D100" i="29"/>
  <c r="L100" i="29"/>
  <c r="H100" i="29"/>
  <c r="I103" i="29" l="1"/>
  <c r="J102" i="29"/>
  <c r="F99" i="29"/>
  <c r="D101" i="29"/>
  <c r="L101" i="29"/>
  <c r="H101" i="29"/>
  <c r="I104" i="29" l="1"/>
  <c r="J103" i="29"/>
  <c r="F100" i="29"/>
  <c r="D102" i="29"/>
  <c r="L102" i="29"/>
  <c r="H102" i="29"/>
  <c r="I105" i="29" l="1"/>
  <c r="J104" i="29"/>
  <c r="F101" i="29"/>
  <c r="D103" i="29"/>
  <c r="L103" i="29"/>
  <c r="H103" i="29"/>
  <c r="I106" i="29" l="1"/>
  <c r="J106" i="29" s="1"/>
  <c r="J105" i="29"/>
  <c r="F102" i="29"/>
  <c r="D104" i="29"/>
  <c r="L104" i="29"/>
  <c r="H104" i="29"/>
  <c r="F103" i="29" l="1"/>
  <c r="D106" i="29"/>
  <c r="D105" i="29"/>
  <c r="L106" i="29"/>
  <c r="L105" i="29"/>
  <c r="H106" i="29"/>
  <c r="H105" i="29"/>
  <c r="F104" i="29" l="1"/>
  <c r="F106" i="29" l="1"/>
  <c r="F105" i="29"/>
</calcChain>
</file>

<file path=xl/sharedStrings.xml><?xml version="1.0" encoding="utf-8"?>
<sst xmlns="http://schemas.openxmlformats.org/spreadsheetml/2006/main" count="466" uniqueCount="167">
  <si>
    <t>今日やること</t>
    <rPh sb="0" eb="2">
      <t>キョウ</t>
    </rPh>
    <phoneticPr fontId="2"/>
  </si>
  <si>
    <t>@</t>
    <phoneticPr fontId="2"/>
  </si>
  <si>
    <t>今日の講義のまとめ</t>
    <rPh sb="0" eb="2">
      <t>キョウ</t>
    </rPh>
    <rPh sb="3" eb="5">
      <t>コウギ</t>
    </rPh>
    <phoneticPr fontId="2"/>
  </si>
  <si>
    <t>本日の講義資料</t>
    <rPh sb="0" eb="2">
      <t>ホンジツ</t>
    </rPh>
    <rPh sb="3" eb="5">
      <t>コウギ</t>
    </rPh>
    <rPh sb="5" eb="7">
      <t>シリョウ</t>
    </rPh>
    <phoneticPr fontId="2"/>
  </si>
  <si>
    <t>本日の課題</t>
    <rPh sb="0" eb="2">
      <t>ホンジツ</t>
    </rPh>
    <rPh sb="3" eb="5">
      <t>カダイ</t>
    </rPh>
    <phoneticPr fontId="2"/>
  </si>
  <si>
    <t>※</t>
    <phoneticPr fontId="2"/>
  </si>
  <si>
    <t>Memo</t>
    <phoneticPr fontId="2"/>
  </si>
  <si>
    <t>散らばりの統計量</t>
    <rPh sb="0" eb="1">
      <t>チ</t>
    </rPh>
    <rPh sb="5" eb="8">
      <t>トウケイリョウ</t>
    </rPh>
    <phoneticPr fontId="2"/>
  </si>
  <si>
    <t>標準偏差</t>
    <rPh sb="0" eb="2">
      <t>ヒョウジュン</t>
    </rPh>
    <rPh sb="2" eb="4">
      <t>ヘンサ</t>
    </rPh>
    <phoneticPr fontId="2"/>
  </si>
  <si>
    <t>:standard deviation</t>
    <phoneticPr fontId="2"/>
  </si>
  <si>
    <t>:variance</t>
    <phoneticPr fontId="2"/>
  </si>
  <si>
    <t>分散</t>
    <rPh sb="0" eb="2">
      <t>ブンサン</t>
    </rPh>
    <phoneticPr fontId="2"/>
  </si>
  <si>
    <t>平均値からの偏差平方の平均</t>
    <rPh sb="0" eb="3">
      <t>ヘイキンチ</t>
    </rPh>
    <rPh sb="6" eb="8">
      <t>ヘンサ</t>
    </rPh>
    <rPh sb="8" eb="10">
      <t>ヘイホウ</t>
    </rPh>
    <rPh sb="11" eb="13">
      <t>ヘイキン</t>
    </rPh>
    <phoneticPr fontId="2"/>
  </si>
  <si>
    <t>分散の正の平方根</t>
    <rPh sb="0" eb="2">
      <t>ブンサン</t>
    </rPh>
    <rPh sb="3" eb="4">
      <t>セイ</t>
    </rPh>
    <rPh sb="5" eb="8">
      <t>ヘイホウコン</t>
    </rPh>
    <phoneticPr fontId="2"/>
  </si>
  <si>
    <t>絶対偏差</t>
    <rPh sb="0" eb="2">
      <t>ゼッタイ</t>
    </rPh>
    <rPh sb="2" eb="4">
      <t>ヘンサ</t>
    </rPh>
    <phoneticPr fontId="2"/>
  </si>
  <si>
    <t>：偏差の絶対値</t>
    <rPh sb="1" eb="3">
      <t>ヘンサ</t>
    </rPh>
    <rPh sb="4" eb="7">
      <t>ゼッタイチ</t>
    </rPh>
    <phoneticPr fontId="2"/>
  </si>
  <si>
    <t>偏差平方</t>
    <rPh sb="0" eb="2">
      <t>ヘンサ</t>
    </rPh>
    <rPh sb="2" eb="4">
      <t>ヘイホウ</t>
    </rPh>
    <phoneticPr fontId="2"/>
  </si>
  <si>
    <t>：偏差の二乗</t>
    <rPh sb="1" eb="3">
      <t>ヘンサ</t>
    </rPh>
    <rPh sb="4" eb="6">
      <t>ジジョウ</t>
    </rPh>
    <phoneticPr fontId="2"/>
  </si>
  <si>
    <t>偏差</t>
    <rPh sb="0" eb="2">
      <t>ヘンサ</t>
    </rPh>
    <phoneticPr fontId="2"/>
  </si>
  <si>
    <r>
      <t>：データx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と点aとの差（x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-a）→pp. 58</t>
    </r>
    <rPh sb="7" eb="8">
      <t>テン</t>
    </rPh>
    <rPh sb="11" eb="12">
      <t>サ</t>
    </rPh>
    <phoneticPr fontId="2"/>
  </si>
  <si>
    <t>スライド・配布資料　はここからダウンロード可能</t>
    <rPh sb="5" eb="7">
      <t>ハイフ</t>
    </rPh>
    <rPh sb="7" eb="9">
      <t>シリョウ</t>
    </rPh>
    <rPh sb="21" eb="23">
      <t>カノウ</t>
    </rPh>
    <phoneticPr fontId="2"/>
  </si>
  <si>
    <t>x</t>
    <phoneticPr fontId="2"/>
  </si>
  <si>
    <t>Mean</t>
    <phoneticPr fontId="2"/>
  </si>
  <si>
    <t>f(x)</t>
    <phoneticPr fontId="2"/>
  </si>
  <si>
    <t>Std. Dev</t>
    <phoneticPr fontId="2"/>
  </si>
  <si>
    <t>2019/06/14(金)17:00まで</t>
    <rPh sb="11" eb="12">
      <t>キン</t>
    </rPh>
    <phoneticPr fontId="2"/>
  </si>
  <si>
    <t>母集団と標本の違いを理解します。</t>
    <rPh sb="0" eb="3">
      <t>ボシュウダン</t>
    </rPh>
    <rPh sb="4" eb="6">
      <t>ヒョウホン</t>
    </rPh>
    <rPh sb="7" eb="8">
      <t>チガ</t>
    </rPh>
    <rPh sb="10" eb="12">
      <t>リカイ</t>
    </rPh>
    <phoneticPr fontId="2"/>
  </si>
  <si>
    <t>推測統計学（統計学B）の目的を理解します。</t>
    <rPh sb="0" eb="2">
      <t>スイソク</t>
    </rPh>
    <rPh sb="2" eb="5">
      <t>トウケイガク</t>
    </rPh>
    <rPh sb="6" eb="9">
      <t>トウケイガク</t>
    </rPh>
    <rPh sb="12" eb="14">
      <t>モクテキ</t>
    </rPh>
    <rPh sb="15" eb="17">
      <t>リカイ</t>
    </rPh>
    <phoneticPr fontId="2"/>
  </si>
  <si>
    <t>無作為抽出の重要性を理解します。</t>
    <rPh sb="0" eb="3">
      <t>ムサクイ</t>
    </rPh>
    <rPh sb="3" eb="5">
      <t>チュウシュツ</t>
    </rPh>
    <rPh sb="6" eb="9">
      <t>ジュウヨウセイ</t>
    </rPh>
    <rPh sb="10" eb="12">
      <t>リカイ</t>
    </rPh>
    <phoneticPr fontId="2"/>
  </si>
  <si>
    <t>pp.8</t>
    <phoneticPr fontId="2"/>
  </si>
  <si>
    <t>pp.</t>
    <phoneticPr fontId="2"/>
  </si>
  <si>
    <t>→Google classroomから回答</t>
    <rPh sb="19" eb="21">
      <t>カイトウ</t>
    </rPh>
    <phoneticPr fontId="2"/>
  </si>
  <si>
    <t>Google classroom: u26iot3</t>
    <phoneticPr fontId="2"/>
  </si>
  <si>
    <t>z</t>
    <phoneticPr fontId="2"/>
  </si>
  <si>
    <t>なし</t>
    <phoneticPr fontId="2"/>
  </si>
  <si>
    <t>x</t>
    <phoneticPr fontId="2"/>
  </si>
  <si>
    <t>f(x)</t>
    <phoneticPr fontId="2"/>
  </si>
  <si>
    <t>α</t>
    <phoneticPr fontId="2"/>
  </si>
  <si>
    <t>ν (2α)</t>
    <phoneticPr fontId="2"/>
  </si>
  <si>
    <r>
      <rPr>
        <sz val="10"/>
        <color theme="1"/>
        <rFont val="メイリオ"/>
        <family val="3"/>
        <charset val="128"/>
      </rPr>
      <t>∞</t>
    </r>
    <phoneticPr fontId="2"/>
  </si>
  <si>
    <t>t</t>
    <phoneticPr fontId="2"/>
  </si>
  <si>
    <t>DOF</t>
    <phoneticPr fontId="2"/>
  </si>
  <si>
    <t>t'</t>
    <phoneticPr fontId="2"/>
  </si>
  <si>
    <t>Z(0,1)</t>
    <phoneticPr fontId="2"/>
  </si>
  <si>
    <t>上側確率</t>
    <rPh sb="0" eb="1">
      <t>ウエ</t>
    </rPh>
    <rPh sb="1" eb="2">
      <t>ガワ</t>
    </rPh>
    <rPh sb="2" eb="4">
      <t>カクリツ</t>
    </rPh>
    <phoneticPr fontId="2"/>
  </si>
  <si>
    <t>下側確率</t>
    <rPh sb="0" eb="2">
      <t>シタガワ</t>
    </rPh>
    <rPh sb="2" eb="4">
      <t>カクリツ</t>
    </rPh>
    <phoneticPr fontId="2"/>
  </si>
  <si>
    <t>母平均の区間推定について学びます。</t>
    <rPh sb="0" eb="1">
      <t>ボ</t>
    </rPh>
    <rPh sb="1" eb="3">
      <t>ヘイキン</t>
    </rPh>
    <rPh sb="4" eb="6">
      <t>クカン</t>
    </rPh>
    <rPh sb="6" eb="8">
      <t>スイテイ</t>
    </rPh>
    <rPh sb="12" eb="13">
      <t>マナ</t>
    </rPh>
    <phoneticPr fontId="2"/>
  </si>
  <si>
    <t>区間推定で用いる信頼係数と信頼区間の意味を理解します。</t>
    <rPh sb="0" eb="2">
      <t>クカン</t>
    </rPh>
    <rPh sb="2" eb="4">
      <t>スイテイ</t>
    </rPh>
    <rPh sb="5" eb="6">
      <t>モチ</t>
    </rPh>
    <rPh sb="8" eb="10">
      <t>シンライ</t>
    </rPh>
    <rPh sb="10" eb="12">
      <t>ケイスウ</t>
    </rPh>
    <rPh sb="13" eb="15">
      <t>シンライ</t>
    </rPh>
    <rPh sb="15" eb="17">
      <t>クカン</t>
    </rPh>
    <rPh sb="18" eb="20">
      <t>イミ</t>
    </rPh>
    <rPh sb="21" eb="23">
      <t>リカイ</t>
    </rPh>
    <phoneticPr fontId="2"/>
  </si>
  <si>
    <t>母平均の区間推定に関する計算を行います。</t>
    <rPh sb="0" eb="1">
      <t>ボ</t>
    </rPh>
    <rPh sb="1" eb="3">
      <t>ヘイキン</t>
    </rPh>
    <rPh sb="4" eb="6">
      <t>クカン</t>
    </rPh>
    <rPh sb="6" eb="8">
      <t>スイテイ</t>
    </rPh>
    <rPh sb="9" eb="10">
      <t>カン</t>
    </rPh>
    <rPh sb="12" eb="14">
      <t>ケイサン</t>
    </rPh>
    <rPh sb="15" eb="16">
      <t>オコナ</t>
    </rPh>
    <phoneticPr fontId="2"/>
  </si>
  <si>
    <t>pp.105</t>
    <phoneticPr fontId="2"/>
  </si>
  <si>
    <t>母平均の区間推定</t>
    <rPh sb="0" eb="1">
      <t>ボ</t>
    </rPh>
    <rPh sb="1" eb="3">
      <t>ヘイキン</t>
    </rPh>
    <rPh sb="4" eb="6">
      <t>クカン</t>
    </rPh>
    <rPh sb="6" eb="8">
      <t>スイテイ</t>
    </rPh>
    <phoneticPr fontId="2"/>
  </si>
  <si>
    <t>母平均を含む統計量に基づいて行う</t>
    <rPh sb="0" eb="1">
      <t>ボ</t>
    </rPh>
    <rPh sb="1" eb="3">
      <t>ヘイキン</t>
    </rPh>
    <rPh sb="4" eb="5">
      <t>フク</t>
    </rPh>
    <rPh sb="6" eb="8">
      <t>トウケイ</t>
    </rPh>
    <rPh sb="8" eb="9">
      <t>リョウ</t>
    </rPh>
    <rPh sb="10" eb="11">
      <t>モト</t>
    </rPh>
    <rPh sb="14" eb="15">
      <t>オコナ</t>
    </rPh>
    <phoneticPr fontId="2"/>
  </si>
  <si>
    <t>信頼係数</t>
    <rPh sb="0" eb="2">
      <t>シンライ</t>
    </rPh>
    <rPh sb="2" eb="4">
      <t>ケイスウ</t>
    </rPh>
    <phoneticPr fontId="2"/>
  </si>
  <si>
    <t>信頼区間</t>
    <rPh sb="0" eb="2">
      <t>シンライ</t>
    </rPh>
    <rPh sb="2" eb="4">
      <t>クカン</t>
    </rPh>
    <phoneticPr fontId="2"/>
  </si>
  <si>
    <t>confidence interval</t>
    <phoneticPr fontId="2"/>
  </si>
  <si>
    <t>信頼係数95%の信頼区間を、95%信頼区間ともいう</t>
    <rPh sb="0" eb="2">
      <t>シンライ</t>
    </rPh>
    <rPh sb="2" eb="4">
      <t>ケイスウ</t>
    </rPh>
    <rPh sb="8" eb="10">
      <t>シンライ</t>
    </rPh>
    <rPh sb="10" eb="12">
      <t>クカン</t>
    </rPh>
    <rPh sb="17" eb="19">
      <t>シンライ</t>
    </rPh>
    <rPh sb="19" eb="21">
      <t>クカン</t>
    </rPh>
    <phoneticPr fontId="2"/>
  </si>
  <si>
    <t>ランダムな標本抽出を100回繰り返し行って</t>
    <rPh sb="5" eb="7">
      <t>ヒョウホン</t>
    </rPh>
    <rPh sb="7" eb="9">
      <t>チュウシュツ</t>
    </rPh>
    <rPh sb="13" eb="14">
      <t>カイ</t>
    </rPh>
    <rPh sb="14" eb="15">
      <t>ク</t>
    </rPh>
    <rPh sb="16" eb="17">
      <t>カエ</t>
    </rPh>
    <rPh sb="18" eb="19">
      <t>オコナ</t>
    </rPh>
    <phoneticPr fontId="2"/>
  </si>
  <si>
    <t>信頼区間を100回計算するとき</t>
    <rPh sb="0" eb="2">
      <t>シンライ</t>
    </rPh>
    <rPh sb="2" eb="4">
      <t>クカン</t>
    </rPh>
    <rPh sb="8" eb="9">
      <t>カイ</t>
    </rPh>
    <rPh sb="9" eb="11">
      <t>ケイサン</t>
    </rPh>
    <phoneticPr fontId="2"/>
  </si>
  <si>
    <t>区間内に母平均を含むものは100回中95回程度になる区間</t>
    <rPh sb="0" eb="2">
      <t>クカン</t>
    </rPh>
    <rPh sb="2" eb="3">
      <t>ナイ</t>
    </rPh>
    <rPh sb="4" eb="5">
      <t>ボ</t>
    </rPh>
    <rPh sb="5" eb="7">
      <t>ヘイキン</t>
    </rPh>
    <rPh sb="8" eb="9">
      <t>フク</t>
    </rPh>
    <rPh sb="16" eb="17">
      <t>カイ</t>
    </rPh>
    <rPh sb="17" eb="18">
      <t>チュウ</t>
    </rPh>
    <rPh sb="20" eb="21">
      <t>カイ</t>
    </rPh>
    <rPh sb="21" eb="23">
      <t>テイド</t>
    </rPh>
    <rPh sb="26" eb="28">
      <t>クカン</t>
    </rPh>
    <phoneticPr fontId="2"/>
  </si>
  <si>
    <t>（下限　，　上限）</t>
    <rPh sb="1" eb="3">
      <t>カゲン</t>
    </rPh>
    <rPh sb="6" eb="8">
      <t>ジョウゲン</t>
    </rPh>
    <phoneticPr fontId="2"/>
  </si>
  <si>
    <t>95%信頼区間</t>
    <rPh sb="3" eb="5">
      <t>シンライ</t>
    </rPh>
    <rPh sb="5" eb="7">
      <t>クカン</t>
    </rPh>
    <phoneticPr fontId="2"/>
  </si>
  <si>
    <t>confidence coefficient</t>
    <phoneticPr fontId="2"/>
  </si>
  <si>
    <t>区間推定の計算</t>
    <rPh sb="0" eb="2">
      <t>クカン</t>
    </rPh>
    <rPh sb="2" eb="4">
      <t>スイテイ</t>
    </rPh>
    <rPh sb="5" eb="7">
      <t>ケイサン</t>
    </rPh>
    <phoneticPr fontId="2"/>
  </si>
  <si>
    <t>標本平均</t>
    <rPh sb="0" eb="2">
      <t>ヒョウホン</t>
    </rPh>
    <rPh sb="2" eb="4">
      <t>ヘイキン</t>
    </rPh>
    <phoneticPr fontId="2"/>
  </si>
  <si>
    <t>使用するもの</t>
    <rPh sb="0" eb="2">
      <t>シヨウ</t>
    </rPh>
    <phoneticPr fontId="2"/>
  </si>
  <si>
    <t>標本不偏分散</t>
    <rPh sb="0" eb="2">
      <t>ヒョウホン</t>
    </rPh>
    <rPh sb="2" eb="4">
      <t>フヘン</t>
    </rPh>
    <rPh sb="4" eb="6">
      <t>ブンサン</t>
    </rPh>
    <phoneticPr fontId="2"/>
  </si>
  <si>
    <r>
      <rPr>
        <i/>
        <sz val="12"/>
        <color theme="1"/>
        <rFont val="Century Schoolbook"/>
        <family val="1"/>
      </rPr>
      <t>t</t>
    </r>
    <r>
      <rPr>
        <sz val="12"/>
        <color theme="1"/>
        <rFont val="メイリオ"/>
        <family val="3"/>
        <charset val="128"/>
      </rPr>
      <t>分布のパーセント点</t>
    </r>
    <rPh sb="1" eb="3">
      <t>ブンプ</t>
    </rPh>
    <rPh sb="9" eb="10">
      <t>テン</t>
    </rPh>
    <phoneticPr fontId="2"/>
  </si>
  <si>
    <t>前回までの復習</t>
    <rPh sb="0" eb="2">
      <t>ゼンカイ</t>
    </rPh>
    <rPh sb="5" eb="7">
      <t>フクシュウ</t>
    </rPh>
    <phoneticPr fontId="2"/>
  </si>
  <si>
    <t>正規分布</t>
    <rPh sb="0" eb="2">
      <t>セイキ</t>
    </rPh>
    <rPh sb="2" eb="4">
      <t>ブンプ</t>
    </rPh>
    <phoneticPr fontId="2"/>
  </si>
  <si>
    <t>カイ二乗分布</t>
    <rPh sb="2" eb="4">
      <t>ジジョウ</t>
    </rPh>
    <rPh sb="4" eb="6">
      <t>ブンプ</t>
    </rPh>
    <phoneticPr fontId="2"/>
  </si>
  <si>
    <t>t分布</t>
    <rPh sb="1" eb="3">
      <t>ブンプ</t>
    </rPh>
    <phoneticPr fontId="2"/>
  </si>
  <si>
    <t>※</t>
    <phoneticPr fontId="2"/>
  </si>
  <si>
    <t>色つきの部分は確率変数（可変）</t>
    <rPh sb="0" eb="1">
      <t>イロ</t>
    </rPh>
    <rPh sb="4" eb="6">
      <t>ブブン</t>
    </rPh>
    <rPh sb="7" eb="9">
      <t>カクリツ</t>
    </rPh>
    <rPh sb="9" eb="11">
      <t>ヘンスウ</t>
    </rPh>
    <rPh sb="12" eb="14">
      <t>カヘン</t>
    </rPh>
    <phoneticPr fontId="2"/>
  </si>
  <si>
    <t>それ以外の部分は固定値</t>
    <rPh sb="2" eb="4">
      <t>イガイ</t>
    </rPh>
    <rPh sb="5" eb="7">
      <t>ブブン</t>
    </rPh>
    <rPh sb="8" eb="11">
      <t>コテイチ</t>
    </rPh>
    <phoneticPr fontId="2"/>
  </si>
  <si>
    <t>pp.106</t>
    <phoneticPr fontId="2"/>
  </si>
  <si>
    <t>母平均の区間推定</t>
    <rPh sb="0" eb="1">
      <t>ボ</t>
    </rPh>
    <rPh sb="1" eb="3">
      <t>ヘイキン</t>
    </rPh>
    <rPh sb="4" eb="6">
      <t>クカン</t>
    </rPh>
    <rPh sb="6" eb="8">
      <t>スイテイ</t>
    </rPh>
    <phoneticPr fontId="2"/>
  </si>
  <si>
    <t>区間推定</t>
    <rPh sb="0" eb="2">
      <t>クカン</t>
    </rPh>
    <rPh sb="2" eb="4">
      <t>スイテイ</t>
    </rPh>
    <phoneticPr fontId="2"/>
  </si>
  <si>
    <t>推定量の確率分布における区間を用いて母数を推定する</t>
    <rPh sb="0" eb="2">
      <t>スイテイ</t>
    </rPh>
    <rPh sb="2" eb="3">
      <t>リョウ</t>
    </rPh>
    <rPh sb="4" eb="6">
      <t>カクリツ</t>
    </rPh>
    <rPh sb="6" eb="8">
      <t>ブンプ</t>
    </rPh>
    <rPh sb="12" eb="14">
      <t>クカン</t>
    </rPh>
    <rPh sb="15" eb="16">
      <t>モチ</t>
    </rPh>
    <rPh sb="18" eb="20">
      <t>ボスウ</t>
    </rPh>
    <rPh sb="21" eb="23">
      <t>スイテイ</t>
    </rPh>
    <phoneticPr fontId="2"/>
  </si>
  <si>
    <t>ある区間内に母数が含まれることを</t>
    <rPh sb="2" eb="4">
      <t>クカン</t>
    </rPh>
    <rPh sb="4" eb="5">
      <t>ナイ</t>
    </rPh>
    <rPh sb="6" eb="8">
      <t>ボスウ</t>
    </rPh>
    <rPh sb="9" eb="10">
      <t>フク</t>
    </rPh>
    <phoneticPr fontId="2"/>
  </si>
  <si>
    <t>信頼度</t>
    <rPh sb="0" eb="3">
      <t>シンライド</t>
    </rPh>
    <phoneticPr fontId="2"/>
  </si>
  <si>
    <t>で示す</t>
    <rPh sb="1" eb="2">
      <t>シメ</t>
    </rPh>
    <phoneticPr fontId="2"/>
  </si>
  <si>
    <t>推定した区間は</t>
    <rPh sb="0" eb="2">
      <t>スイテイ</t>
    </rPh>
    <rPh sb="4" eb="6">
      <t>クカン</t>
    </rPh>
    <phoneticPr fontId="2"/>
  </si>
  <si>
    <t>で表す</t>
    <rPh sb="1" eb="2">
      <t>アラワ</t>
    </rPh>
    <phoneticPr fontId="2"/>
  </si>
  <si>
    <t>（confedence coefficient）</t>
    <phoneticPr fontId="2"/>
  </si>
  <si>
    <t>（confedence interval）</t>
    <phoneticPr fontId="2"/>
  </si>
  <si>
    <t>％の信頼区間のことを</t>
    <rPh sb="2" eb="4">
      <t>シンライ</t>
    </rPh>
    <rPh sb="4" eb="6">
      <t>クカン</t>
    </rPh>
    <phoneticPr fontId="2"/>
  </si>
  <si>
    <t>％信頼区間ともいう</t>
    <rPh sb="1" eb="3">
      <t>シンライ</t>
    </rPh>
    <rPh sb="3" eb="5">
      <t>クカン</t>
    </rPh>
    <phoneticPr fontId="2"/>
  </si>
  <si>
    <t>pp.109</t>
    <phoneticPr fontId="2"/>
  </si>
  <si>
    <t>（</t>
    <phoneticPr fontId="2"/>
  </si>
  <si>
    <t>下限値</t>
    <rPh sb="0" eb="3">
      <t>カゲンチ</t>
    </rPh>
    <phoneticPr fontId="2"/>
  </si>
  <si>
    <t>，</t>
    <phoneticPr fontId="2"/>
  </si>
  <si>
    <t>上限値</t>
    <rPh sb="0" eb="3">
      <t>ジョウゲンチ</t>
    </rPh>
    <phoneticPr fontId="2"/>
  </si>
  <si>
    <t>）で表す</t>
    <rPh sb="2" eb="3">
      <t>アラワ</t>
    </rPh>
    <phoneticPr fontId="2"/>
  </si>
  <si>
    <t>母平均の95％信頼区間</t>
    <rPh sb="0" eb="1">
      <t>ボ</t>
    </rPh>
    <rPh sb="1" eb="3">
      <t>ヘイキン</t>
    </rPh>
    <rPh sb="7" eb="9">
      <t>シンライ</t>
    </rPh>
    <rPh sb="9" eb="11">
      <t>クカン</t>
    </rPh>
    <phoneticPr fontId="2"/>
  </si>
  <si>
    <t>区間内に母平均を含むものは</t>
    <rPh sb="0" eb="2">
      <t>クカン</t>
    </rPh>
    <rPh sb="2" eb="3">
      <t>ナイ</t>
    </rPh>
    <rPh sb="4" eb="5">
      <t>ボ</t>
    </rPh>
    <rPh sb="5" eb="7">
      <t>ヘイキン</t>
    </rPh>
    <rPh sb="8" eb="9">
      <t>フク</t>
    </rPh>
    <phoneticPr fontId="2"/>
  </si>
  <si>
    <t>100回のうち95回程度になるような区間</t>
    <rPh sb="3" eb="4">
      <t>カイ</t>
    </rPh>
    <rPh sb="9" eb="10">
      <t>カイ</t>
    </rPh>
    <rPh sb="10" eb="12">
      <t>テイド</t>
    </rPh>
    <rPh sb="18" eb="20">
      <t>クカン</t>
    </rPh>
    <phoneticPr fontId="2"/>
  </si>
  <si>
    <t>標本平均、t分布の％点、標本不偏分散を使って計算する</t>
    <rPh sb="0" eb="2">
      <t>ヒョウホン</t>
    </rPh>
    <rPh sb="2" eb="4">
      <t>ヘイキン</t>
    </rPh>
    <rPh sb="6" eb="8">
      <t>ブンプ</t>
    </rPh>
    <rPh sb="10" eb="11">
      <t>テン</t>
    </rPh>
    <rPh sb="12" eb="14">
      <t>ヒョウホン</t>
    </rPh>
    <rPh sb="14" eb="16">
      <t>フヘン</t>
    </rPh>
    <rPh sb="16" eb="18">
      <t>ブンサン</t>
    </rPh>
    <rPh sb="19" eb="20">
      <t>ツカ</t>
    </rPh>
    <rPh sb="22" eb="24">
      <t>ケイサン</t>
    </rPh>
    <phoneticPr fontId="2"/>
  </si>
  <si>
    <t>超重要</t>
    <rPh sb="0" eb="1">
      <t>チョウ</t>
    </rPh>
    <rPh sb="1" eb="3">
      <t>ジュウヨウ</t>
    </rPh>
    <phoneticPr fontId="2"/>
  </si>
  <si>
    <t>pp.111</t>
    <phoneticPr fontId="2"/>
  </si>
  <si>
    <t>母平均の区間推定に関する計算</t>
    <rPh sb="0" eb="1">
      <t>ボ</t>
    </rPh>
    <rPh sb="1" eb="3">
      <t>ヘイキン</t>
    </rPh>
    <rPh sb="4" eb="6">
      <t>クカン</t>
    </rPh>
    <rPh sb="6" eb="8">
      <t>スイテイ</t>
    </rPh>
    <rPh sb="9" eb="10">
      <t>カン</t>
    </rPh>
    <rPh sb="12" eb="14">
      <t>ケイサン</t>
    </rPh>
    <phoneticPr fontId="2"/>
  </si>
  <si>
    <t>例題9-1</t>
    <rPh sb="0" eb="2">
      <t>レイダイ</t>
    </rPh>
    <phoneticPr fontId="2"/>
  </si>
  <si>
    <t>標本数</t>
    <rPh sb="0" eb="3">
      <t>ヒョウホンスウ</t>
    </rPh>
    <phoneticPr fontId="2"/>
  </si>
  <si>
    <t>標本分散</t>
    <rPh sb="0" eb="2">
      <t>ヒョウホン</t>
    </rPh>
    <rPh sb="2" eb="4">
      <t>ブンサン</t>
    </rPh>
    <phoneticPr fontId="2"/>
  </si>
  <si>
    <t>母平均の95%信頼区間を求める</t>
    <rPh sb="0" eb="1">
      <t>ボ</t>
    </rPh>
    <rPh sb="1" eb="3">
      <t>ヘイキン</t>
    </rPh>
    <rPh sb="7" eb="9">
      <t>シンライ</t>
    </rPh>
    <rPh sb="9" eb="11">
      <t>クカン</t>
    </rPh>
    <rPh sb="12" eb="13">
      <t>モト</t>
    </rPh>
    <phoneticPr fontId="2"/>
  </si>
  <si>
    <t>ポイントカード所有者2万人の母集団から50人を無作為抽出</t>
    <rPh sb="7" eb="10">
      <t>ショユウシャ</t>
    </rPh>
    <rPh sb="11" eb="13">
      <t>マンニン</t>
    </rPh>
    <rPh sb="14" eb="17">
      <t>ボシュウダン</t>
    </rPh>
    <rPh sb="21" eb="22">
      <t>ニン</t>
    </rPh>
    <rPh sb="23" eb="26">
      <t>ムサクイ</t>
    </rPh>
    <rPh sb="26" eb="28">
      <t>チュウシュツ</t>
    </rPh>
    <phoneticPr fontId="2"/>
  </si>
  <si>
    <t>①</t>
    <phoneticPr fontId="2"/>
  </si>
  <si>
    <t>標本不偏分散を求める</t>
    <rPh sb="0" eb="2">
      <t>ヒョウホン</t>
    </rPh>
    <rPh sb="2" eb="4">
      <t>フヘン</t>
    </rPh>
    <rPh sb="4" eb="6">
      <t>ブンサン</t>
    </rPh>
    <rPh sb="7" eb="8">
      <t>モト</t>
    </rPh>
    <phoneticPr fontId="2"/>
  </si>
  <si>
    <t>（pp.98 定義16 参照）より</t>
    <rPh sb="7" eb="9">
      <t>テイギ</t>
    </rPh>
    <rPh sb="12" eb="14">
      <t>サンショウ</t>
    </rPh>
    <phoneticPr fontId="2"/>
  </si>
  <si>
    <t>②</t>
    <phoneticPr fontId="2"/>
  </si>
  <si>
    <t>今回は母平均の95%信頼区間なので</t>
    <rPh sb="0" eb="2">
      <t>コンカイ</t>
    </rPh>
    <rPh sb="3" eb="4">
      <t>ボ</t>
    </rPh>
    <rPh sb="4" eb="6">
      <t>ヘイキン</t>
    </rPh>
    <rPh sb="10" eb="12">
      <t>シンライ</t>
    </rPh>
    <rPh sb="12" eb="14">
      <t>クカン</t>
    </rPh>
    <phoneticPr fontId="2"/>
  </si>
  <si>
    <t>2.5%点</t>
    <rPh sb="4" eb="5">
      <t>テン</t>
    </rPh>
    <phoneticPr fontId="2"/>
  </si>
  <si>
    <t>を求める</t>
    <rPh sb="1" eb="2">
      <t>モト</t>
    </rPh>
    <phoneticPr fontId="2"/>
  </si>
  <si>
    <t>t分布表から、t分布の％点を求める</t>
    <rPh sb="1" eb="3">
      <t>ブンプ</t>
    </rPh>
    <rPh sb="3" eb="4">
      <t>ヒョウ</t>
    </rPh>
    <rPh sb="8" eb="10">
      <t>ブンプ</t>
    </rPh>
    <rPh sb="12" eb="13">
      <t>テン</t>
    </rPh>
    <rPh sb="14" eb="15">
      <t>モト</t>
    </rPh>
    <phoneticPr fontId="2"/>
  </si>
  <si>
    <t>この例の場合は表中に数字がないが、</t>
    <rPh sb="2" eb="3">
      <t>レイ</t>
    </rPh>
    <rPh sb="4" eb="6">
      <t>バアイ</t>
    </rPh>
    <rPh sb="7" eb="9">
      <t>ヒョウチュウ</t>
    </rPh>
    <rPh sb="10" eb="12">
      <t>スウジ</t>
    </rPh>
    <phoneticPr fontId="2"/>
  </si>
  <si>
    <t>として計算することとする</t>
    <rPh sb="3" eb="5">
      <t>ケイサン</t>
    </rPh>
    <phoneticPr fontId="2"/>
  </si>
  <si>
    <t>③</t>
    <phoneticPr fontId="2"/>
  </si>
  <si>
    <t>すなわち</t>
    <phoneticPr fontId="2"/>
  </si>
  <si>
    <t>t分布の％点、標本不偏分散、標本数を代入する</t>
    <rPh sb="1" eb="3">
      <t>ブンプ</t>
    </rPh>
    <rPh sb="5" eb="6">
      <t>テン</t>
    </rPh>
    <rPh sb="7" eb="9">
      <t>ヒョウホン</t>
    </rPh>
    <rPh sb="9" eb="11">
      <t>フヘン</t>
    </rPh>
    <rPh sb="11" eb="13">
      <t>ブンサン</t>
    </rPh>
    <rPh sb="14" eb="17">
      <t>ヒョウホンスウ</t>
    </rPh>
    <rPh sb="18" eb="20">
      <t>ダイニュウ</t>
    </rPh>
    <phoneticPr fontId="2"/>
  </si>
  <si>
    <t>④</t>
    <phoneticPr fontId="2"/>
  </si>
  <si>
    <t>標本平均から±して上限値と下限値を求める</t>
    <rPh sb="0" eb="2">
      <t>ヒョウホン</t>
    </rPh>
    <rPh sb="2" eb="4">
      <t>ヘイキン</t>
    </rPh>
    <rPh sb="9" eb="12">
      <t>ジョウゲンチ</t>
    </rPh>
    <rPh sb="13" eb="16">
      <t>カゲンチ</t>
    </rPh>
    <rPh sb="17" eb="18">
      <t>モト</t>
    </rPh>
    <phoneticPr fontId="2"/>
  </si>
  <si>
    <t>以上より、母平均の95%信頼区間は</t>
    <rPh sb="0" eb="2">
      <t>イジョウ</t>
    </rPh>
    <rPh sb="5" eb="6">
      <t>ボ</t>
    </rPh>
    <rPh sb="6" eb="8">
      <t>ヘイキン</t>
    </rPh>
    <rPh sb="12" eb="14">
      <t>シンライ</t>
    </rPh>
    <rPh sb="14" eb="16">
      <t>クカン</t>
    </rPh>
    <phoneticPr fontId="2"/>
  </si>
  <si>
    <t>pp.112</t>
    <phoneticPr fontId="2"/>
  </si>
  <si>
    <t>例題9-2</t>
    <rPh sb="0" eb="2">
      <t>レイダイ</t>
    </rPh>
    <phoneticPr fontId="2"/>
  </si>
  <si>
    <t>統計データからの区間推定</t>
    <rPh sb="0" eb="2">
      <t>トウケイ</t>
    </rPh>
    <rPh sb="8" eb="10">
      <t>クカン</t>
    </rPh>
    <rPh sb="10" eb="12">
      <t>スイテイ</t>
    </rPh>
    <phoneticPr fontId="2"/>
  </si>
  <si>
    <t>ポイントカード所有者2万人の母集団から7人を無作為抽出</t>
    <rPh sb="7" eb="10">
      <t>ショユウシャ</t>
    </rPh>
    <rPh sb="11" eb="13">
      <t>マンニン</t>
    </rPh>
    <rPh sb="14" eb="17">
      <t>ボシュウダン</t>
    </rPh>
    <rPh sb="20" eb="21">
      <t>ニン</t>
    </rPh>
    <rPh sb="22" eb="25">
      <t>ムサクイ</t>
    </rPh>
    <rPh sb="25" eb="27">
      <t>チュウシュツ</t>
    </rPh>
    <phoneticPr fontId="2"/>
  </si>
  <si>
    <t>標本平均、標本分散等は不明</t>
    <rPh sb="0" eb="2">
      <t>ヒョウホン</t>
    </rPh>
    <rPh sb="2" eb="4">
      <t>ヘイキン</t>
    </rPh>
    <rPh sb="5" eb="7">
      <t>ヒョウホン</t>
    </rPh>
    <rPh sb="7" eb="9">
      <t>ブンサン</t>
    </rPh>
    <rPh sb="9" eb="10">
      <t>トウ</t>
    </rPh>
    <rPh sb="11" eb="13">
      <t>フメイ</t>
    </rPh>
    <phoneticPr fontId="2"/>
  </si>
  <si>
    <t>得られた統計データは以下の表の通り</t>
    <rPh sb="0" eb="1">
      <t>エ</t>
    </rPh>
    <rPh sb="4" eb="6">
      <t>トウケイ</t>
    </rPh>
    <rPh sb="10" eb="12">
      <t>イカ</t>
    </rPh>
    <rPh sb="13" eb="14">
      <t>ヒョウ</t>
    </rPh>
    <rPh sb="15" eb="16">
      <t>トオ</t>
    </rPh>
    <phoneticPr fontId="2"/>
  </si>
  <si>
    <t>合計</t>
    <rPh sb="0" eb="2">
      <t>ゴウケイ</t>
    </rPh>
    <phoneticPr fontId="2"/>
  </si>
  <si>
    <t>平均値</t>
    <rPh sb="0" eb="3">
      <t>ヘイキンチ</t>
    </rPh>
    <phoneticPr fontId="2"/>
  </si>
  <si>
    <t>i</t>
    <phoneticPr fontId="2"/>
  </si>
  <si>
    <t>標本平均が不明の場合、</t>
    <rPh sb="0" eb="2">
      <t>ヒョウホン</t>
    </rPh>
    <rPh sb="2" eb="4">
      <t>ヘイキン</t>
    </rPh>
    <rPh sb="5" eb="7">
      <t>フメイ</t>
    </rPh>
    <rPh sb="8" eb="10">
      <t>バアイ</t>
    </rPh>
    <phoneticPr fontId="2"/>
  </si>
  <si>
    <t>まず標本平均を計算</t>
    <rPh sb="2" eb="4">
      <t>ヒョウホン</t>
    </rPh>
    <rPh sb="4" eb="6">
      <t>ヘイキン</t>
    </rPh>
    <rPh sb="7" eb="9">
      <t>ケイサン</t>
    </rPh>
    <phoneticPr fontId="2"/>
  </si>
  <si>
    <t>（統計学Ａの復習）</t>
    <rPh sb="1" eb="4">
      <t>トウケイガク</t>
    </rPh>
    <rPh sb="6" eb="8">
      <t>フクシュウ</t>
    </rPh>
    <phoneticPr fontId="2"/>
  </si>
  <si>
    <t>有効桁数は多めにとる</t>
    <rPh sb="0" eb="2">
      <t>ユウコウ</t>
    </rPh>
    <rPh sb="2" eb="4">
      <t>ケタスウ</t>
    </rPh>
    <rPh sb="5" eb="6">
      <t>オオ</t>
    </rPh>
    <phoneticPr fontId="2"/>
  </si>
  <si>
    <t>平均値からの偏差を計算</t>
    <rPh sb="0" eb="3">
      <t>ヘイキンチ</t>
    </rPh>
    <rPh sb="6" eb="8">
      <t>ヘンサ</t>
    </rPh>
    <rPh sb="9" eb="11">
      <t>ケイサン</t>
    </rPh>
    <phoneticPr fontId="2"/>
  </si>
  <si>
    <t>合計がゼロになる確認</t>
    <rPh sb="0" eb="2">
      <t>ゴウケイ</t>
    </rPh>
    <rPh sb="8" eb="10">
      <t>カクニン</t>
    </rPh>
    <phoneticPr fontId="2"/>
  </si>
  <si>
    <t>偏差平方和を計算</t>
    <rPh sb="0" eb="2">
      <t>ヘンサ</t>
    </rPh>
    <rPh sb="2" eb="4">
      <t>ヘイホウ</t>
    </rPh>
    <rPh sb="4" eb="5">
      <t>ワ</t>
    </rPh>
    <rPh sb="6" eb="8">
      <t>ケイサン</t>
    </rPh>
    <phoneticPr fontId="2"/>
  </si>
  <si>
    <t>t分布表から2.5%点を求める</t>
    <rPh sb="1" eb="3">
      <t>ブンプ</t>
    </rPh>
    <rPh sb="3" eb="4">
      <t>ヒョウ</t>
    </rPh>
    <rPh sb="10" eb="11">
      <t>テン</t>
    </rPh>
    <rPh sb="12" eb="13">
      <t>モト</t>
    </rPh>
    <phoneticPr fontId="2"/>
  </si>
  <si>
    <t>⑤</t>
    <phoneticPr fontId="2"/>
  </si>
  <si>
    <t>⑥</t>
    <phoneticPr fontId="2"/>
  </si>
  <si>
    <t>【練習問題】</t>
    <rPh sb="1" eb="3">
      <t>レンシュウ</t>
    </rPh>
    <rPh sb="3" eb="5">
      <t>モンダイ</t>
    </rPh>
    <phoneticPr fontId="2"/>
  </si>
  <si>
    <t>受験番号</t>
    <rPh sb="0" eb="2">
      <t>ジュケン</t>
    </rPh>
    <rPh sb="2" eb="4">
      <t>バンゴウ</t>
    </rPh>
    <phoneticPr fontId="2"/>
  </si>
  <si>
    <t>下表は、あるクラスの英語の試験の受験者から抽出した15人分の得点である。</t>
    <rPh sb="0" eb="2">
      <t>カヒョウ</t>
    </rPh>
    <rPh sb="10" eb="12">
      <t>エイゴ</t>
    </rPh>
    <rPh sb="13" eb="15">
      <t>シケン</t>
    </rPh>
    <rPh sb="16" eb="19">
      <t>ジュケンシャ</t>
    </rPh>
    <rPh sb="21" eb="23">
      <t>チュウシュツ</t>
    </rPh>
    <rPh sb="27" eb="29">
      <t>ニンブン</t>
    </rPh>
    <rPh sb="30" eb="32">
      <t>トクテン</t>
    </rPh>
    <phoneticPr fontId="2"/>
  </si>
  <si>
    <t>得点</t>
    <rPh sb="0" eb="2">
      <t>トクテン</t>
    </rPh>
    <phoneticPr fontId="2"/>
  </si>
  <si>
    <t>偏差平方和</t>
    <rPh sb="0" eb="2">
      <t>ヘンサ</t>
    </rPh>
    <rPh sb="2" eb="4">
      <t>ヘイホウ</t>
    </rPh>
    <rPh sb="4" eb="5">
      <t>ワ</t>
    </rPh>
    <phoneticPr fontId="2"/>
  </si>
  <si>
    <t>偏差</t>
    <rPh sb="0" eb="2">
      <t>ヘンサ</t>
    </rPh>
    <phoneticPr fontId="2"/>
  </si>
  <si>
    <t>標本平均と標本分散を求めよ</t>
    <rPh sb="0" eb="2">
      <t>ヒョウホン</t>
    </rPh>
    <rPh sb="2" eb="4">
      <t>ヘイキン</t>
    </rPh>
    <rPh sb="5" eb="7">
      <t>ヒョウホン</t>
    </rPh>
    <rPh sb="7" eb="9">
      <t>ブンサン</t>
    </rPh>
    <rPh sb="10" eb="11">
      <t>モト</t>
    </rPh>
    <phoneticPr fontId="2"/>
  </si>
  <si>
    <t>標本平均は正規分布にしたがい</t>
    <rPh sb="0" eb="2">
      <t>ヒョウホン</t>
    </rPh>
    <rPh sb="2" eb="4">
      <t>ヘイキン</t>
    </rPh>
    <rPh sb="5" eb="7">
      <t>セイキ</t>
    </rPh>
    <rPh sb="7" eb="9">
      <t>ブンプ</t>
    </rPh>
    <phoneticPr fontId="2"/>
  </si>
  <si>
    <t>標本分散の値を母分散として</t>
    <rPh sb="0" eb="2">
      <t>ヒョウホン</t>
    </rPh>
    <rPh sb="2" eb="4">
      <t>ブンサン</t>
    </rPh>
    <rPh sb="5" eb="6">
      <t>アタイ</t>
    </rPh>
    <rPh sb="7" eb="8">
      <t>ボ</t>
    </rPh>
    <rPh sb="8" eb="10">
      <t>ブンサン</t>
    </rPh>
    <phoneticPr fontId="2"/>
  </si>
  <si>
    <t>考えることができるとした場合、</t>
    <rPh sb="0" eb="1">
      <t>カンガ</t>
    </rPh>
    <rPh sb="12" eb="14">
      <t>バアイ</t>
    </rPh>
    <phoneticPr fontId="2"/>
  </si>
  <si>
    <t>95%信頼区間を求めよ。</t>
    <rPh sb="3" eb="5">
      <t>シンライ</t>
    </rPh>
    <rPh sb="5" eb="7">
      <t>クカン</t>
    </rPh>
    <rPh sb="8" eb="9">
      <t>モト</t>
    </rPh>
    <phoneticPr fontId="2"/>
  </si>
  <si>
    <t>ヒント</t>
    <phoneticPr fontId="2"/>
  </si>
  <si>
    <t>(</t>
    <phoneticPr fontId="2"/>
  </si>
  <si>
    <t>,</t>
    <phoneticPr fontId="2"/>
  </si>
  <si>
    <t>)</t>
    <phoneticPr fontId="2"/>
  </si>
  <si>
    <t>②の例では</t>
    <rPh sb="2" eb="3">
      <t>レイ</t>
    </rPh>
    <phoneticPr fontId="2"/>
  </si>
  <si>
    <t>だが</t>
    <phoneticPr fontId="2"/>
  </si>
  <si>
    <t>推定値に過ぎないと考える場合、</t>
    <rPh sb="0" eb="2">
      <t>スイテイ</t>
    </rPh>
    <rPh sb="2" eb="3">
      <t>チ</t>
    </rPh>
    <rPh sb="4" eb="5">
      <t>ス</t>
    </rPh>
    <rPh sb="9" eb="10">
      <t>カンガ</t>
    </rPh>
    <rPh sb="12" eb="14">
      <t>バアイ</t>
    </rPh>
    <phoneticPr fontId="2"/>
  </si>
  <si>
    <t>標本分散は母集団の分散の</t>
    <rPh sb="0" eb="2">
      <t>ヒョウホン</t>
    </rPh>
    <rPh sb="2" eb="4">
      <t>ブンサン</t>
    </rPh>
    <rPh sb="5" eb="8">
      <t>ボシュウダン</t>
    </rPh>
    <rPh sb="9" eb="11">
      <t>ブンサン</t>
    </rPh>
    <phoneticPr fontId="2"/>
  </si>
  <si>
    <t>「推定値に過ぎない」と</t>
    <rPh sb="1" eb="3">
      <t>スイテイ</t>
    </rPh>
    <rPh sb="3" eb="4">
      <t>チ</t>
    </rPh>
    <rPh sb="5" eb="6">
      <t>ス</t>
    </rPh>
    <phoneticPr fontId="2"/>
  </si>
  <si>
    <t>考える場合は</t>
    <rPh sb="0" eb="1">
      <t>カンガ</t>
    </rPh>
    <rPh sb="3" eb="5">
      <t>バアイ</t>
    </rPh>
    <phoneticPr fontId="2"/>
  </si>
  <si>
    <t>「標本不偏分散」を求める</t>
    <rPh sb="1" eb="3">
      <t>ヒョウホン</t>
    </rPh>
    <rPh sb="3" eb="5">
      <t>フヘン</t>
    </rPh>
    <rPh sb="5" eb="7">
      <t>ブンサン</t>
    </rPh>
    <rPh sb="9" eb="10">
      <t>モト</t>
    </rPh>
    <phoneticPr fontId="2"/>
  </si>
  <si>
    <t>下表は、ある日のコンビニ20店舗の売上高である。</t>
    <rPh sb="0" eb="2">
      <t>カヒョウ</t>
    </rPh>
    <rPh sb="6" eb="7">
      <t>ヒ</t>
    </rPh>
    <rPh sb="14" eb="16">
      <t>テンポ</t>
    </rPh>
    <rPh sb="17" eb="19">
      <t>ウリアゲ</t>
    </rPh>
    <rPh sb="19" eb="20">
      <t>ダカ</t>
    </rPh>
    <phoneticPr fontId="2"/>
  </si>
  <si>
    <t>売上高</t>
    <rPh sb="0" eb="2">
      <t>ウリアゲ</t>
    </rPh>
    <rPh sb="2" eb="3">
      <t>ダカ</t>
    </rPh>
    <phoneticPr fontId="2"/>
  </si>
  <si>
    <t>店舗ＩＤ</t>
    <rPh sb="0" eb="2">
      <t>テンポ</t>
    </rPh>
    <phoneticPr fontId="2"/>
  </si>
  <si>
    <t>標準正規分布表</t>
    <rPh sb="0" eb="2">
      <t>ヒョウジュン</t>
    </rPh>
    <rPh sb="2" eb="4">
      <t>セイキ</t>
    </rPh>
    <rPh sb="4" eb="6">
      <t>ブンプ</t>
    </rPh>
    <rPh sb="6" eb="7">
      <t>ヒョウ</t>
    </rPh>
    <phoneticPr fontId="2"/>
  </si>
  <si>
    <t>t分布表</t>
    <rPh sb="1" eb="3">
      <t>ブンプ</t>
    </rPh>
    <rPh sb="3" eb="4">
      <t>ヒョウ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</si>
</sst>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"/>
    <numFmt numFmtId="177" formatCode="0.0"/>
    <numFmt numFmtId="178" formatCode="0.00000"/>
    <numFmt numFmtId="179" formatCode="0.0000"/>
  </numFmts>
  <fonts count="19" x14ac:knownFonts="1">
    <font>
      <sz val="11"/>
      <color theme="1"/>
      <name val="Trebuchet MS"/>
      <family val="2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2"/>
      <name val="メイリオ"/>
      <family val="3"/>
      <charset val="128"/>
    </font>
    <font>
      <vertAlign val="subscript"/>
      <sz val="12"/>
      <color theme="1"/>
      <name val="メイリオ"/>
      <family val="3"/>
      <charset val="128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ＭＳ Ｐゴシック"/>
      <family val="3"/>
      <charset val="128"/>
    </font>
    <font>
      <sz val="10"/>
      <color theme="1"/>
      <name val="Trebuchet MS"/>
      <family val="2"/>
      <charset val="128"/>
    </font>
    <font>
      <sz val="10"/>
      <color theme="1"/>
      <name val="Trebuchet MS"/>
      <family val="2"/>
    </font>
    <font>
      <sz val="10"/>
      <color theme="1"/>
      <name val="メイリオ"/>
      <family val="3"/>
      <charset val="128"/>
    </font>
    <font>
      <i/>
      <sz val="12"/>
      <color theme="1"/>
      <name val="Century Schoolbook"/>
      <family val="1"/>
    </font>
    <font>
      <b/>
      <sz val="11"/>
      <color theme="1"/>
      <name val="ＭＳ Ｐゴシック"/>
      <family val="3"/>
      <charset val="128"/>
    </font>
    <font>
      <sz val="12"/>
      <color theme="0"/>
      <name val="メイリオ"/>
      <family val="3"/>
      <charset val="128"/>
    </font>
    <font>
      <sz val="1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14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shrinkToFit="1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  <xf numFmtId="0" fontId="12" fillId="0" borderId="35" xfId="0" applyFont="1" applyBorder="1" applyAlignment="1">
      <alignment horizontal="center" vertical="center"/>
    </xf>
    <xf numFmtId="2" fontId="13" fillId="0" borderId="34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177" fontId="13" fillId="0" borderId="31" xfId="0" applyNumberFormat="1" applyFont="1" applyBorder="1" applyAlignment="1">
      <alignment horizontal="center" vertical="center"/>
    </xf>
    <xf numFmtId="178" fontId="13" fillId="0" borderId="0" xfId="0" applyNumberFormat="1" applyFont="1" applyAlignment="1">
      <alignment vertical="center"/>
    </xf>
    <xf numFmtId="177" fontId="13" fillId="0" borderId="33" xfId="0" applyNumberFormat="1" applyFont="1" applyBorder="1" applyAlignment="1">
      <alignment horizontal="center" vertical="center"/>
    </xf>
    <xf numFmtId="178" fontId="13" fillId="0" borderId="32" xfId="0" applyNumberFormat="1" applyFont="1" applyBorder="1" applyAlignment="1">
      <alignment vertical="center"/>
    </xf>
    <xf numFmtId="176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9" xfId="0" applyFont="1" applyBorder="1" applyAlignment="1">
      <alignment vertical="center"/>
    </xf>
    <xf numFmtId="0" fontId="7" fillId="0" borderId="24" xfId="0" applyFont="1" applyFill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center" vertical="center" shrinkToFit="1"/>
    </xf>
    <xf numFmtId="0" fontId="13" fillId="0" borderId="0" xfId="0" applyFont="1" applyAlignment="1">
      <alignment vertical="center" shrinkToFit="1"/>
    </xf>
    <xf numFmtId="179" fontId="13" fillId="0" borderId="0" xfId="0" applyNumberFormat="1" applyFont="1" applyAlignment="1">
      <alignment vertical="center" shrinkToFit="1"/>
    </xf>
    <xf numFmtId="0" fontId="10" fillId="0" borderId="0" xfId="0" applyFont="1" applyAlignment="1">
      <alignment vertical="center" shrinkToFit="1"/>
    </xf>
    <xf numFmtId="0" fontId="13" fillId="0" borderId="38" xfId="0" applyFont="1" applyBorder="1" applyAlignment="1">
      <alignment horizontal="center" vertical="center" shrinkToFit="1"/>
    </xf>
    <xf numFmtId="0" fontId="13" fillId="0" borderId="33" xfId="0" applyFont="1" applyBorder="1" applyAlignment="1">
      <alignment horizontal="center" vertical="center" shrinkToFit="1"/>
    </xf>
    <xf numFmtId="179" fontId="13" fillId="0" borderId="32" xfId="0" applyNumberFormat="1" applyFont="1" applyBorder="1" applyAlignment="1">
      <alignment vertical="center" shrinkToFit="1"/>
    </xf>
    <xf numFmtId="0" fontId="13" fillId="0" borderId="31" xfId="0" applyFont="1" applyBorder="1" applyAlignment="1">
      <alignment horizontal="center" vertical="center" shrinkToFit="1"/>
    </xf>
    <xf numFmtId="176" fontId="13" fillId="0" borderId="37" xfId="0" applyNumberFormat="1" applyFont="1" applyBorder="1" applyAlignment="1">
      <alignment horizontal="right" vertical="center" shrinkToFit="1"/>
    </xf>
    <xf numFmtId="0" fontId="13" fillId="0" borderId="37" xfId="0" applyFont="1" applyBorder="1" applyAlignment="1">
      <alignment horizontal="right" vertical="center" shrinkToFit="1"/>
    </xf>
    <xf numFmtId="176" fontId="13" fillId="0" borderId="32" xfId="0" applyNumberFormat="1" applyFont="1" applyBorder="1" applyAlignment="1">
      <alignment horizontal="right" vertical="center" shrinkToFit="1"/>
    </xf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25" xfId="0" applyFont="1" applyFill="1" applyBorder="1" applyAlignment="1">
      <alignment vertical="center"/>
    </xf>
    <xf numFmtId="0" fontId="7" fillId="0" borderId="26" xfId="0" applyFont="1" applyFill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27" xfId="0" applyFont="1" applyFill="1" applyBorder="1" applyAlignment="1">
      <alignment vertical="center"/>
    </xf>
    <xf numFmtId="0" fontId="7" fillId="0" borderId="28" xfId="0" applyFont="1" applyFill="1" applyBorder="1" applyAlignment="1">
      <alignment vertical="center"/>
    </xf>
    <xf numFmtId="0" fontId="7" fillId="0" borderId="29" xfId="0" applyFont="1" applyFill="1" applyBorder="1" applyAlignment="1">
      <alignment vertical="center"/>
    </xf>
    <xf numFmtId="177" fontId="0" fillId="0" borderId="0" xfId="0" applyNumberFormat="1">
      <alignment vertical="center"/>
    </xf>
    <xf numFmtId="0" fontId="7" fillId="0" borderId="0" xfId="0" applyFont="1" applyBorder="1" applyAlignment="1">
      <alignment horizontal="left" vertical="center"/>
    </xf>
    <xf numFmtId="0" fontId="1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17" fillId="3" borderId="41" xfId="0" applyFont="1" applyFill="1" applyBorder="1" applyAlignment="1">
      <alignment horizontal="center" vertical="center"/>
    </xf>
    <xf numFmtId="0" fontId="17" fillId="3" borderId="37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7" fillId="0" borderId="40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7" fillId="0" borderId="33" xfId="0" applyFont="1" applyBorder="1" applyAlignment="1">
      <alignment horizontal="left" vertical="center"/>
    </xf>
    <xf numFmtId="0" fontId="7" fillId="0" borderId="30" xfId="0" applyFont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7" fillId="0" borderId="42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7" fillId="0" borderId="43" xfId="0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18" fillId="0" borderId="43" xfId="0" applyFont="1" applyFill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8" xfId="0" applyFont="1" applyFill="1" applyBorder="1" applyAlignment="1">
      <alignment vertical="center"/>
    </xf>
    <xf numFmtId="0" fontId="7" fillId="0" borderId="18" xfId="0" applyNumberFormat="1" applyFont="1" applyFill="1" applyBorder="1" applyAlignment="1">
      <alignment vertical="center"/>
    </xf>
    <xf numFmtId="179" fontId="6" fillId="0" borderId="21" xfId="0" applyNumberFormat="1" applyFont="1" applyFill="1" applyBorder="1" applyAlignment="1">
      <alignment horizontal="center" vertical="center"/>
    </xf>
    <xf numFmtId="179" fontId="6" fillId="0" borderId="22" xfId="0" applyNumberFormat="1" applyFont="1" applyFill="1" applyBorder="1" applyAlignment="1">
      <alignment horizontal="center" vertical="center"/>
    </xf>
    <xf numFmtId="179" fontId="6" fillId="0" borderId="23" xfId="0" applyNumberFormat="1" applyFont="1" applyFill="1" applyBorder="1" applyAlignment="1">
      <alignment horizontal="center" vertical="center"/>
    </xf>
    <xf numFmtId="179" fontId="6" fillId="0" borderId="22" xfId="0" applyNumberFormat="1" applyFont="1" applyFill="1" applyBorder="1" applyAlignment="1">
      <alignment vertical="center"/>
    </xf>
  </cellXfs>
  <cellStyles count="3">
    <cellStyle name="常规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t.dist!$C$5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t.dist!$B$6:$B$86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t.dist!$C$6:$C$86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70080"/>
        <c:axId val="140671616"/>
      </c:scatterChart>
      <c:valAx>
        <c:axId val="140670080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40671616"/>
        <c:crosses val="autoZero"/>
        <c:crossBetween val="midCat"/>
      </c:valAx>
      <c:valAx>
        <c:axId val="14067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670080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320453795734539E-2"/>
          <c:y val="5.0925925925925923E-2"/>
          <c:w val="0.92082440514607811"/>
          <c:h val="0.819444444444444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t.dist!$L$5</c:f>
              <c:strCache>
                <c:ptCount val="1"/>
                <c:pt idx="0">
                  <c:v>Z(0,1)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t.dist!$K$6:$K$86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t.dist!$N$5</c:f>
              <c:strCache>
                <c:ptCount val="1"/>
                <c:pt idx="0">
                  <c:v>t(1)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t.dist!$M$6:$M$86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t.dist!$N$6:$N$86</c:f>
              <c:numCache>
                <c:formatCode>General</c:formatCode>
                <c:ptCount val="81"/>
                <c:pt idx="0">
                  <c:v>1.8724110951987685E-2</c:v>
                </c:pt>
                <c:pt idx="1">
                  <c:v>1.9636637025526874E-2</c:v>
                </c:pt>
                <c:pt idx="2">
                  <c:v>2.0615925270970902E-2</c:v>
                </c:pt>
                <c:pt idx="3">
                  <c:v>2.1668474212647431E-2</c:v>
                </c:pt>
                <c:pt idx="4">
                  <c:v>2.2801567778208506E-2</c:v>
                </c:pt>
                <c:pt idx="5">
                  <c:v>2.4023387636512513E-2</c:v>
                </c:pt>
                <c:pt idx="6">
                  <c:v>2.5343143804441939E-2</c:v>
                </c:pt>
                <c:pt idx="7">
                  <c:v>2.6771226760621603E-2</c:v>
                </c:pt>
                <c:pt idx="8">
                  <c:v>2.8319384891796338E-2</c:v>
                </c:pt>
                <c:pt idx="9">
                  <c:v>3.0000931779810634E-2</c:v>
                </c:pt>
                <c:pt idx="10">
                  <c:v>3.1830988618379089E-2</c:v>
                </c:pt>
                <c:pt idx="11">
                  <c:v>3.3826767926013905E-2</c:v>
                </c:pt>
                <c:pt idx="12">
                  <c:v>3.6007905676899425E-2</c:v>
                </c:pt>
                <c:pt idx="13">
                  <c:v>3.839684996185657E-2</c:v>
                </c:pt>
                <c:pt idx="14">
                  <c:v>4.1019315229869971E-2</c:v>
                </c:pt>
                <c:pt idx="15">
                  <c:v>4.3904811887419452E-2</c:v>
                </c:pt>
                <c:pt idx="16">
                  <c:v>4.7087261269791569E-2</c:v>
                </c:pt>
                <c:pt idx="17">
                  <c:v>5.0605705275642454E-2</c:v>
                </c:pt>
                <c:pt idx="18">
                  <c:v>5.4505117497224496E-2</c:v>
                </c:pt>
                <c:pt idx="19">
                  <c:v>5.8837317224360648E-2</c:v>
                </c:pt>
                <c:pt idx="20">
                  <c:v>6.3661977236758233E-2</c:v>
                </c:pt>
                <c:pt idx="21">
                  <c:v>6.9047697653750795E-2</c:v>
                </c:pt>
                <c:pt idx="22">
                  <c:v>7.5073086364101704E-2</c:v>
                </c:pt>
                <c:pt idx="23">
                  <c:v>8.1827734237478467E-2</c:v>
                </c:pt>
                <c:pt idx="24">
                  <c:v>8.9412889377469454E-2</c:v>
                </c:pt>
                <c:pt idx="25">
                  <c:v>9.7941503441166561E-2</c:v>
                </c:pt>
                <c:pt idx="26">
                  <c:v>0.10753712371074031</c:v>
                </c:pt>
                <c:pt idx="27">
                  <c:v>0.11833081270772915</c:v>
                </c:pt>
                <c:pt idx="28">
                  <c:v>0.13045487138679979</c:v>
                </c:pt>
                <c:pt idx="29">
                  <c:v>0.14403162270759795</c:v>
                </c:pt>
                <c:pt idx="30">
                  <c:v>0.15915494309189573</c:v>
                </c:pt>
                <c:pt idx="31">
                  <c:v>0.17586181557115552</c:v>
                </c:pt>
                <c:pt idx="32">
                  <c:v>0.19409139401450698</c:v>
                </c:pt>
                <c:pt idx="33">
                  <c:v>0.21363079609650434</c:v>
                </c:pt>
                <c:pt idx="34">
                  <c:v>0.23405138689984659</c:v>
                </c:pt>
                <c:pt idx="35">
                  <c:v>0.25464790894703304</c:v>
                </c:pt>
                <c:pt idx="36">
                  <c:v>0.27440507429637173</c:v>
                </c:pt>
                <c:pt idx="37">
                  <c:v>0.29202741851723957</c:v>
                </c:pt>
                <c:pt idx="38">
                  <c:v>0.30606719825364515</c:v>
                </c:pt>
                <c:pt idx="39">
                  <c:v>0.31515830315226817</c:v>
                </c:pt>
                <c:pt idx="40">
                  <c:v>0.31830988618379069</c:v>
                </c:pt>
                <c:pt idx="41">
                  <c:v>0.31515830315226784</c:v>
                </c:pt>
                <c:pt idx="42">
                  <c:v>0.30606719825364465</c:v>
                </c:pt>
                <c:pt idx="43">
                  <c:v>0.29202741851723879</c:v>
                </c:pt>
                <c:pt idx="44">
                  <c:v>0.27440507429637084</c:v>
                </c:pt>
                <c:pt idx="45">
                  <c:v>0.25464790894703204</c:v>
                </c:pt>
                <c:pt idx="46">
                  <c:v>0.23405138689984556</c:v>
                </c:pt>
                <c:pt idx="47">
                  <c:v>0.21363079609650332</c:v>
                </c:pt>
                <c:pt idx="48">
                  <c:v>0.19409139401450606</c:v>
                </c:pt>
                <c:pt idx="49">
                  <c:v>0.17586181557115466</c:v>
                </c:pt>
                <c:pt idx="50">
                  <c:v>0.15915494309189496</c:v>
                </c:pt>
                <c:pt idx="51">
                  <c:v>0.14403162270759726</c:v>
                </c:pt>
                <c:pt idx="52">
                  <c:v>0.13045487138679912</c:v>
                </c:pt>
                <c:pt idx="53">
                  <c:v>0.11833081270772858</c:v>
                </c:pt>
                <c:pt idx="54">
                  <c:v>0.1075371237107398</c:v>
                </c:pt>
                <c:pt idx="55">
                  <c:v>9.7941503441166103E-2</c:v>
                </c:pt>
                <c:pt idx="56">
                  <c:v>8.9412889377469065E-2</c:v>
                </c:pt>
                <c:pt idx="57">
                  <c:v>8.1827734237478106E-2</c:v>
                </c:pt>
                <c:pt idx="58">
                  <c:v>7.5073086364101385E-2</c:v>
                </c:pt>
                <c:pt idx="59">
                  <c:v>6.9047697653750517E-2</c:v>
                </c:pt>
                <c:pt idx="60">
                  <c:v>6.3661977236757983E-2</c:v>
                </c:pt>
                <c:pt idx="61">
                  <c:v>5.8837317224360426E-2</c:v>
                </c:pt>
                <c:pt idx="62">
                  <c:v>5.4505117497224295E-2</c:v>
                </c:pt>
                <c:pt idx="63">
                  <c:v>5.0605705275642281E-2</c:v>
                </c:pt>
                <c:pt idx="64">
                  <c:v>4.7087261269791403E-2</c:v>
                </c:pt>
                <c:pt idx="65">
                  <c:v>4.39048118874193E-2</c:v>
                </c:pt>
                <c:pt idx="66">
                  <c:v>4.1019315229869832E-2</c:v>
                </c:pt>
                <c:pt idx="67">
                  <c:v>3.8396849961856439E-2</c:v>
                </c:pt>
                <c:pt idx="68">
                  <c:v>3.6007905676899314E-2</c:v>
                </c:pt>
                <c:pt idx="69">
                  <c:v>3.3826767926013808E-2</c:v>
                </c:pt>
                <c:pt idx="70">
                  <c:v>3.1830988618378991E-2</c:v>
                </c:pt>
                <c:pt idx="71">
                  <c:v>3.0000931779810544E-2</c:v>
                </c:pt>
                <c:pt idx="72">
                  <c:v>2.8319384891796258E-2</c:v>
                </c:pt>
                <c:pt idx="73">
                  <c:v>2.6771226760621523E-2</c:v>
                </c:pt>
                <c:pt idx="74">
                  <c:v>2.5343143804441876E-2</c:v>
                </c:pt>
                <c:pt idx="75">
                  <c:v>2.4023387636512447E-2</c:v>
                </c:pt>
                <c:pt idx="76">
                  <c:v>2.2801567778208451E-2</c:v>
                </c:pt>
                <c:pt idx="77">
                  <c:v>2.1668474212647375E-2</c:v>
                </c:pt>
                <c:pt idx="78">
                  <c:v>2.0615925270970854E-2</c:v>
                </c:pt>
                <c:pt idx="79">
                  <c:v>1.9636637025526836E-2</c:v>
                </c:pt>
                <c:pt idx="80">
                  <c:v>1.8724110951987647E-2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t.dist!$P$5</c:f>
              <c:strCache>
                <c:ptCount val="1"/>
                <c:pt idx="0">
                  <c:v>t(4)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t.dist!$O$6:$O$86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t.dist!$P$6:$P$86</c:f>
              <c:numCache>
                <c:formatCode>General</c:formatCode>
                <c:ptCount val="81"/>
                <c:pt idx="0">
                  <c:v>6.7082039324993705E-3</c:v>
                </c:pt>
                <c:pt idx="1">
                  <c:v>7.4192983211059998E-3</c:v>
                </c:pt>
                <c:pt idx="2">
                  <c:v>8.2182425413127851E-3</c:v>
                </c:pt>
                <c:pt idx="3">
                  <c:v>9.117203819542858E-3</c:v>
                </c:pt>
                <c:pt idx="4">
                  <c:v>1.0130167496884297E-2</c:v>
                </c:pt>
                <c:pt idx="5">
                  <c:v>1.1273216114143449E-2</c:v>
                </c:pt>
                <c:pt idx="6">
                  <c:v>1.2564848729606122E-2</c:v>
                </c:pt>
                <c:pt idx="7">
                  <c:v>1.4026344509659453E-2</c:v>
                </c:pt>
                <c:pt idx="8">
                  <c:v>1.5682174165287898E-2</c:v>
                </c:pt>
                <c:pt idx="9">
                  <c:v>1.7560461814839657E-2</c:v>
                </c:pt>
                <c:pt idx="10">
                  <c:v>1.9693498090836554E-2</c:v>
                </c:pt>
                <c:pt idx="11">
                  <c:v>2.211830244527373E-2</c:v>
                </c:pt>
                <c:pt idx="12">
                  <c:v>2.4877228205426129E-2</c:v>
                </c:pt>
                <c:pt idx="13">
                  <c:v>2.8018597422760052E-2</c:v>
                </c:pt>
                <c:pt idx="14">
                  <c:v>3.1597343226134923E-2</c:v>
                </c:pt>
                <c:pt idx="15">
                  <c:v>3.5675624369556701E-2</c:v>
                </c:pt>
                <c:pt idx="16">
                  <c:v>4.0323358954948318E-2</c:v>
                </c:pt>
                <c:pt idx="17">
                  <c:v>4.5618600849191719E-2</c:v>
                </c:pt>
                <c:pt idx="18">
                  <c:v>5.1647652126004306E-2</c:v>
                </c:pt>
                <c:pt idx="19">
                  <c:v>5.8504767334097291E-2</c:v>
                </c:pt>
                <c:pt idx="20">
                  <c:v>6.6291260736238963E-2</c:v>
                </c:pt>
                <c:pt idx="21">
                  <c:v>7.5113777631384313E-2</c:v>
                </c:pt>
                <c:pt idx="22">
                  <c:v>8.5081439773721179E-2</c:v>
                </c:pt>
                <c:pt idx="23">
                  <c:v>9.630153093199513E-2</c:v>
                </c:pt>
                <c:pt idx="24">
                  <c:v>0.10887336538561017</c:v>
                </c:pt>
                <c:pt idx="25">
                  <c:v>0.12288000000000028</c:v>
                </c:pt>
                <c:pt idx="26">
                  <c:v>0.13837753713555292</c:v>
                </c:pt>
                <c:pt idx="27">
                  <c:v>0.15538195452212702</c:v>
                </c:pt>
                <c:pt idx="28">
                  <c:v>0.17385372358466961</c:v>
                </c:pt>
                <c:pt idx="29">
                  <c:v>0.19368096389491254</c:v>
                </c:pt>
                <c:pt idx="30">
                  <c:v>0.21466252583998033</c:v>
                </c:pt>
                <c:pt idx="31">
                  <c:v>0.23649314409302566</c:v>
                </c:pt>
                <c:pt idx="32">
                  <c:v>0.25875353677316659</c:v>
                </c:pt>
                <c:pt idx="33">
                  <c:v>0.28090883171195158</c:v>
                </c:pt>
                <c:pt idx="34">
                  <c:v>0.30231870798580285</c:v>
                </c:pt>
                <c:pt idx="35">
                  <c:v>0.32226186856038747</c:v>
                </c:pt>
                <c:pt idx="36">
                  <c:v>0.33997573352819471</c:v>
                </c:pt>
                <c:pt idx="37">
                  <c:v>0.35470962734618927</c:v>
                </c:pt>
                <c:pt idx="38">
                  <c:v>0.36578663496593089</c:v>
                </c:pt>
                <c:pt idx="39">
                  <c:v>0.37266646558585259</c:v>
                </c:pt>
                <c:pt idx="40">
                  <c:v>0.37499999999999994</c:v>
                </c:pt>
                <c:pt idx="41">
                  <c:v>0.37266646558585242</c:v>
                </c:pt>
                <c:pt idx="42">
                  <c:v>0.36578663496593045</c:v>
                </c:pt>
                <c:pt idx="43">
                  <c:v>0.35470962734618866</c:v>
                </c:pt>
                <c:pt idx="44">
                  <c:v>0.33997573352819399</c:v>
                </c:pt>
                <c:pt idx="45">
                  <c:v>0.32226186856038658</c:v>
                </c:pt>
                <c:pt idx="46">
                  <c:v>0.30231870798580185</c:v>
                </c:pt>
                <c:pt idx="47">
                  <c:v>0.28090883171195052</c:v>
                </c:pt>
                <c:pt idx="48">
                  <c:v>0.25875353677316548</c:v>
                </c:pt>
                <c:pt idx="49">
                  <c:v>0.23649314409302455</c:v>
                </c:pt>
                <c:pt idx="50">
                  <c:v>0.2146625258399793</c:v>
                </c:pt>
                <c:pt idx="51">
                  <c:v>0.19368096389491152</c:v>
                </c:pt>
                <c:pt idx="52">
                  <c:v>0.17385372358466861</c:v>
                </c:pt>
                <c:pt idx="53">
                  <c:v>0.15538195452212608</c:v>
                </c:pt>
                <c:pt idx="54">
                  <c:v>0.13837753713555206</c:v>
                </c:pt>
                <c:pt idx="55">
                  <c:v>0.12287999999999956</c:v>
                </c:pt>
                <c:pt idx="56">
                  <c:v>0.10887336538560947</c:v>
                </c:pt>
                <c:pt idx="57">
                  <c:v>9.6301530931994533E-2</c:v>
                </c:pt>
                <c:pt idx="58">
                  <c:v>8.5081439773720638E-2</c:v>
                </c:pt>
                <c:pt idx="59">
                  <c:v>7.5113777631383813E-2</c:v>
                </c:pt>
                <c:pt idx="60">
                  <c:v>6.6291260736238561E-2</c:v>
                </c:pt>
                <c:pt idx="61">
                  <c:v>5.8504767334096909E-2</c:v>
                </c:pt>
                <c:pt idx="62">
                  <c:v>5.1647652126004001E-2</c:v>
                </c:pt>
                <c:pt idx="63">
                  <c:v>4.5618600849191442E-2</c:v>
                </c:pt>
                <c:pt idx="64">
                  <c:v>4.0323358954948083E-2</c:v>
                </c:pt>
                <c:pt idx="65">
                  <c:v>3.56756243695565E-2</c:v>
                </c:pt>
                <c:pt idx="66">
                  <c:v>3.159734322613475E-2</c:v>
                </c:pt>
                <c:pt idx="67">
                  <c:v>2.8018597422759899E-2</c:v>
                </c:pt>
                <c:pt idx="68">
                  <c:v>2.4877228205425976E-2</c:v>
                </c:pt>
                <c:pt idx="69">
                  <c:v>2.2118302445273599E-2</c:v>
                </c:pt>
                <c:pt idx="70">
                  <c:v>1.969349809083645E-2</c:v>
                </c:pt>
                <c:pt idx="71">
                  <c:v>1.756046181483956E-2</c:v>
                </c:pt>
                <c:pt idx="72">
                  <c:v>1.5682174165287808E-2</c:v>
                </c:pt>
                <c:pt idx="73">
                  <c:v>1.4026344509659375E-2</c:v>
                </c:pt>
                <c:pt idx="74">
                  <c:v>1.2564848729606058E-2</c:v>
                </c:pt>
                <c:pt idx="75">
                  <c:v>1.1273216114143387E-2</c:v>
                </c:pt>
                <c:pt idx="76">
                  <c:v>1.0130167496884241E-2</c:v>
                </c:pt>
                <c:pt idx="77">
                  <c:v>9.1172038195428129E-3</c:v>
                </c:pt>
                <c:pt idx="78">
                  <c:v>8.2182425413127435E-3</c:v>
                </c:pt>
                <c:pt idx="79">
                  <c:v>7.4192983211059634E-3</c:v>
                </c:pt>
                <c:pt idx="80">
                  <c:v>6.708203932499341E-3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t.dist!$R$5</c:f>
              <c:strCache>
                <c:ptCount val="1"/>
                <c:pt idx="0">
                  <c:v>t(10)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t.dist!$Q$6:$Q$86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t.dist!$R$6:$R$86</c:f>
              <c:numCache>
                <c:formatCode>General</c:formatCode>
                <c:ptCount val="81"/>
                <c:pt idx="0">
                  <c:v>2.0310339110412167E-3</c:v>
                </c:pt>
                <c:pt idx="1">
                  <c:v>2.4066888019954914E-3</c:v>
                </c:pt>
                <c:pt idx="2">
                  <c:v>2.854394394609606E-3</c:v>
                </c:pt>
                <c:pt idx="3">
                  <c:v>3.388150977962402E-3</c:v>
                </c:pt>
                <c:pt idx="4">
                  <c:v>4.0246232150294723E-3</c:v>
                </c:pt>
                <c:pt idx="5">
                  <c:v>4.7836071267013313E-3</c:v>
                </c:pt>
                <c:pt idx="6">
                  <c:v>5.6885611066299349E-3</c:v>
                </c:pt>
                <c:pt idx="7">
                  <c:v>6.7672024406869478E-3</c:v>
                </c:pt>
                <c:pt idx="8">
                  <c:v>8.0521673723421769E-3</c:v>
                </c:pt>
                <c:pt idx="9">
                  <c:v>9.5817276708977401E-3</c:v>
                </c:pt>
                <c:pt idx="10">
                  <c:v>1.1400549464542541E-2</c:v>
                </c:pt>
                <c:pt idx="11">
                  <c:v>1.3560470295244957E-2</c:v>
                </c:pt>
                <c:pt idx="12">
                  <c:v>1.6121257439422162E-2</c:v>
                </c:pt>
                <c:pt idx="13">
                  <c:v>1.9151294092491014E-2</c:v>
                </c:pt>
                <c:pt idx="14">
                  <c:v>2.2728119798465014E-2</c:v>
                </c:pt>
                <c:pt idx="15">
                  <c:v>2.6938727628244525E-2</c:v>
                </c:pt>
                <c:pt idx="16">
                  <c:v>3.1879493750030637E-2</c:v>
                </c:pt>
                <c:pt idx="17">
                  <c:v>3.7655586709753476E-2</c:v>
                </c:pt>
                <c:pt idx="18">
                  <c:v>4.4379676614245848E-2</c:v>
                </c:pt>
                <c:pt idx="19">
                  <c:v>5.2169742604355161E-2</c:v>
                </c:pt>
                <c:pt idx="20">
                  <c:v>6.1145766321218355E-2</c:v>
                </c:pt>
                <c:pt idx="21">
                  <c:v>7.1425107032802693E-2</c:v>
                </c:pt>
                <c:pt idx="22">
                  <c:v>8.3116389653879852E-2</c:v>
                </c:pt>
                <c:pt idx="23">
                  <c:v>9.6311809633229606E-2</c:v>
                </c:pt>
                <c:pt idx="24">
                  <c:v>0.11107787729698369</c:v>
                </c:pt>
                <c:pt idx="25">
                  <c:v>0.1274447942870921</c:v>
                </c:pt>
                <c:pt idx="26">
                  <c:v>0.14539487566000658</c:v>
                </c:pt>
                <c:pt idx="27">
                  <c:v>0.16485069296801985</c:v>
                </c:pt>
                <c:pt idx="28">
                  <c:v>0.18566389362670371</c:v>
                </c:pt>
                <c:pt idx="29">
                  <c:v>0.20760591316421462</c:v>
                </c:pt>
                <c:pt idx="30">
                  <c:v>0.23036198922913928</c:v>
                </c:pt>
                <c:pt idx="31">
                  <c:v>0.25352995055982819</c:v>
                </c:pt>
                <c:pt idx="32">
                  <c:v>0.27662513233825708</c:v>
                </c:pt>
                <c:pt idx="33">
                  <c:v>0.29909241773685336</c:v>
                </c:pt>
                <c:pt idx="34">
                  <c:v>0.32032581052912501</c:v>
                </c:pt>
                <c:pt idx="35">
                  <c:v>0.33969513635207832</c:v>
                </c:pt>
                <c:pt idx="36">
                  <c:v>0.35657853369790443</c:v>
                </c:pt>
                <c:pt idx="37">
                  <c:v>0.37039846155274586</c:v>
                </c:pt>
                <c:pt idx="38">
                  <c:v>0.38065818105444948</c:v>
                </c:pt>
                <c:pt idx="39">
                  <c:v>0.38697522581518057</c:v>
                </c:pt>
                <c:pt idx="40">
                  <c:v>0.38910838396603115</c:v>
                </c:pt>
                <c:pt idx="41">
                  <c:v>0.3869752258151804</c:v>
                </c:pt>
                <c:pt idx="42">
                  <c:v>0.3806581810544491</c:v>
                </c:pt>
                <c:pt idx="43">
                  <c:v>0.37039846155274525</c:v>
                </c:pt>
                <c:pt idx="44">
                  <c:v>0.3565785336979036</c:v>
                </c:pt>
                <c:pt idx="45">
                  <c:v>0.33969513635207738</c:v>
                </c:pt>
                <c:pt idx="46">
                  <c:v>0.32032581052912407</c:v>
                </c:pt>
                <c:pt idx="47">
                  <c:v>0.29909241773685219</c:v>
                </c:pt>
                <c:pt idx="48">
                  <c:v>0.27662513233825597</c:v>
                </c:pt>
                <c:pt idx="49">
                  <c:v>0.25352995055982697</c:v>
                </c:pt>
                <c:pt idx="50">
                  <c:v>0.23036198922913814</c:v>
                </c:pt>
                <c:pt idx="51">
                  <c:v>0.20760591316421356</c:v>
                </c:pt>
                <c:pt idx="52">
                  <c:v>0.18566389362670266</c:v>
                </c:pt>
                <c:pt idx="53">
                  <c:v>0.16485069296801882</c:v>
                </c:pt>
                <c:pt idx="54">
                  <c:v>0.14539487566000561</c:v>
                </c:pt>
                <c:pt idx="55">
                  <c:v>0.12744479428709121</c:v>
                </c:pt>
                <c:pt idx="56">
                  <c:v>0.11107787729698289</c:v>
                </c:pt>
                <c:pt idx="57">
                  <c:v>9.6311809633228912E-2</c:v>
                </c:pt>
                <c:pt idx="58">
                  <c:v>8.31163896538792E-2</c:v>
                </c:pt>
                <c:pt idx="59">
                  <c:v>7.1425107032802138E-2</c:v>
                </c:pt>
                <c:pt idx="60">
                  <c:v>6.114576632121789E-2</c:v>
                </c:pt>
                <c:pt idx="61">
                  <c:v>5.2169742604354759E-2</c:v>
                </c:pt>
                <c:pt idx="62">
                  <c:v>4.4379676614245474E-2</c:v>
                </c:pt>
                <c:pt idx="63">
                  <c:v>3.7655586709753185E-2</c:v>
                </c:pt>
                <c:pt idx="64">
                  <c:v>3.1879493750030366E-2</c:v>
                </c:pt>
                <c:pt idx="65">
                  <c:v>2.693872762824431E-2</c:v>
                </c:pt>
                <c:pt idx="66">
                  <c:v>2.2728119798464813E-2</c:v>
                </c:pt>
                <c:pt idx="67">
                  <c:v>1.9151294092490875E-2</c:v>
                </c:pt>
                <c:pt idx="68">
                  <c:v>1.6121257439422026E-2</c:v>
                </c:pt>
                <c:pt idx="69">
                  <c:v>1.3560470295244832E-2</c:v>
                </c:pt>
                <c:pt idx="70">
                  <c:v>1.140054946454244E-2</c:v>
                </c:pt>
                <c:pt idx="71">
                  <c:v>9.5817276708976742E-3</c:v>
                </c:pt>
                <c:pt idx="72">
                  <c:v>8.0521673723421092E-3</c:v>
                </c:pt>
                <c:pt idx="73">
                  <c:v>6.7672024406868828E-3</c:v>
                </c:pt>
                <c:pt idx="74">
                  <c:v>5.6885611066298906E-3</c:v>
                </c:pt>
                <c:pt idx="75">
                  <c:v>4.7836071267012897E-3</c:v>
                </c:pt>
                <c:pt idx="76">
                  <c:v>4.0246232150294376E-3</c:v>
                </c:pt>
                <c:pt idx="77">
                  <c:v>3.3881509779623759E-3</c:v>
                </c:pt>
                <c:pt idx="78">
                  <c:v>2.8543943946095838E-3</c:v>
                </c:pt>
                <c:pt idx="79">
                  <c:v>2.4066888019954706E-3</c:v>
                </c:pt>
                <c:pt idx="80">
                  <c:v>2.0310339110412006E-3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60384"/>
        <c:axId val="140174464"/>
      </c:scatterChart>
      <c:valAx>
        <c:axId val="140160384"/>
        <c:scaling>
          <c:orientation val="minMax"/>
          <c:max val="3"/>
          <c:min val="-3"/>
        </c:scaling>
        <c:delete val="0"/>
        <c:axPos val="b"/>
        <c:numFmt formatCode="0.0" sourceLinked="1"/>
        <c:majorTickMark val="out"/>
        <c:minorTickMark val="none"/>
        <c:tickLblPos val="nextTo"/>
        <c:crossAx val="140174464"/>
        <c:crosses val="autoZero"/>
        <c:crossBetween val="midCat"/>
        <c:majorUnit val="1"/>
      </c:valAx>
      <c:valAx>
        <c:axId val="140174464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40160384"/>
        <c:crosses val="autoZero"/>
        <c:crossBetween val="midCat"/>
        <c:majorUnit val="0.1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73934426229508199"/>
          <c:y val="7.0529422164198385E-2"/>
          <c:w val="0.1944629462300819"/>
          <c:h val="0.49970054261352048"/>
        </c:manualLayout>
      </c:layout>
      <c:overlay val="1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t.dist!$AC$5</c:f>
              <c:strCache>
                <c:ptCount val="1"/>
                <c:pt idx="0">
                  <c:v>t(1)</c:v>
                </c:pt>
              </c:strCache>
            </c:strRef>
          </c:tx>
          <c:marker>
            <c:symbol val="none"/>
          </c:marker>
          <c:xVal>
            <c:numRef>
              <c:f>t.dist!$AB$6:$AB$86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t.dist!$AC$6:$AC$86</c:f>
              <c:numCache>
                <c:formatCode>General</c:formatCode>
                <c:ptCount val="81"/>
                <c:pt idx="0">
                  <c:v>1.8724110951987685E-2</c:v>
                </c:pt>
                <c:pt idx="1">
                  <c:v>1.9636637025526874E-2</c:v>
                </c:pt>
                <c:pt idx="2">
                  <c:v>2.0615925270970902E-2</c:v>
                </c:pt>
                <c:pt idx="3">
                  <c:v>2.1668474212647431E-2</c:v>
                </c:pt>
                <c:pt idx="4">
                  <c:v>2.2801567778208506E-2</c:v>
                </c:pt>
                <c:pt idx="5">
                  <c:v>2.4023387636512513E-2</c:v>
                </c:pt>
                <c:pt idx="6">
                  <c:v>2.5343143804441939E-2</c:v>
                </c:pt>
                <c:pt idx="7">
                  <c:v>2.6771226760621603E-2</c:v>
                </c:pt>
                <c:pt idx="8">
                  <c:v>2.8319384891796338E-2</c:v>
                </c:pt>
                <c:pt idx="9">
                  <c:v>3.0000931779810634E-2</c:v>
                </c:pt>
                <c:pt idx="10">
                  <c:v>3.1830988618379089E-2</c:v>
                </c:pt>
                <c:pt idx="11">
                  <c:v>3.3826767926013905E-2</c:v>
                </c:pt>
                <c:pt idx="12">
                  <c:v>3.6007905676899425E-2</c:v>
                </c:pt>
                <c:pt idx="13">
                  <c:v>3.839684996185657E-2</c:v>
                </c:pt>
                <c:pt idx="14">
                  <c:v>4.1019315229869971E-2</c:v>
                </c:pt>
                <c:pt idx="15">
                  <c:v>4.3904811887419452E-2</c:v>
                </c:pt>
                <c:pt idx="16">
                  <c:v>4.7087261269791569E-2</c:v>
                </c:pt>
                <c:pt idx="17">
                  <c:v>5.0605705275642454E-2</c:v>
                </c:pt>
                <c:pt idx="18">
                  <c:v>5.4505117497224496E-2</c:v>
                </c:pt>
                <c:pt idx="19">
                  <c:v>5.8837317224360648E-2</c:v>
                </c:pt>
                <c:pt idx="20">
                  <c:v>6.3661977236758233E-2</c:v>
                </c:pt>
                <c:pt idx="21">
                  <c:v>6.9047697653750795E-2</c:v>
                </c:pt>
                <c:pt idx="22">
                  <c:v>7.5073086364101704E-2</c:v>
                </c:pt>
                <c:pt idx="23">
                  <c:v>8.1827734237478467E-2</c:v>
                </c:pt>
                <c:pt idx="24">
                  <c:v>8.9412889377469454E-2</c:v>
                </c:pt>
                <c:pt idx="25">
                  <c:v>9.7941503441166561E-2</c:v>
                </c:pt>
                <c:pt idx="26">
                  <c:v>0.10753712371074031</c:v>
                </c:pt>
                <c:pt idx="27">
                  <c:v>0.11833081270772915</c:v>
                </c:pt>
                <c:pt idx="28">
                  <c:v>0.13045487138679979</c:v>
                </c:pt>
                <c:pt idx="29">
                  <c:v>0.14403162270759795</c:v>
                </c:pt>
                <c:pt idx="30">
                  <c:v>0.15915494309189573</c:v>
                </c:pt>
                <c:pt idx="31">
                  <c:v>0.17586181557115552</c:v>
                </c:pt>
                <c:pt idx="32">
                  <c:v>0.19409139401450698</c:v>
                </c:pt>
                <c:pt idx="33">
                  <c:v>0.21363079609650434</c:v>
                </c:pt>
                <c:pt idx="34">
                  <c:v>0.23405138689984659</c:v>
                </c:pt>
                <c:pt idx="35">
                  <c:v>0.25464790894703304</c:v>
                </c:pt>
                <c:pt idx="36">
                  <c:v>0.27440507429637173</c:v>
                </c:pt>
                <c:pt idx="37">
                  <c:v>0.29202741851723957</c:v>
                </c:pt>
                <c:pt idx="38">
                  <c:v>0.30606719825364515</c:v>
                </c:pt>
                <c:pt idx="39">
                  <c:v>0.31515830315226817</c:v>
                </c:pt>
                <c:pt idx="40">
                  <c:v>0.31830988618379069</c:v>
                </c:pt>
                <c:pt idx="41">
                  <c:v>0.31515830315226784</c:v>
                </c:pt>
                <c:pt idx="42">
                  <c:v>0.30606719825364465</c:v>
                </c:pt>
                <c:pt idx="43">
                  <c:v>0.29202741851723879</c:v>
                </c:pt>
                <c:pt idx="44">
                  <c:v>0.27440507429637084</c:v>
                </c:pt>
                <c:pt idx="45">
                  <c:v>0.25464790894703204</c:v>
                </c:pt>
                <c:pt idx="46">
                  <c:v>0.23405138689984556</c:v>
                </c:pt>
                <c:pt idx="47">
                  <c:v>0.21363079609650332</c:v>
                </c:pt>
                <c:pt idx="48">
                  <c:v>0.19409139401450606</c:v>
                </c:pt>
                <c:pt idx="49">
                  <c:v>0.17586181557115466</c:v>
                </c:pt>
                <c:pt idx="50">
                  <c:v>0.15915494309189496</c:v>
                </c:pt>
                <c:pt idx="51">
                  <c:v>0.14403162270759726</c:v>
                </c:pt>
                <c:pt idx="52">
                  <c:v>0.13045487138679912</c:v>
                </c:pt>
                <c:pt idx="53">
                  <c:v>0.11833081270772858</c:v>
                </c:pt>
                <c:pt idx="54">
                  <c:v>0.1075371237107398</c:v>
                </c:pt>
                <c:pt idx="55">
                  <c:v>9.7941503441166103E-2</c:v>
                </c:pt>
                <c:pt idx="56">
                  <c:v>8.9412889377469065E-2</c:v>
                </c:pt>
                <c:pt idx="57">
                  <c:v>8.1827734237478106E-2</c:v>
                </c:pt>
                <c:pt idx="58">
                  <c:v>7.5073086364101385E-2</c:v>
                </c:pt>
                <c:pt idx="59">
                  <c:v>6.9047697653750517E-2</c:v>
                </c:pt>
                <c:pt idx="60">
                  <c:v>6.3661977236757983E-2</c:v>
                </c:pt>
                <c:pt idx="61">
                  <c:v>5.8837317224360426E-2</c:v>
                </c:pt>
                <c:pt idx="62">
                  <c:v>5.4505117497224295E-2</c:v>
                </c:pt>
                <c:pt idx="63">
                  <c:v>5.0605705275642281E-2</c:v>
                </c:pt>
                <c:pt idx="64">
                  <c:v>4.7087261269791403E-2</c:v>
                </c:pt>
                <c:pt idx="65">
                  <c:v>4.39048118874193E-2</c:v>
                </c:pt>
                <c:pt idx="66">
                  <c:v>4.1019315229869832E-2</c:v>
                </c:pt>
                <c:pt idx="67">
                  <c:v>3.8396849961856439E-2</c:v>
                </c:pt>
                <c:pt idx="68">
                  <c:v>3.6007905676899314E-2</c:v>
                </c:pt>
                <c:pt idx="69">
                  <c:v>3.3826767926013808E-2</c:v>
                </c:pt>
                <c:pt idx="70">
                  <c:v>3.1830988618378991E-2</c:v>
                </c:pt>
                <c:pt idx="71">
                  <c:v>3.0000931779810544E-2</c:v>
                </c:pt>
                <c:pt idx="72">
                  <c:v>2.8319384891796258E-2</c:v>
                </c:pt>
                <c:pt idx="73">
                  <c:v>2.6771226760621523E-2</c:v>
                </c:pt>
                <c:pt idx="74">
                  <c:v>2.5343143804441876E-2</c:v>
                </c:pt>
                <c:pt idx="75">
                  <c:v>2.4023387636512447E-2</c:v>
                </c:pt>
                <c:pt idx="76">
                  <c:v>2.2801567778208451E-2</c:v>
                </c:pt>
                <c:pt idx="77">
                  <c:v>2.1668474212647375E-2</c:v>
                </c:pt>
                <c:pt idx="78">
                  <c:v>2.0615925270970854E-2</c:v>
                </c:pt>
                <c:pt idx="79">
                  <c:v>1.9636637025526836E-2</c:v>
                </c:pt>
                <c:pt idx="80">
                  <c:v>1.8724110951987647E-2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1584"/>
        <c:axId val="141573120"/>
      </c:scatterChart>
      <c:valAx>
        <c:axId val="141571584"/>
        <c:scaling>
          <c:orientation val="minMax"/>
          <c:max val="4"/>
          <c:min val="-4"/>
        </c:scaling>
        <c:delete val="0"/>
        <c:axPos val="b"/>
        <c:numFmt formatCode="0.0" sourceLinked="1"/>
        <c:majorTickMark val="out"/>
        <c:minorTickMark val="none"/>
        <c:tickLblPos val="nextTo"/>
        <c:crossAx val="141573120"/>
        <c:crosses val="autoZero"/>
        <c:crossBetween val="midCat"/>
        <c:majorUnit val="1"/>
      </c:valAx>
      <c:valAx>
        <c:axId val="141573120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415715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t.dist!$AC$5</c:f>
              <c:strCache>
                <c:ptCount val="1"/>
                <c:pt idx="0">
                  <c:v>t(1)</c:v>
                </c:pt>
              </c:strCache>
            </c:strRef>
          </c:tx>
          <c:marker>
            <c:symbol val="none"/>
          </c:marker>
          <c:xVal>
            <c:numRef>
              <c:f>t.dist!$AB$6:$AB$86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t.dist!$AC$6:$AC$86</c:f>
              <c:numCache>
                <c:formatCode>General</c:formatCode>
                <c:ptCount val="81"/>
                <c:pt idx="0">
                  <c:v>1.8724110951987685E-2</c:v>
                </c:pt>
                <c:pt idx="1">
                  <c:v>1.9636637025526874E-2</c:v>
                </c:pt>
                <c:pt idx="2">
                  <c:v>2.0615925270970902E-2</c:v>
                </c:pt>
                <c:pt idx="3">
                  <c:v>2.1668474212647431E-2</c:v>
                </c:pt>
                <c:pt idx="4">
                  <c:v>2.2801567778208506E-2</c:v>
                </c:pt>
                <c:pt idx="5">
                  <c:v>2.4023387636512513E-2</c:v>
                </c:pt>
                <c:pt idx="6">
                  <c:v>2.5343143804441939E-2</c:v>
                </c:pt>
                <c:pt idx="7">
                  <c:v>2.6771226760621603E-2</c:v>
                </c:pt>
                <c:pt idx="8">
                  <c:v>2.8319384891796338E-2</c:v>
                </c:pt>
                <c:pt idx="9">
                  <c:v>3.0000931779810634E-2</c:v>
                </c:pt>
                <c:pt idx="10">
                  <c:v>3.1830988618379089E-2</c:v>
                </c:pt>
                <c:pt idx="11">
                  <c:v>3.3826767926013905E-2</c:v>
                </c:pt>
                <c:pt idx="12">
                  <c:v>3.6007905676899425E-2</c:v>
                </c:pt>
                <c:pt idx="13">
                  <c:v>3.839684996185657E-2</c:v>
                </c:pt>
                <c:pt idx="14">
                  <c:v>4.1019315229869971E-2</c:v>
                </c:pt>
                <c:pt idx="15">
                  <c:v>4.3904811887419452E-2</c:v>
                </c:pt>
                <c:pt idx="16">
                  <c:v>4.7087261269791569E-2</c:v>
                </c:pt>
                <c:pt idx="17">
                  <c:v>5.0605705275642454E-2</c:v>
                </c:pt>
                <c:pt idx="18">
                  <c:v>5.4505117497224496E-2</c:v>
                </c:pt>
                <c:pt idx="19">
                  <c:v>5.8837317224360648E-2</c:v>
                </c:pt>
                <c:pt idx="20">
                  <c:v>6.3661977236758233E-2</c:v>
                </c:pt>
                <c:pt idx="21">
                  <c:v>6.9047697653750795E-2</c:v>
                </c:pt>
                <c:pt idx="22">
                  <c:v>7.5073086364101704E-2</c:v>
                </c:pt>
                <c:pt idx="23">
                  <c:v>8.1827734237478467E-2</c:v>
                </c:pt>
                <c:pt idx="24">
                  <c:v>8.9412889377469454E-2</c:v>
                </c:pt>
                <c:pt idx="25">
                  <c:v>9.7941503441166561E-2</c:v>
                </c:pt>
                <c:pt idx="26">
                  <c:v>0.10753712371074031</c:v>
                </c:pt>
                <c:pt idx="27">
                  <c:v>0.11833081270772915</c:v>
                </c:pt>
                <c:pt idx="28">
                  <c:v>0.13045487138679979</c:v>
                </c:pt>
                <c:pt idx="29">
                  <c:v>0.14403162270759795</c:v>
                </c:pt>
                <c:pt idx="30">
                  <c:v>0.15915494309189573</c:v>
                </c:pt>
                <c:pt idx="31">
                  <c:v>0.17586181557115552</c:v>
                </c:pt>
                <c:pt idx="32">
                  <c:v>0.19409139401450698</c:v>
                </c:pt>
                <c:pt idx="33">
                  <c:v>0.21363079609650434</c:v>
                </c:pt>
                <c:pt idx="34">
                  <c:v>0.23405138689984659</c:v>
                </c:pt>
                <c:pt idx="35">
                  <c:v>0.25464790894703304</c:v>
                </c:pt>
                <c:pt idx="36">
                  <c:v>0.27440507429637173</c:v>
                </c:pt>
                <c:pt idx="37">
                  <c:v>0.29202741851723957</c:v>
                </c:pt>
                <c:pt idx="38">
                  <c:v>0.30606719825364515</c:v>
                </c:pt>
                <c:pt idx="39">
                  <c:v>0.31515830315226817</c:v>
                </c:pt>
                <c:pt idx="40">
                  <c:v>0.31830988618379069</c:v>
                </c:pt>
                <c:pt idx="41">
                  <c:v>0.31515830315226784</c:v>
                </c:pt>
                <c:pt idx="42">
                  <c:v>0.30606719825364465</c:v>
                </c:pt>
                <c:pt idx="43">
                  <c:v>0.29202741851723879</c:v>
                </c:pt>
                <c:pt idx="44">
                  <c:v>0.27440507429637084</c:v>
                </c:pt>
                <c:pt idx="45">
                  <c:v>0.25464790894703204</c:v>
                </c:pt>
                <c:pt idx="46">
                  <c:v>0.23405138689984556</c:v>
                </c:pt>
                <c:pt idx="47">
                  <c:v>0.21363079609650332</c:v>
                </c:pt>
                <c:pt idx="48">
                  <c:v>0.19409139401450606</c:v>
                </c:pt>
                <c:pt idx="49">
                  <c:v>0.17586181557115466</c:v>
                </c:pt>
                <c:pt idx="50">
                  <c:v>0.15915494309189496</c:v>
                </c:pt>
                <c:pt idx="51">
                  <c:v>0.14403162270759726</c:v>
                </c:pt>
                <c:pt idx="52">
                  <c:v>0.13045487138679912</c:v>
                </c:pt>
                <c:pt idx="53">
                  <c:v>0.11833081270772858</c:v>
                </c:pt>
                <c:pt idx="54">
                  <c:v>0.1075371237107398</c:v>
                </c:pt>
                <c:pt idx="55">
                  <c:v>9.7941503441166103E-2</c:v>
                </c:pt>
                <c:pt idx="56">
                  <c:v>8.9412889377469065E-2</c:v>
                </c:pt>
                <c:pt idx="57">
                  <c:v>8.1827734237478106E-2</c:v>
                </c:pt>
                <c:pt idx="58">
                  <c:v>7.5073086364101385E-2</c:v>
                </c:pt>
                <c:pt idx="59">
                  <c:v>6.9047697653750517E-2</c:v>
                </c:pt>
                <c:pt idx="60">
                  <c:v>6.3661977236757983E-2</c:v>
                </c:pt>
                <c:pt idx="61">
                  <c:v>5.8837317224360426E-2</c:v>
                </c:pt>
                <c:pt idx="62">
                  <c:v>5.4505117497224295E-2</c:v>
                </c:pt>
                <c:pt idx="63">
                  <c:v>5.0605705275642281E-2</c:v>
                </c:pt>
                <c:pt idx="64">
                  <c:v>4.7087261269791403E-2</c:v>
                </c:pt>
                <c:pt idx="65">
                  <c:v>4.39048118874193E-2</c:v>
                </c:pt>
                <c:pt idx="66">
                  <c:v>4.1019315229869832E-2</c:v>
                </c:pt>
                <c:pt idx="67">
                  <c:v>3.8396849961856439E-2</c:v>
                </c:pt>
                <c:pt idx="68">
                  <c:v>3.6007905676899314E-2</c:v>
                </c:pt>
                <c:pt idx="69">
                  <c:v>3.3826767926013808E-2</c:v>
                </c:pt>
                <c:pt idx="70">
                  <c:v>3.1830988618378991E-2</c:v>
                </c:pt>
                <c:pt idx="71">
                  <c:v>3.0000931779810544E-2</c:v>
                </c:pt>
                <c:pt idx="72">
                  <c:v>2.8319384891796258E-2</c:v>
                </c:pt>
                <c:pt idx="73">
                  <c:v>2.6771226760621523E-2</c:v>
                </c:pt>
                <c:pt idx="74">
                  <c:v>2.5343143804441876E-2</c:v>
                </c:pt>
                <c:pt idx="75">
                  <c:v>2.4023387636512447E-2</c:v>
                </c:pt>
                <c:pt idx="76">
                  <c:v>2.2801567778208451E-2</c:v>
                </c:pt>
                <c:pt idx="77">
                  <c:v>2.1668474212647375E-2</c:v>
                </c:pt>
                <c:pt idx="78">
                  <c:v>2.0615925270970854E-2</c:v>
                </c:pt>
                <c:pt idx="79">
                  <c:v>1.9636637025526836E-2</c:v>
                </c:pt>
                <c:pt idx="80">
                  <c:v>1.8724110951987647E-2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t.dist!$AE$5</c:f>
              <c:strCache>
                <c:ptCount val="1"/>
                <c:pt idx="0">
                  <c:v>上側確率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t.dist!$AD$6:$AD$26</c:f>
              <c:numCache>
                <c:formatCode>0.0</c:formatCode>
                <c:ptCount val="21"/>
                <c:pt idx="0">
                  <c:v>2.0859999999999999</c:v>
                </c:pt>
                <c:pt idx="1">
                  <c:v>2.1859999999999999</c:v>
                </c:pt>
                <c:pt idx="2">
                  <c:v>2.286</c:v>
                </c:pt>
                <c:pt idx="3">
                  <c:v>2.3860000000000001</c:v>
                </c:pt>
                <c:pt idx="4">
                  <c:v>2.4860000000000002</c:v>
                </c:pt>
                <c:pt idx="5">
                  <c:v>2.5860000000000003</c:v>
                </c:pt>
                <c:pt idx="6">
                  <c:v>2.6860000000000004</c:v>
                </c:pt>
                <c:pt idx="7">
                  <c:v>2.7860000000000005</c:v>
                </c:pt>
                <c:pt idx="8">
                  <c:v>2.8860000000000006</c:v>
                </c:pt>
                <c:pt idx="9">
                  <c:v>2.9860000000000007</c:v>
                </c:pt>
                <c:pt idx="10">
                  <c:v>3.0860000000000007</c:v>
                </c:pt>
                <c:pt idx="11">
                  <c:v>3.1860000000000008</c:v>
                </c:pt>
                <c:pt idx="12">
                  <c:v>3.2860000000000009</c:v>
                </c:pt>
                <c:pt idx="13">
                  <c:v>3.386000000000001</c:v>
                </c:pt>
                <c:pt idx="14">
                  <c:v>3.4860000000000011</c:v>
                </c:pt>
                <c:pt idx="15">
                  <c:v>3.5860000000000012</c:v>
                </c:pt>
                <c:pt idx="16">
                  <c:v>3.6860000000000013</c:v>
                </c:pt>
                <c:pt idx="17">
                  <c:v>3.7860000000000014</c:v>
                </c:pt>
                <c:pt idx="18">
                  <c:v>3.8860000000000015</c:v>
                </c:pt>
                <c:pt idx="19">
                  <c:v>3.9860000000000015</c:v>
                </c:pt>
                <c:pt idx="20">
                  <c:v>4.0860000000000012</c:v>
                </c:pt>
              </c:numCache>
            </c:numRef>
          </c:xVal>
          <c:yVal>
            <c:numRef>
              <c:f>t.dist!$AE$6:$AE$26</c:f>
              <c:numCache>
                <c:formatCode>General</c:formatCode>
                <c:ptCount val="21"/>
                <c:pt idx="0">
                  <c:v>5.9481654167209956E-2</c:v>
                </c:pt>
                <c:pt idx="1">
                  <c:v>5.5084294902047269E-2</c:v>
                </c:pt>
                <c:pt idx="2">
                  <c:v>5.1127580502764731E-2</c:v>
                </c:pt>
                <c:pt idx="3">
                  <c:v>4.7558654776394704E-2</c:v>
                </c:pt>
                <c:pt idx="4">
                  <c:v>4.433164306152515E-2</c:v>
                </c:pt>
                <c:pt idx="5">
                  <c:v>4.140672422544521E-2</c:v>
                </c:pt>
                <c:pt idx="6">
                  <c:v>3.8749305039930217E-2</c:v>
                </c:pt>
                <c:pt idx="7">
                  <c:v>3.6329296662897713E-2</c:v>
                </c:pt>
                <c:pt idx="8">
                  <c:v>3.4120486940265655E-2</c:v>
                </c:pt>
                <c:pt idx="9">
                  <c:v>3.2099999453801695E-2</c:v>
                </c:pt>
                <c:pt idx="10">
                  <c:v>3.0247829330359754E-2</c:v>
                </c:pt>
                <c:pt idx="11">
                  <c:v>2.8546445964304553E-2</c:v>
                </c:pt>
                <c:pt idx="12">
                  <c:v>2.6980453483327779E-2</c:v>
                </c:pt>
                <c:pt idx="13">
                  <c:v>2.5536300708302716E-2</c:v>
                </c:pt>
                <c:pt idx="14">
                  <c:v>2.420203334741898E-2</c:v>
                </c:pt>
                <c:pt idx="15">
                  <c:v>2.2967082128527858E-2</c:v>
                </c:pt>
                <c:pt idx="16">
                  <c:v>2.1822081463268774E-2</c:v>
                </c:pt>
                <c:pt idx="17">
                  <c:v>2.0758714031658597E-2</c:v>
                </c:pt>
                <c:pt idx="18">
                  <c:v>1.976957737172225E-2</c:v>
                </c:pt>
                <c:pt idx="19">
                  <c:v>1.8848069159298625E-2</c:v>
                </c:pt>
                <c:pt idx="20">
                  <c:v>1.7988288376467557E-2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93984"/>
        <c:axId val="141608064"/>
      </c:scatterChart>
      <c:valAx>
        <c:axId val="141593984"/>
        <c:scaling>
          <c:orientation val="minMax"/>
          <c:max val="3"/>
          <c:min val="-3"/>
        </c:scaling>
        <c:delete val="0"/>
        <c:axPos val="b"/>
        <c:numFmt formatCode="0.0" sourceLinked="1"/>
        <c:majorTickMark val="out"/>
        <c:minorTickMark val="none"/>
        <c:tickLblPos val="nextTo"/>
        <c:crossAx val="141608064"/>
        <c:crosses val="autoZero"/>
        <c:crossBetween val="midCat"/>
        <c:majorUnit val="1"/>
      </c:valAx>
      <c:valAx>
        <c:axId val="141608064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41593984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t.dist!$AC$5</c:f>
              <c:strCache>
                <c:ptCount val="1"/>
                <c:pt idx="0">
                  <c:v>t(1)</c:v>
                </c:pt>
              </c:strCache>
            </c:strRef>
          </c:tx>
          <c:marker>
            <c:symbol val="none"/>
          </c:marker>
          <c:xVal>
            <c:numRef>
              <c:f>t.dist!$AB$6:$AB$86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t.dist!$AC$6:$AC$86</c:f>
              <c:numCache>
                <c:formatCode>General</c:formatCode>
                <c:ptCount val="81"/>
                <c:pt idx="0">
                  <c:v>1.8724110951987685E-2</c:v>
                </c:pt>
                <c:pt idx="1">
                  <c:v>1.9636637025526874E-2</c:v>
                </c:pt>
                <c:pt idx="2">
                  <c:v>2.0615925270970902E-2</c:v>
                </c:pt>
                <c:pt idx="3">
                  <c:v>2.1668474212647431E-2</c:v>
                </c:pt>
                <c:pt idx="4">
                  <c:v>2.2801567778208506E-2</c:v>
                </c:pt>
                <c:pt idx="5">
                  <c:v>2.4023387636512513E-2</c:v>
                </c:pt>
                <c:pt idx="6">
                  <c:v>2.5343143804441939E-2</c:v>
                </c:pt>
                <c:pt idx="7">
                  <c:v>2.6771226760621603E-2</c:v>
                </c:pt>
                <c:pt idx="8">
                  <c:v>2.8319384891796338E-2</c:v>
                </c:pt>
                <c:pt idx="9">
                  <c:v>3.0000931779810634E-2</c:v>
                </c:pt>
                <c:pt idx="10">
                  <c:v>3.1830988618379089E-2</c:v>
                </c:pt>
                <c:pt idx="11">
                  <c:v>3.3826767926013905E-2</c:v>
                </c:pt>
                <c:pt idx="12">
                  <c:v>3.6007905676899425E-2</c:v>
                </c:pt>
                <c:pt idx="13">
                  <c:v>3.839684996185657E-2</c:v>
                </c:pt>
                <c:pt idx="14">
                  <c:v>4.1019315229869971E-2</c:v>
                </c:pt>
                <c:pt idx="15">
                  <c:v>4.3904811887419452E-2</c:v>
                </c:pt>
                <c:pt idx="16">
                  <c:v>4.7087261269791569E-2</c:v>
                </c:pt>
                <c:pt idx="17">
                  <c:v>5.0605705275642454E-2</c:v>
                </c:pt>
                <c:pt idx="18">
                  <c:v>5.4505117497224496E-2</c:v>
                </c:pt>
                <c:pt idx="19">
                  <c:v>5.8837317224360648E-2</c:v>
                </c:pt>
                <c:pt idx="20">
                  <c:v>6.3661977236758233E-2</c:v>
                </c:pt>
                <c:pt idx="21">
                  <c:v>6.9047697653750795E-2</c:v>
                </c:pt>
                <c:pt idx="22">
                  <c:v>7.5073086364101704E-2</c:v>
                </c:pt>
                <c:pt idx="23">
                  <c:v>8.1827734237478467E-2</c:v>
                </c:pt>
                <c:pt idx="24">
                  <c:v>8.9412889377469454E-2</c:v>
                </c:pt>
                <c:pt idx="25">
                  <c:v>9.7941503441166561E-2</c:v>
                </c:pt>
                <c:pt idx="26">
                  <c:v>0.10753712371074031</c:v>
                </c:pt>
                <c:pt idx="27">
                  <c:v>0.11833081270772915</c:v>
                </c:pt>
                <c:pt idx="28">
                  <c:v>0.13045487138679979</c:v>
                </c:pt>
                <c:pt idx="29">
                  <c:v>0.14403162270759795</c:v>
                </c:pt>
                <c:pt idx="30">
                  <c:v>0.15915494309189573</c:v>
                </c:pt>
                <c:pt idx="31">
                  <c:v>0.17586181557115552</c:v>
                </c:pt>
                <c:pt idx="32">
                  <c:v>0.19409139401450698</c:v>
                </c:pt>
                <c:pt idx="33">
                  <c:v>0.21363079609650434</c:v>
                </c:pt>
                <c:pt idx="34">
                  <c:v>0.23405138689984659</c:v>
                </c:pt>
                <c:pt idx="35">
                  <c:v>0.25464790894703304</c:v>
                </c:pt>
                <c:pt idx="36">
                  <c:v>0.27440507429637173</c:v>
                </c:pt>
                <c:pt idx="37">
                  <c:v>0.29202741851723957</c:v>
                </c:pt>
                <c:pt idx="38">
                  <c:v>0.30606719825364515</c:v>
                </c:pt>
                <c:pt idx="39">
                  <c:v>0.31515830315226817</c:v>
                </c:pt>
                <c:pt idx="40">
                  <c:v>0.31830988618379069</c:v>
                </c:pt>
                <c:pt idx="41">
                  <c:v>0.31515830315226784</c:v>
                </c:pt>
                <c:pt idx="42">
                  <c:v>0.30606719825364465</c:v>
                </c:pt>
                <c:pt idx="43">
                  <c:v>0.29202741851723879</c:v>
                </c:pt>
                <c:pt idx="44">
                  <c:v>0.27440507429637084</c:v>
                </c:pt>
                <c:pt idx="45">
                  <c:v>0.25464790894703204</c:v>
                </c:pt>
                <c:pt idx="46">
                  <c:v>0.23405138689984556</c:v>
                </c:pt>
                <c:pt idx="47">
                  <c:v>0.21363079609650332</c:v>
                </c:pt>
                <c:pt idx="48">
                  <c:v>0.19409139401450606</c:v>
                </c:pt>
                <c:pt idx="49">
                  <c:v>0.17586181557115466</c:v>
                </c:pt>
                <c:pt idx="50">
                  <c:v>0.15915494309189496</c:v>
                </c:pt>
                <c:pt idx="51">
                  <c:v>0.14403162270759726</c:v>
                </c:pt>
                <c:pt idx="52">
                  <c:v>0.13045487138679912</c:v>
                </c:pt>
                <c:pt idx="53">
                  <c:v>0.11833081270772858</c:v>
                </c:pt>
                <c:pt idx="54">
                  <c:v>0.1075371237107398</c:v>
                </c:pt>
                <c:pt idx="55">
                  <c:v>9.7941503441166103E-2</c:v>
                </c:pt>
                <c:pt idx="56">
                  <c:v>8.9412889377469065E-2</c:v>
                </c:pt>
                <c:pt idx="57">
                  <c:v>8.1827734237478106E-2</c:v>
                </c:pt>
                <c:pt idx="58">
                  <c:v>7.5073086364101385E-2</c:v>
                </c:pt>
                <c:pt idx="59">
                  <c:v>6.9047697653750517E-2</c:v>
                </c:pt>
                <c:pt idx="60">
                  <c:v>6.3661977236757983E-2</c:v>
                </c:pt>
                <c:pt idx="61">
                  <c:v>5.8837317224360426E-2</c:v>
                </c:pt>
                <c:pt idx="62">
                  <c:v>5.4505117497224295E-2</c:v>
                </c:pt>
                <c:pt idx="63">
                  <c:v>5.0605705275642281E-2</c:v>
                </c:pt>
                <c:pt idx="64">
                  <c:v>4.7087261269791403E-2</c:v>
                </c:pt>
                <c:pt idx="65">
                  <c:v>4.39048118874193E-2</c:v>
                </c:pt>
                <c:pt idx="66">
                  <c:v>4.1019315229869832E-2</c:v>
                </c:pt>
                <c:pt idx="67">
                  <c:v>3.8396849961856439E-2</c:v>
                </c:pt>
                <c:pt idx="68">
                  <c:v>3.6007905676899314E-2</c:v>
                </c:pt>
                <c:pt idx="69">
                  <c:v>3.3826767926013808E-2</c:v>
                </c:pt>
                <c:pt idx="70">
                  <c:v>3.1830988618378991E-2</c:v>
                </c:pt>
                <c:pt idx="71">
                  <c:v>3.0000931779810544E-2</c:v>
                </c:pt>
                <c:pt idx="72">
                  <c:v>2.8319384891796258E-2</c:v>
                </c:pt>
                <c:pt idx="73">
                  <c:v>2.6771226760621523E-2</c:v>
                </c:pt>
                <c:pt idx="74">
                  <c:v>2.5343143804441876E-2</c:v>
                </c:pt>
                <c:pt idx="75">
                  <c:v>2.4023387636512447E-2</c:v>
                </c:pt>
                <c:pt idx="76">
                  <c:v>2.2801567778208451E-2</c:v>
                </c:pt>
                <c:pt idx="77">
                  <c:v>2.1668474212647375E-2</c:v>
                </c:pt>
                <c:pt idx="78">
                  <c:v>2.0615925270970854E-2</c:v>
                </c:pt>
                <c:pt idx="79">
                  <c:v>1.9636637025526836E-2</c:v>
                </c:pt>
                <c:pt idx="80">
                  <c:v>1.8724110951987647E-2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t.dist!$AE$5</c:f>
              <c:strCache>
                <c:ptCount val="1"/>
                <c:pt idx="0">
                  <c:v>上側確率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t.dist!$AD$6:$AD$26</c:f>
              <c:numCache>
                <c:formatCode>0.0</c:formatCode>
                <c:ptCount val="21"/>
                <c:pt idx="0">
                  <c:v>2.0859999999999999</c:v>
                </c:pt>
                <c:pt idx="1">
                  <c:v>2.1859999999999999</c:v>
                </c:pt>
                <c:pt idx="2">
                  <c:v>2.286</c:v>
                </c:pt>
                <c:pt idx="3">
                  <c:v>2.3860000000000001</c:v>
                </c:pt>
                <c:pt idx="4">
                  <c:v>2.4860000000000002</c:v>
                </c:pt>
                <c:pt idx="5">
                  <c:v>2.5860000000000003</c:v>
                </c:pt>
                <c:pt idx="6">
                  <c:v>2.6860000000000004</c:v>
                </c:pt>
                <c:pt idx="7">
                  <c:v>2.7860000000000005</c:v>
                </c:pt>
                <c:pt idx="8">
                  <c:v>2.8860000000000006</c:v>
                </c:pt>
                <c:pt idx="9">
                  <c:v>2.9860000000000007</c:v>
                </c:pt>
                <c:pt idx="10">
                  <c:v>3.0860000000000007</c:v>
                </c:pt>
                <c:pt idx="11">
                  <c:v>3.1860000000000008</c:v>
                </c:pt>
                <c:pt idx="12">
                  <c:v>3.2860000000000009</c:v>
                </c:pt>
                <c:pt idx="13">
                  <c:v>3.386000000000001</c:v>
                </c:pt>
                <c:pt idx="14">
                  <c:v>3.4860000000000011</c:v>
                </c:pt>
                <c:pt idx="15">
                  <c:v>3.5860000000000012</c:v>
                </c:pt>
                <c:pt idx="16">
                  <c:v>3.6860000000000013</c:v>
                </c:pt>
                <c:pt idx="17">
                  <c:v>3.7860000000000014</c:v>
                </c:pt>
                <c:pt idx="18">
                  <c:v>3.8860000000000015</c:v>
                </c:pt>
                <c:pt idx="19">
                  <c:v>3.9860000000000015</c:v>
                </c:pt>
                <c:pt idx="20">
                  <c:v>4.0860000000000012</c:v>
                </c:pt>
              </c:numCache>
            </c:numRef>
          </c:xVal>
          <c:yVal>
            <c:numRef>
              <c:f>t.dist!$AE$6:$AE$26</c:f>
              <c:numCache>
                <c:formatCode>General</c:formatCode>
                <c:ptCount val="21"/>
                <c:pt idx="0">
                  <c:v>5.9481654167209956E-2</c:v>
                </c:pt>
                <c:pt idx="1">
                  <c:v>5.5084294902047269E-2</c:v>
                </c:pt>
                <c:pt idx="2">
                  <c:v>5.1127580502764731E-2</c:v>
                </c:pt>
                <c:pt idx="3">
                  <c:v>4.7558654776394704E-2</c:v>
                </c:pt>
                <c:pt idx="4">
                  <c:v>4.433164306152515E-2</c:v>
                </c:pt>
                <c:pt idx="5">
                  <c:v>4.140672422544521E-2</c:v>
                </c:pt>
                <c:pt idx="6">
                  <c:v>3.8749305039930217E-2</c:v>
                </c:pt>
                <c:pt idx="7">
                  <c:v>3.6329296662897713E-2</c:v>
                </c:pt>
                <c:pt idx="8">
                  <c:v>3.4120486940265655E-2</c:v>
                </c:pt>
                <c:pt idx="9">
                  <c:v>3.2099999453801695E-2</c:v>
                </c:pt>
                <c:pt idx="10">
                  <c:v>3.0247829330359754E-2</c:v>
                </c:pt>
                <c:pt idx="11">
                  <c:v>2.8546445964304553E-2</c:v>
                </c:pt>
                <c:pt idx="12">
                  <c:v>2.6980453483327779E-2</c:v>
                </c:pt>
                <c:pt idx="13">
                  <c:v>2.5536300708302716E-2</c:v>
                </c:pt>
                <c:pt idx="14">
                  <c:v>2.420203334741898E-2</c:v>
                </c:pt>
                <c:pt idx="15">
                  <c:v>2.2967082128527858E-2</c:v>
                </c:pt>
                <c:pt idx="16">
                  <c:v>2.1822081463268774E-2</c:v>
                </c:pt>
                <c:pt idx="17">
                  <c:v>2.0758714031658597E-2</c:v>
                </c:pt>
                <c:pt idx="18">
                  <c:v>1.976957737172225E-2</c:v>
                </c:pt>
                <c:pt idx="19">
                  <c:v>1.8848069159298625E-2</c:v>
                </c:pt>
                <c:pt idx="20">
                  <c:v>1.7988288376467557E-2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t.dist!$AG$5</c:f>
              <c:strCache>
                <c:ptCount val="1"/>
                <c:pt idx="0">
                  <c:v>下側確率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t.dist!$AF$6:$AF$26</c:f>
              <c:numCache>
                <c:formatCode>0.0</c:formatCode>
                <c:ptCount val="21"/>
                <c:pt idx="0">
                  <c:v>-2.0859999999999999</c:v>
                </c:pt>
                <c:pt idx="1">
                  <c:v>-2.1859999999999999</c:v>
                </c:pt>
                <c:pt idx="2">
                  <c:v>-2.286</c:v>
                </c:pt>
                <c:pt idx="3">
                  <c:v>-2.3860000000000001</c:v>
                </c:pt>
                <c:pt idx="4">
                  <c:v>-2.4860000000000002</c:v>
                </c:pt>
                <c:pt idx="5">
                  <c:v>-2.5860000000000003</c:v>
                </c:pt>
                <c:pt idx="6">
                  <c:v>-2.6860000000000004</c:v>
                </c:pt>
                <c:pt idx="7">
                  <c:v>-2.7860000000000005</c:v>
                </c:pt>
                <c:pt idx="8">
                  <c:v>-2.8860000000000006</c:v>
                </c:pt>
                <c:pt idx="9">
                  <c:v>-2.9860000000000007</c:v>
                </c:pt>
                <c:pt idx="10">
                  <c:v>-3.0860000000000007</c:v>
                </c:pt>
                <c:pt idx="11">
                  <c:v>-3.1860000000000008</c:v>
                </c:pt>
                <c:pt idx="12">
                  <c:v>-3.2860000000000009</c:v>
                </c:pt>
                <c:pt idx="13">
                  <c:v>-3.386000000000001</c:v>
                </c:pt>
                <c:pt idx="14">
                  <c:v>-3.4860000000000011</c:v>
                </c:pt>
                <c:pt idx="15">
                  <c:v>-3.5860000000000012</c:v>
                </c:pt>
                <c:pt idx="16">
                  <c:v>-3.6860000000000013</c:v>
                </c:pt>
                <c:pt idx="17">
                  <c:v>-3.7860000000000014</c:v>
                </c:pt>
                <c:pt idx="18">
                  <c:v>-3.8860000000000015</c:v>
                </c:pt>
                <c:pt idx="19">
                  <c:v>-3.9860000000000015</c:v>
                </c:pt>
                <c:pt idx="20">
                  <c:v>-4.0860000000000012</c:v>
                </c:pt>
              </c:numCache>
            </c:numRef>
          </c:xVal>
          <c:yVal>
            <c:numRef>
              <c:f>t.dist!$AG$6:$AG$26</c:f>
              <c:numCache>
                <c:formatCode>General</c:formatCode>
                <c:ptCount val="21"/>
                <c:pt idx="0">
                  <c:v>5.9481654167209956E-2</c:v>
                </c:pt>
                <c:pt idx="1">
                  <c:v>5.5084294902047269E-2</c:v>
                </c:pt>
                <c:pt idx="2">
                  <c:v>5.1127580502764731E-2</c:v>
                </c:pt>
                <c:pt idx="3">
                  <c:v>4.7558654776394704E-2</c:v>
                </c:pt>
                <c:pt idx="4">
                  <c:v>4.433164306152515E-2</c:v>
                </c:pt>
                <c:pt idx="5">
                  <c:v>4.140672422544521E-2</c:v>
                </c:pt>
                <c:pt idx="6">
                  <c:v>3.8749305039930217E-2</c:v>
                </c:pt>
                <c:pt idx="7">
                  <c:v>3.6329296662897713E-2</c:v>
                </c:pt>
                <c:pt idx="8">
                  <c:v>3.4120486940265655E-2</c:v>
                </c:pt>
                <c:pt idx="9">
                  <c:v>3.2099999453801695E-2</c:v>
                </c:pt>
                <c:pt idx="10">
                  <c:v>3.0247829330359754E-2</c:v>
                </c:pt>
                <c:pt idx="11">
                  <c:v>2.8546445964304553E-2</c:v>
                </c:pt>
                <c:pt idx="12">
                  <c:v>2.6980453483327779E-2</c:v>
                </c:pt>
                <c:pt idx="13">
                  <c:v>2.5536300708302716E-2</c:v>
                </c:pt>
                <c:pt idx="14">
                  <c:v>2.420203334741898E-2</c:v>
                </c:pt>
                <c:pt idx="15">
                  <c:v>2.2967082128527858E-2</c:v>
                </c:pt>
                <c:pt idx="16">
                  <c:v>2.1822081463268774E-2</c:v>
                </c:pt>
                <c:pt idx="17">
                  <c:v>2.0758714031658597E-2</c:v>
                </c:pt>
                <c:pt idx="18">
                  <c:v>1.976957737172225E-2</c:v>
                </c:pt>
                <c:pt idx="19">
                  <c:v>1.8848069159298625E-2</c:v>
                </c:pt>
                <c:pt idx="20">
                  <c:v>1.7988288376467557E-2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45312"/>
        <c:axId val="141646848"/>
      </c:scatterChart>
      <c:valAx>
        <c:axId val="141645312"/>
        <c:scaling>
          <c:orientation val="minMax"/>
          <c:max val="3"/>
          <c:min val="-3"/>
        </c:scaling>
        <c:delete val="0"/>
        <c:axPos val="b"/>
        <c:numFmt formatCode="0.0" sourceLinked="1"/>
        <c:majorTickMark val="out"/>
        <c:minorTickMark val="none"/>
        <c:tickLblPos val="nextTo"/>
        <c:crossAx val="141646848"/>
        <c:crosses val="autoZero"/>
        <c:crossBetween val="midCat"/>
        <c:majorUnit val="1"/>
      </c:valAx>
      <c:valAx>
        <c:axId val="141646848"/>
        <c:scaling>
          <c:orientation val="minMax"/>
          <c:min val="0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4164531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'chisq.dist'!$C$2</c:f>
              <c:strCache>
                <c:ptCount val="1"/>
                <c:pt idx="0">
                  <c:v>χ2(10)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'chisq.dist'!$C$6:$C$106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'chisq.dist'!$D$6:$D$106</c:f>
              <c:numCache>
                <c:formatCode>General</c:formatCode>
                <c:ptCount val="101"/>
                <c:pt idx="0">
                  <c:v>0</c:v>
                </c:pt>
                <c:pt idx="1">
                  <c:v>7.8975346316749158E-4</c:v>
                </c:pt>
                <c:pt idx="2">
                  <c:v>7.6641550244050498E-3</c:v>
                </c:pt>
                <c:pt idx="3">
                  <c:v>2.3533259078154699E-2</c:v>
                </c:pt>
                <c:pt idx="4">
                  <c:v>4.5111761078870896E-2</c:v>
                </c:pt>
                <c:pt idx="5">
                  <c:v>6.6800942890542642E-2</c:v>
                </c:pt>
                <c:pt idx="6">
                  <c:v>8.4015677870770411E-2</c:v>
                </c:pt>
                <c:pt idx="7">
                  <c:v>9.4406142704409793E-2</c:v>
                </c:pt>
                <c:pt idx="8">
                  <c:v>9.7683407406582309E-2</c:v>
                </c:pt>
                <c:pt idx="9">
                  <c:v>9.4903810270062214E-2</c:v>
                </c:pt>
                <c:pt idx="10">
                  <c:v>8.7733684883925356E-2</c:v>
                </c:pt>
                <c:pt idx="11">
                  <c:v>7.7909401862698444E-2</c:v>
                </c:pt>
                <c:pt idx="12">
                  <c:v>6.6926308769991685E-2</c:v>
                </c:pt>
                <c:pt idx="13">
                  <c:v>5.5911102591969339E-2</c:v>
                </c:pt>
                <c:pt idx="14">
                  <c:v>4.561309581867487E-2</c:v>
                </c:pt>
                <c:pt idx="15">
                  <c:v>3.6458198227518335E-2</c:v>
                </c:pt>
                <c:pt idx="16">
                  <c:v>2.8626144247681017E-2</c:v>
                </c:pt>
                <c:pt idx="17">
                  <c:v>2.2127450062679698E-2</c:v>
                </c:pt>
                <c:pt idx="18">
                  <c:v>1.686857759609801E-2</c:v>
                </c:pt>
                <c:pt idx="19">
                  <c:v>1.2701517347389361E-2</c:v>
                </c:pt>
                <c:pt idx="20">
                  <c:v>9.4583187005176789E-3</c:v>
                </c:pt>
                <c:pt idx="21">
                  <c:v>6.9730679765471083E-3</c:v>
                </c:pt>
                <c:pt idx="22">
                  <c:v>5.0943666931247229E-3</c:v>
                </c:pt>
                <c:pt idx="23">
                  <c:v>3.6911660452271038E-3</c:v>
                </c:pt>
                <c:pt idx="24">
                  <c:v>2.6542997366377865E-3</c:v>
                </c:pt>
                <c:pt idx="25">
                  <c:v>1.8954738220614974E-3</c:v>
                </c:pt>
                <c:pt idx="26">
                  <c:v>1.3449430873497057E-3</c:v>
                </c:pt>
                <c:pt idx="27">
                  <c:v>9.4867691123313026E-4</c:v>
                </c:pt>
                <c:pt idx="28">
                  <c:v>6.6550015152255521E-4</c:v>
                </c:pt>
                <c:pt idx="29">
                  <c:v>4.6447333219879958E-4</c:v>
                </c:pt>
                <c:pt idx="30">
                  <c:v>3.2263135365426959E-4</c:v>
                </c:pt>
                <c:pt idx="31">
                  <c:v>2.2311105294198837E-4</c:v>
                </c:pt>
                <c:pt idx="32">
                  <c:v>1.5364802521669515E-4</c:v>
                </c:pt>
                <c:pt idx="33">
                  <c:v>1.0539878101128159E-4</c:v>
                </c:pt>
                <c:pt idx="34">
                  <c:v>7.2035778793886623E-5</c:v>
                </c:pt>
                <c:pt idx="35">
                  <c:v>4.9063386824066581E-5</c:v>
                </c:pt>
                <c:pt idx="36">
                  <c:v>3.3307965701686496E-5</c:v>
                </c:pt>
                <c:pt idx="37">
                  <c:v>2.2542275906156858E-5</c:v>
                </c:pt>
                <c:pt idx="38">
                  <c:v>1.5211709052839477E-5</c:v>
                </c:pt>
                <c:pt idx="39">
                  <c:v>1.0236578258594396E-5</c:v>
                </c:pt>
                <c:pt idx="40">
                  <c:v>6.8705120747951988E-6</c:v>
                </c:pt>
                <c:pt idx="41">
                  <c:v>4.5997828305649305E-6</c:v>
                </c:pt>
                <c:pt idx="42">
                  <c:v>3.0722165303765371E-6</c:v>
                </c:pt>
                <c:pt idx="43">
                  <c:v>2.0472988447385292E-6</c:v>
                </c:pt>
                <c:pt idx="44">
                  <c:v>1.3613534115897993E-6</c:v>
                </c:pt>
                <c:pt idx="45">
                  <c:v>9.0336444256818671E-7</c:v>
                </c:pt>
                <c:pt idx="46">
                  <c:v>5.9826972041981019E-7</c:v>
                </c:pt>
                <c:pt idx="47">
                  <c:v>3.9546667002155299E-7</c:v>
                </c:pt>
                <c:pt idx="48">
                  <c:v>2.6093729970057137E-7</c:v>
                </c:pt>
                <c:pt idx="49">
                  <c:v>1.7187325166552504E-7</c:v>
                </c:pt>
                <c:pt idx="50">
                  <c:v>1.1302037650524102E-7</c:v>
                </c:pt>
                <c:pt idx="51">
                  <c:v>7.4201074759368552E-8</c:v>
                </c:pt>
                <c:pt idx="52">
                  <c:v>4.8640230576838885E-8</c:v>
                </c:pt>
                <c:pt idx="53">
                  <c:v>3.1837465542344928E-8</c:v>
                </c:pt>
                <c:pt idx="54">
                  <c:v>2.0809555703965568E-8</c:v>
                </c:pt>
                <c:pt idx="55">
                  <c:v>1.3582861914406256E-8</c:v>
                </c:pt>
                <c:pt idx="56">
                  <c:v>8.8541198169404947E-9</c:v>
                </c:pt>
                <c:pt idx="57">
                  <c:v>5.76428530776695E-9</c:v>
                </c:pt>
                <c:pt idx="58">
                  <c:v>3.7480966307133262E-9</c:v>
                </c:pt>
                <c:pt idx="59">
                  <c:v>2.4342187895729764E-9</c:v>
                </c:pt>
                <c:pt idx="60">
                  <c:v>1.5790988759917756E-9</c:v>
                </c:pt>
                <c:pt idx="61">
                  <c:v>1.0232374387640725E-9</c:v>
                </c:pt>
                <c:pt idx="62">
                  <c:v>6.6233331285235387E-10</c:v>
                </c:pt>
                <c:pt idx="63">
                  <c:v>4.2827704533085649E-10</c:v>
                </c:pt>
                <c:pt idx="64">
                  <c:v>2.7665291780847875E-10</c:v>
                </c:pt>
                <c:pt idx="65">
                  <c:v>1.7853425049972073E-10</c:v>
                </c:pt>
                <c:pt idx="66">
                  <c:v>1.1510564408514905E-10</c:v>
                </c:pt>
                <c:pt idx="67">
                  <c:v>7.4143459647524159E-11</c:v>
                </c:pt>
                <c:pt idx="68">
                  <c:v>4.7715782036940244E-11</c:v>
                </c:pt>
                <c:pt idx="69">
                  <c:v>3.0681424341963986E-11</c:v>
                </c:pt>
                <c:pt idx="70">
                  <c:v>1.9711699662907494E-11</c:v>
                </c:pt>
                <c:pt idx="71">
                  <c:v>1.2653715544079441E-11</c:v>
                </c:pt>
                <c:pt idx="72">
                  <c:v>8.116474287588317E-12</c:v>
                </c:pt>
                <c:pt idx="73">
                  <c:v>5.2021351515258238E-12</c:v>
                </c:pt>
                <c:pt idx="74">
                  <c:v>3.3317302231900231E-12</c:v>
                </c:pt>
                <c:pt idx="75">
                  <c:v>2.13226295710221E-12</c:v>
                </c:pt>
                <c:pt idx="76">
                  <c:v>1.3636497486416416E-12</c:v>
                </c:pt>
                <c:pt idx="77">
                  <c:v>8.7149345002031533E-13</c:v>
                </c:pt>
                <c:pt idx="78">
                  <c:v>5.5658615164678791E-13</c:v>
                </c:pt>
                <c:pt idx="79">
                  <c:v>3.5523447756742519E-13</c:v>
                </c:pt>
                <c:pt idx="80">
                  <c:v>2.2657889361555127E-13</c:v>
                </c:pt>
                <c:pt idx="81">
                  <c:v>1.4442831297208474E-13</c:v>
                </c:pt>
                <c:pt idx="82">
                  <c:v>9.2006907046196236E-14</c:v>
                </c:pt>
                <c:pt idx="83">
                  <c:v>5.8577407983135177E-14</c:v>
                </c:pt>
                <c:pt idx="84">
                  <c:v>3.7272427982735867E-14</c:v>
                </c:pt>
                <c:pt idx="85">
                  <c:v>2.3702764519344763E-14</c:v>
                </c:pt>
                <c:pt idx="86">
                  <c:v>1.5065025221765432E-14</c:v>
                </c:pt>
                <c:pt idx="87">
                  <c:v>9.5698653598179257E-15</c:v>
                </c:pt>
                <c:pt idx="88">
                  <c:v>6.075923047596795E-15</c:v>
                </c:pt>
                <c:pt idx="89">
                  <c:v>3.8556212203704695E-15</c:v>
                </c:pt>
                <c:pt idx="90">
                  <c:v>2.4454406779927857E-15</c:v>
                </c:pt>
                <c:pt idx="91">
                  <c:v>1.5502631455285998E-15</c:v>
                </c:pt>
                <c:pt idx="92">
                  <c:v>9.8229949731840412E-16</c:v>
                </c:pt>
                <c:pt idx="93">
                  <c:v>6.2212430084353651E-16</c:v>
                </c:pt>
                <c:pt idx="94">
                  <c:v>3.9383067964062348E-16</c:v>
                </c:pt>
                <c:pt idx="95">
                  <c:v>2.4919843508722984E-16</c:v>
                </c:pt>
                <c:pt idx="96">
                  <c:v>1.5761174623848561E-16</c:v>
                </c:pt>
                <c:pt idx="97">
                  <c:v>9.9642208481773733E-17</c:v>
                </c:pt>
                <c:pt idx="98">
                  <c:v>6.2967067739674223E-17</c:v>
                </c:pt>
                <c:pt idx="99">
                  <c:v>3.9774314565704052E-17</c:v>
                </c:pt>
                <c:pt idx="100">
                  <c:v>2.5113930312030142E-17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'chisq.dist'!$E$2</c:f>
              <c:strCache>
                <c:ptCount val="1"/>
                <c:pt idx="0">
                  <c:v>χ2(20)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'chisq.dist'!$E$6:$E$106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'chisq.dist'!$F$6:$F$106</c:f>
              <c:numCache>
                <c:formatCode>General</c:formatCode>
                <c:ptCount val="101"/>
                <c:pt idx="0">
                  <c:v>0</c:v>
                </c:pt>
                <c:pt idx="1">
                  <c:v>1.6322616219566172E-9</c:v>
                </c:pt>
                <c:pt idx="2">
                  <c:v>5.0688855981514753E-7</c:v>
                </c:pt>
                <c:pt idx="3">
                  <c:v>1.181915913523395E-5</c:v>
                </c:pt>
                <c:pt idx="4">
                  <c:v>9.5474626621949005E-5</c:v>
                </c:pt>
                <c:pt idx="5">
                  <c:v>4.3145036899170329E-4</c:v>
                </c:pt>
                <c:pt idx="6">
                  <c:v>1.3502519657802375E-3</c:v>
                </c:pt>
                <c:pt idx="7">
                  <c:v>3.2793568957362254E-3</c:v>
                </c:pt>
                <c:pt idx="8">
                  <c:v>6.6155958455251466E-3</c:v>
                </c:pt>
                <c:pt idx="9">
                  <c:v>1.1582289791329572E-2</c:v>
                </c:pt>
                <c:pt idx="10">
                  <c:v>1.8132788707821874E-2</c:v>
                </c:pt>
                <c:pt idx="11">
                  <c:v>2.5932926338023823E-2</c:v>
                </c:pt>
                <c:pt idx="12">
                  <c:v>3.4419244510281444E-2</c:v>
                </c:pt>
                <c:pt idx="13">
                  <c:v>4.2905508049520633E-2</c:v>
                </c:pt>
                <c:pt idx="14">
                  <c:v>5.0702334750295536E-2</c:v>
                </c:pt>
                <c:pt idx="15">
                  <c:v>5.7220246939115683E-2</c:v>
                </c:pt>
                <c:pt idx="16">
                  <c:v>6.2038458644709749E-2</c:v>
                </c:pt>
                <c:pt idx="17">
                  <c:v>6.4934306513819068E-2</c:v>
                </c:pt>
                <c:pt idx="18">
                  <c:v>6.5877820004761348E-2</c:v>
                </c:pt>
                <c:pt idx="19">
                  <c:v>6.5001269846133941E-2</c:v>
                </c:pt>
                <c:pt idx="20">
                  <c:v>6.255501786056665E-2</c:v>
                </c:pt>
                <c:pt idx="21">
                  <c:v>5.885977574422125E-2</c:v>
                </c:pt>
                <c:pt idx="22">
                  <c:v>5.4262754649102497E-2</c:v>
                </c:pt>
                <c:pt idx="23">
                  <c:v>4.9102204730975443E-2</c:v>
                </c:pt>
                <c:pt idx="24">
                  <c:v>4.3682189951524716E-2</c:v>
                </c:pt>
                <c:pt idx="25">
                  <c:v>3.8257454000432622E-2</c:v>
                </c:pt>
                <c:pt idx="26">
                  <c:v>3.3026981066887194E-2</c:v>
                </c:pt>
                <c:pt idx="27">
                  <c:v>2.8134252588317296E-2</c:v>
                </c:pt>
                <c:pt idx="28">
                  <c:v>2.3672086871194903E-2</c:v>
                </c:pt>
                <c:pt idx="29">
                  <c:v>1.9690149064269361E-2</c:v>
                </c:pt>
                <c:pt idx="30">
                  <c:v>1.6203583609868448E-2</c:v>
                </c:pt>
                <c:pt idx="31">
                  <c:v>1.3201636955285189E-2</c:v>
                </c:pt>
                <c:pt idx="32">
                  <c:v>1.0655531196403532E-2</c:v>
                </c:pt>
                <c:pt idx="33">
                  <c:v>8.5251792257718343E-3</c:v>
                </c:pt>
                <c:pt idx="34">
                  <c:v>6.7645836488724525E-3</c:v>
                </c:pt>
                <c:pt idx="35">
                  <c:v>5.3259364042871045E-3</c:v>
                </c:pt>
                <c:pt idx="36">
                  <c:v>4.1625440565479076E-3</c:v>
                </c:pt>
                <c:pt idx="37">
                  <c:v>3.2307593649112867E-3</c:v>
                </c:pt>
                <c:pt idx="38">
                  <c:v>2.4911175644197585E-3</c:v>
                </c:pt>
                <c:pt idx="39">
                  <c:v>1.9088687869595218E-3</c:v>
                </c:pt>
                <c:pt idx="40">
                  <c:v>1.4540766295862838E-3</c:v>
                </c:pt>
                <c:pt idx="41">
                  <c:v>1.1014247771459157E-3</c:v>
                </c:pt>
                <c:pt idx="42">
                  <c:v>8.298440875613315E-4</c:v>
                </c:pt>
                <c:pt idx="43">
                  <c:v>6.2204492295120329E-4</c:v>
                </c:pt>
                <c:pt idx="44">
                  <c:v>4.6401550960835646E-4</c:v>
                </c:pt>
                <c:pt idx="45">
                  <c:v>3.4452741976433881E-4</c:v>
                </c:pt>
                <c:pt idx="46">
                  <c:v>2.5467388406984122E-4</c:v>
                </c:pt>
                <c:pt idx="47">
                  <c:v>1.8745516328612697E-4</c:v>
                </c:pt>
                <c:pt idx="48">
                  <c:v>1.3741703737374082E-4</c:v>
                </c:pt>
                <c:pt idx="49">
                  <c:v>1.0034296370837232E-4</c:v>
                </c:pt>
                <c:pt idx="50">
                  <c:v>7.2996998300859327E-5</c:v>
                </c:pt>
                <c:pt idx="51">
                  <c:v>5.2912624924191616E-5</c:v>
                </c:pt>
                <c:pt idx="52">
                  <c:v>3.8221750542997305E-5</c:v>
                </c:pt>
                <c:pt idx="53">
                  <c:v>2.7517949318682723E-5</c:v>
                </c:pt>
                <c:pt idx="54">
                  <c:v>1.9748305522984216E-5</c:v>
                </c:pt>
                <c:pt idx="55">
                  <c:v>1.4128724721608904E-5</c:v>
                </c:pt>
                <c:pt idx="56">
                  <c:v>1.0078218278150689E-5</c:v>
                </c:pt>
                <c:pt idx="57">
                  <c:v>7.1683297866343615E-6</c:v>
                </c:pt>
                <c:pt idx="58">
                  <c:v>5.0845084959628903E-6</c:v>
                </c:pt>
                <c:pt idx="59">
                  <c:v>3.5968133303325217E-6</c:v>
                </c:pt>
                <c:pt idx="60">
                  <c:v>2.5378374792725055E-6</c:v>
                </c:pt>
                <c:pt idx="61">
                  <c:v>1.7861742638575735E-6</c:v>
                </c:pt>
                <c:pt idx="62">
                  <c:v>1.2541032027764744E-6</c:v>
                </c:pt>
                <c:pt idx="63">
                  <c:v>8.7846765524638295E-7</c:v>
                </c:pt>
                <c:pt idx="64">
                  <c:v>6.1395049723585915E-7</c:v>
                </c:pt>
                <c:pt idx="65">
                  <c:v>4.2814074300642333E-7</c:v>
                </c:pt>
                <c:pt idx="66">
                  <c:v>2.9793019958931513E-7</c:v>
                </c:pt>
                <c:pt idx="67">
                  <c:v>2.0689266366973288E-7</c:v>
                </c:pt>
                <c:pt idx="68">
                  <c:v>1.4338536959920363E-7</c:v>
                </c:pt>
                <c:pt idx="69">
                  <c:v>9.9178880420807178E-8</c:v>
                </c:pt>
                <c:pt idx="70">
                  <c:v>6.8471919691320607E-8</c:v>
                </c:pt>
                <c:pt idx="71">
                  <c:v>4.7185443501639018E-8</c:v>
                </c:pt>
                <c:pt idx="72">
                  <c:v>3.245847637386164E-8</c:v>
                </c:pt>
                <c:pt idx="73">
                  <c:v>2.2289183625940296E-8</c:v>
                </c:pt>
                <c:pt idx="74">
                  <c:v>1.5280116225693744E-8</c:v>
                </c:pt>
                <c:pt idx="75">
                  <c:v>1.0457919864065937E-8</c:v>
                </c:pt>
                <c:pt idx="76">
                  <c:v>7.146099003093792E-9</c:v>
                </c:pt>
                <c:pt idx="77">
                  <c:v>4.8754643341688696E-9</c:v>
                </c:pt>
                <c:pt idx="78">
                  <c:v>3.3212658536259226E-9</c:v>
                </c:pt>
                <c:pt idx="79">
                  <c:v>2.2591693996863997E-9</c:v>
                </c:pt>
                <c:pt idx="80">
                  <c:v>1.5345025599360147E-9</c:v>
                </c:pt>
                <c:pt idx="81">
                  <c:v>1.04082008253516E-9</c:v>
                </c:pt>
                <c:pt idx="82">
                  <c:v>7.0499806323627351E-10</c:v>
                </c:pt>
                <c:pt idx="83">
                  <c:v>4.7689068867220944E-10</c:v>
                </c:pt>
                <c:pt idx="84">
                  <c:v>3.2216795851157725E-10</c:v>
                </c:pt>
                <c:pt idx="85">
                  <c:v>2.1736612388743717E-10</c:v>
                </c:pt>
                <c:pt idx="86">
                  <c:v>1.4647393529149939E-10</c:v>
                </c:pt>
                <c:pt idx="87">
                  <c:v>9.8582612095227558E-11</c:v>
                </c:pt>
                <c:pt idx="88">
                  <c:v>6.6271050682820102E-11</c:v>
                </c:pt>
                <c:pt idx="89">
                  <c:v>4.4498218641234088E-11</c:v>
                </c:pt>
                <c:pt idx="90">
                  <c:v>2.9844747560101749E-11</c:v>
                </c:pt>
                <c:pt idx="91">
                  <c:v>1.9994503062452219E-11</c:v>
                </c:pt>
                <c:pt idx="92">
                  <c:v>1.3380775647553122E-11</c:v>
                </c:pt>
                <c:pt idx="93">
                  <c:v>8.9452017269292377E-12</c:v>
                </c:pt>
                <c:pt idx="94">
                  <c:v>5.9737499986106917E-12</c:v>
                </c:pt>
                <c:pt idx="95">
                  <c:v>3.9853050331789483E-12</c:v>
                </c:pt>
                <c:pt idx="96">
                  <c:v>2.6560911603819634E-12</c:v>
                </c:pt>
                <c:pt idx="97">
                  <c:v>1.7684803823411136E-12</c:v>
                </c:pt>
                <c:pt idx="98">
                  <c:v>1.176364956254246E-12</c:v>
                </c:pt>
                <c:pt idx="99">
                  <c:v>7.8176623250614167E-13</c:v>
                </c:pt>
                <c:pt idx="100">
                  <c:v>5.1905444593316403E-13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'chisq.dist'!$G$2</c:f>
              <c:strCache>
                <c:ptCount val="1"/>
                <c:pt idx="0">
                  <c:v>χ2(30)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'chisq.dist'!$G$6:$G$106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'chisq.dist'!$H$6:$H$106</c:f>
              <c:numCache>
                <c:formatCode>General</c:formatCode>
                <c:ptCount val="101"/>
                <c:pt idx="0">
                  <c:v>0</c:v>
                </c:pt>
                <c:pt idx="1">
                  <c:v>2.1232174361531928E-16</c:v>
                </c:pt>
                <c:pt idx="2">
                  <c:v>2.1099257401562919E-12</c:v>
                </c:pt>
                <c:pt idx="3">
                  <c:v>3.7359199002323579E-10</c:v>
                </c:pt>
                <c:pt idx="4">
                  <c:v>1.2717232983276574E-8</c:v>
                </c:pt>
                <c:pt idx="5">
                  <c:v>1.7538222234784407E-7</c:v>
                </c:pt>
                <c:pt idx="6">
                  <c:v>1.3657643510014919E-6</c:v>
                </c:pt>
                <c:pt idx="7">
                  <c:v>7.1694127937997995E-6</c:v>
                </c:pt>
                <c:pt idx="8">
                  <c:v>2.8198343930310331E-5</c:v>
                </c:pt>
                <c:pt idx="9">
                  <c:v>8.8963462304390755E-5</c:v>
                </c:pt>
                <c:pt idx="10">
                  <c:v>2.3586815148161558E-4</c:v>
                </c:pt>
                <c:pt idx="11">
                  <c:v>5.4327491774697667E-4</c:v>
                </c:pt>
                <c:pt idx="12">
                  <c:v>1.1140694526804379E-3</c:v>
                </c:pt>
                <c:pt idx="13">
                  <c:v>2.0722135677123245E-3</c:v>
                </c:pt>
                <c:pt idx="14">
                  <c:v>3.547095155462112E-3</c:v>
                </c:pt>
                <c:pt idx="15">
                  <c:v>5.6521115628370318E-3</c:v>
                </c:pt>
                <c:pt idx="16">
                  <c:v>8.4618556979264518E-3</c:v>
                </c:pt>
                <c:pt idx="17">
                  <c:v>1.1992880770764595E-2</c:v>
                </c:pt>
                <c:pt idx="18">
                  <c:v>1.6192221917503954E-2</c:v>
                </c:pt>
                <c:pt idx="19">
                  <c:v>2.0936040426336996E-2</c:v>
                </c:pt>
                <c:pt idx="20">
                  <c:v>2.6038552223013094E-2</c:v>
                </c:pt>
                <c:pt idx="21">
                  <c:v>3.1269416648032948E-2</c:v>
                </c:pt>
                <c:pt idx="22">
                  <c:v>3.6376418993475719E-2</c:v>
                </c:pt>
                <c:pt idx="23">
                  <c:v>4.1109753749477194E-2</c:v>
                </c:pt>
                <c:pt idx="24">
                  <c:v>4.524445009164918E-2</c:v>
                </c:pt>
                <c:pt idx="25">
                  <c:v>4.8598270118289905E-2</c:v>
                </c:pt>
                <c:pt idx="26">
                  <c:v>5.1043485186762196E-2</c:v>
                </c:pt>
                <c:pt idx="27">
                  <c:v>5.2512041851933797E-2</c:v>
                </c:pt>
                <c:pt idx="28">
                  <c:v>5.2994573965257773E-2</c:v>
                </c:pt>
                <c:pt idx="29">
                  <c:v>5.2534390256805612E-2</c:v>
                </c:pt>
                <c:pt idx="30">
                  <c:v>5.1217933332267096E-2</c:v>
                </c:pt>
                <c:pt idx="31">
                  <c:v>4.9163292155766064E-2</c:v>
                </c:pt>
                <c:pt idx="32">
                  <c:v>4.6508217947885538E-2</c:v>
                </c:pt>
                <c:pt idx="33">
                  <c:v>4.3398819851504788E-2</c:v>
                </c:pt>
                <c:pt idx="34">
                  <c:v>3.9979776248489418E-2</c:v>
                </c:pt>
                <c:pt idx="35">
                  <c:v>3.6386551740436195E-2</c:v>
                </c:pt>
                <c:pt idx="36">
                  <c:v>3.2739802063949053E-2</c:v>
                </c:pt>
                <c:pt idx="37">
                  <c:v>2.9141904772019098E-2</c:v>
                </c:pt>
                <c:pt idx="38">
                  <c:v>2.5675381743848657E-2</c:v>
                </c:pt>
                <c:pt idx="39">
                  <c:v>2.2402878020355215E-2</c:v>
                </c:pt>
                <c:pt idx="40">
                  <c:v>1.9368320074409383E-2</c:v>
                </c:pt>
                <c:pt idx="41">
                  <c:v>1.6598881634953246E-2</c:v>
                </c:pt>
                <c:pt idx="42">
                  <c:v>1.4107422027361463E-2</c:v>
                </c:pt>
                <c:pt idx="43">
                  <c:v>1.189511733047049E-2</c:v>
                </c:pt>
                <c:pt idx="44">
                  <c:v>9.9540675108805154E-3</c:v>
                </c:pt>
                <c:pt idx="45">
                  <c:v>8.2697249079307835E-3</c:v>
                </c:pt>
                <c:pt idx="46">
                  <c:v>6.8230455836485841E-3</c:v>
                </c:pt>
                <c:pt idx="47">
                  <c:v>5.5923120806332894E-3</c:v>
                </c:pt>
                <c:pt idx="48">
                  <c:v>4.5546128862847405E-3</c:v>
                </c:pt>
                <c:pt idx="49">
                  <c:v>3.68699056918608E-3</c:v>
                </c:pt>
                <c:pt idx="50">
                  <c:v>2.9672881765394235E-3</c:v>
                </c:pt>
                <c:pt idx="51">
                  <c:v>2.3747335601297251E-3</c:v>
                </c:pt>
                <c:pt idx="52">
                  <c:v>1.8903054844303848E-3</c:v>
                </c:pt>
                <c:pt idx="53">
                  <c:v>1.4969252598541506E-3</c:v>
                </c:pt>
                <c:pt idx="54">
                  <c:v>1.1795146493376906E-3</c:v>
                </c:pt>
                <c:pt idx="55">
                  <c:v>9.2495608441844521E-4</c:v>
                </c:pt>
                <c:pt idx="56">
                  <c:v>7.2198570326048898E-4</c:v>
                </c:pt>
                <c:pt idx="57">
                  <c:v>5.6104404639298225E-4</c:v>
                </c:pt>
                <c:pt idx="58">
                  <c:v>4.341038601084779E-4</c:v>
                </c:pt>
                <c:pt idx="59">
                  <c:v>3.3448963130903406E-4</c:v>
                </c:pt>
                <c:pt idx="60">
                  <c:v>2.5669934543090978E-4</c:v>
                </c:pt>
                <c:pt idx="61">
                  <c:v>1.9623555821723907E-4</c:v>
                </c:pt>
                <c:pt idx="62">
                  <c:v>1.4945017466646369E-4</c:v>
                </c:pt>
                <c:pt idx="63">
                  <c:v>1.1340526698692409E-4</c:v>
                </c:pt>
                <c:pt idx="64">
                  <c:v>8.5750750128483198E-5</c:v>
                </c:pt>
                <c:pt idx="65">
                  <c:v>6.4618674332293533E-5</c:v>
                </c:pt>
                <c:pt idx="66">
                  <c:v>4.8533197833401128E-5</c:v>
                </c:pt>
                <c:pt idx="67">
                  <c:v>3.6334886425373128E-5</c:v>
                </c:pt>
                <c:pt idx="68">
                  <c:v>2.7117778318084124E-5</c:v>
                </c:pt>
                <c:pt idx="69">
                  <c:v>2.0177592997739834E-5</c:v>
                </c:pt>
                <c:pt idx="70">
                  <c:v>1.4969503858797775E-5</c:v>
                </c:pt>
                <c:pt idx="71">
                  <c:v>1.107399919164292E-5</c:v>
                </c:pt>
                <c:pt idx="72">
                  <c:v>8.1694969410329616E-6</c:v>
                </c:pt>
                <c:pt idx="73">
                  <c:v>6.0105354809380283E-6</c:v>
                </c:pt>
                <c:pt idx="74">
                  <c:v>4.4105216554674833E-6</c:v>
                </c:pt>
                <c:pt idx="75">
                  <c:v>3.2281694935822103E-6</c:v>
                </c:pt>
                <c:pt idx="76">
                  <c:v>2.3569029098183843E-6</c:v>
                </c:pt>
                <c:pt idx="77">
                  <c:v>1.7166205692415448E-6</c:v>
                </c:pt>
                <c:pt idx="78">
                  <c:v>1.2473299671555537E-6</c:v>
                </c:pt>
                <c:pt idx="79">
                  <c:v>9.0425091285407622E-7</c:v>
                </c:pt>
                <c:pt idx="80">
                  <c:v>6.5406702521414913E-7</c:v>
                </c:pt>
                <c:pt idx="81">
                  <c:v>4.7206897634021222E-7</c:v>
                </c:pt>
                <c:pt idx="82">
                  <c:v>3.3998666882664105E-7</c:v>
                </c:pt>
                <c:pt idx="83">
                  <c:v>2.4435093616645007E-7</c:v>
                </c:pt>
                <c:pt idx="84">
                  <c:v>1.7526027059941181E-7</c:v>
                </c:pt>
                <c:pt idx="85">
                  <c:v>1.2545592939142768E-7</c:v>
                </c:pt>
                <c:pt idx="86">
                  <c:v>8.9630807389635783E-8</c:v>
                </c:pt>
                <c:pt idx="87">
                  <c:v>6.3914778301794665E-8</c:v>
                </c:pt>
                <c:pt idx="88">
                  <c:v>4.5492721608072217E-8</c:v>
                </c:pt>
                <c:pt idx="89">
                  <c:v>3.2321935651230375E-8</c:v>
                </c:pt>
                <c:pt idx="90">
                  <c:v>2.2923723394788072E-8</c:v>
                </c:pt>
                <c:pt idx="91">
                  <c:v>1.6230140479664341E-8</c:v>
                </c:pt>
                <c:pt idx="92">
                  <c:v>1.1471629926566614E-8</c:v>
                </c:pt>
                <c:pt idx="93">
                  <c:v>8.0948645136984357E-9</c:v>
                </c:pt>
                <c:pt idx="94">
                  <c:v>5.7028377258059194E-9</c:v>
                </c:pt>
                <c:pt idx="95">
                  <c:v>4.0112921776097345E-9</c:v>
                </c:pt>
                <c:pt idx="96">
                  <c:v>2.8171102523936333E-9</c:v>
                </c:pt>
                <c:pt idx="97">
                  <c:v>1.9754389856227767E-9</c:v>
                </c:pt>
                <c:pt idx="98">
                  <c:v>1.3831750912953382E-9</c:v>
                </c:pt>
                <c:pt idx="99">
                  <c:v>9.6706926987225075E-10</c:v>
                </c:pt>
                <c:pt idx="100">
                  <c:v>6.7517696617596438E-10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'chisq.dist'!$I$2</c:f>
              <c:strCache>
                <c:ptCount val="1"/>
                <c:pt idx="0">
                  <c:v>χ2(40)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'chisq.dist'!$I$6:$I$106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'chisq.dist'!$J$6:$J$106</c:f>
              <c:numCache>
                <c:formatCode>General</c:formatCode>
                <c:ptCount val="101"/>
                <c:pt idx="0">
                  <c:v>0</c:v>
                </c:pt>
                <c:pt idx="1">
                  <c:v>4.7550843423766916E-24</c:v>
                </c:pt>
                <c:pt idx="2">
                  <c:v>1.5121013503012101E-18</c:v>
                </c:pt>
                <c:pt idx="3">
                  <c:v>2.033141393073445E-15</c:v>
                </c:pt>
                <c:pt idx="4">
                  <c:v>2.9164620991346147E-13</c:v>
                </c:pt>
                <c:pt idx="5">
                  <c:v>1.2274373746672304E-11</c:v>
                </c:pt>
                <c:pt idx="6">
                  <c:v>2.3784595895923784E-10</c:v>
                </c:pt>
                <c:pt idx="7">
                  <c:v>2.6985939297339231E-9</c:v>
                </c:pt>
                <c:pt idx="8">
                  <c:v>2.069365911638416E-8</c:v>
                </c:pt>
                <c:pt idx="9">
                  <c:v>1.1764892853842348E-7</c:v>
                </c:pt>
                <c:pt idx="10">
                  <c:v>5.2824215498512854E-7</c:v>
                </c:pt>
                <c:pt idx="11">
                  <c:v>1.9595070622023194E-6</c:v>
                </c:pt>
                <c:pt idx="12">
                  <c:v>6.2084365784049072E-6</c:v>
                </c:pt>
                <c:pt idx="13">
                  <c:v>1.723118030912749E-5</c:v>
                </c:pt>
                <c:pt idx="14">
                  <c:v>4.2724478469965945E-5</c:v>
                </c:pt>
                <c:pt idx="15">
                  <c:v>9.6123765059495669E-5</c:v>
                </c:pt>
                <c:pt idx="16">
                  <c:v>1.9871437300026762E-4</c:v>
                </c:pt>
                <c:pt idx="17">
                  <c:v>3.8135713437158388E-4</c:v>
                </c:pt>
                <c:pt idx="18">
                  <c:v>6.8522425181078057E-4</c:v>
                </c:pt>
                <c:pt idx="19">
                  <c:v>1.160984189644893E-3</c:v>
                </c:pt>
                <c:pt idx="20">
                  <c:v>1.8660813139987594E-3</c:v>
                </c:pt>
                <c:pt idx="21">
                  <c:v>2.8600920148216247E-3</c:v>
                </c:pt>
                <c:pt idx="22">
                  <c:v>4.198528448083833E-3</c:v>
                </c:pt>
                <c:pt idx="23">
                  <c:v>5.9258111656035756E-3</c:v>
                </c:pt>
                <c:pt idx="24">
                  <c:v>8.0683601401826399E-3</c:v>
                </c:pt>
                <c:pt idx="25">
                  <c:v>1.0628809089229758E-2</c:v>
                </c:pt>
                <c:pt idx="26">
                  <c:v>1.358222160979853E-2</c:v>
                </c:pt>
                <c:pt idx="27">
                  <c:v>1.6874910527424503E-2</c:v>
                </c:pt>
                <c:pt idx="28">
                  <c:v>2.0426093444194184E-2</c:v>
                </c:pt>
                <c:pt idx="29">
                  <c:v>2.413222900769085E-2</c:v>
                </c:pt>
                <c:pt idx="30">
                  <c:v>2.7873536667376398E-2</c:v>
                </c:pt>
                <c:pt idx="31">
                  <c:v>3.1521957478369007E-2</c:v>
                </c:pt>
                <c:pt idx="32">
                  <c:v>3.4949691221564355E-2</c:v>
                </c:pt>
                <c:pt idx="33">
                  <c:v>3.8037448011284759E-2</c:v>
                </c:pt>
                <c:pt idx="34">
                  <c:v>4.0681662914840211E-2</c:v>
                </c:pt>
                <c:pt idx="35">
                  <c:v>4.280010898155813E-2</c:v>
                </c:pt>
                <c:pt idx="36">
                  <c:v>4.4335570968332252E-2</c:v>
                </c:pt>
                <c:pt idx="37">
                  <c:v>4.5257473685307609E-2</c:v>
                </c:pt>
                <c:pt idx="38">
                  <c:v>4.5561566234206145E-2</c:v>
                </c:pt>
                <c:pt idx="39">
                  <c:v>4.5267926482262077E-2</c:v>
                </c:pt>
                <c:pt idx="40">
                  <c:v>4.4417658696042611E-2</c:v>
                </c:pt>
                <c:pt idx="41">
                  <c:v>4.3068710025422473E-2</c:v>
                </c:pt>
                <c:pt idx="42">
                  <c:v>4.1291234096841684E-2</c:v>
                </c:pt>
                <c:pt idx="43">
                  <c:v>3.9162892507461848E-2</c:v>
                </c:pt>
                <c:pt idx="44">
                  <c:v>3.676441983017583E-2</c:v>
                </c:pt>
                <c:pt idx="45">
                  <c:v>3.4175697300478577E-2</c:v>
                </c:pt>
                <c:pt idx="46">
                  <c:v>3.1472495758082107E-2</c:v>
                </c:pt>
                <c:pt idx="47">
                  <c:v>2.8723968484813688E-2</c:v>
                </c:pt>
                <c:pt idx="48">
                  <c:v>2.5990905486068201E-2</c:v>
                </c:pt>
                <c:pt idx="49">
                  <c:v>2.3324706059088006E-2</c:v>
                </c:pt>
                <c:pt idx="50">
                  <c:v>2.0766987443396525E-2</c:v>
                </c:pt>
                <c:pt idx="51">
                  <c:v>1.8349723428046402E-2</c:v>
                </c:pt>
                <c:pt idx="52">
                  <c:v>1.60957962213189E-2</c:v>
                </c:pt>
                <c:pt idx="53">
                  <c:v>1.4019845170530792E-2</c:v>
                </c:pt>
                <c:pt idx="54">
                  <c:v>1.2129304271646121E-2</c:v>
                </c:pt>
                <c:pt idx="55">
                  <c:v>1.0425534110574146E-2</c:v>
                </c:pt>
                <c:pt idx="56">
                  <c:v>8.9049705049964265E-3</c:v>
                </c:pt>
                <c:pt idx="57">
                  <c:v>7.5602296706091263E-3</c:v>
                </c:pt>
                <c:pt idx="58">
                  <c:v>6.3811267029011635E-3</c:v>
                </c:pt>
                <c:pt idx="59">
                  <c:v>5.355579500683951E-3</c:v>
                </c:pt>
                <c:pt idx="60">
                  <c:v>4.4703833376125999E-3</c:v>
                </c:pt>
                <c:pt idx="61">
                  <c:v>3.7118518383013736E-3</c:v>
                </c:pt>
                <c:pt idx="62">
                  <c:v>3.0663281285851522E-3</c:v>
                </c:pt>
                <c:pt idx="63">
                  <c:v>2.520575584582452E-3</c:v>
                </c:pt>
                <c:pt idx="64">
                  <c:v>2.0620611986406261E-3</c:v>
                </c:pt>
                <c:pt idx="65">
                  <c:v>1.6791464664067074E-3</c:v>
                </c:pt>
                <c:pt idx="66">
                  <c:v>1.3612012460991446E-3</c:v>
                </c:pt>
                <c:pt idx="67">
                  <c:v>1.0986555983511846E-3</c:v>
                </c:pt>
                <c:pt idx="68">
                  <c:v>8.8300349430982521E-4</c:v>
                </c:pt>
                <c:pt idx="69">
                  <c:v>7.0677074365728247E-4</c:v>
                </c:pt>
                <c:pt idx="70">
                  <c:v>5.6345775318469458E-4</c:v>
                </c:pt>
                <c:pt idx="71">
                  <c:v>4.4746594011833016E-4</c:v>
                </c:pt>
                <c:pt idx="72">
                  <c:v>3.5401490645278722E-4</c:v>
                </c:pt>
                <c:pt idx="73">
                  <c:v>2.7905590591879566E-4</c:v>
                </c:pt>
                <c:pt idx="74">
                  <c:v>2.1918574706477625E-4</c:v>
                </c:pt>
                <c:pt idx="75">
                  <c:v>1.7156409297411614E-4</c:v>
                </c:pt>
                <c:pt idx="76">
                  <c:v>1.3383614122459324E-4</c:v>
                </c:pt>
                <c:pt idx="77">
                  <c:v>1.0406188547228262E-4</c:v>
                </c:pt>
                <c:pt idx="78">
                  <c:v>8.0652553588540825E-5</c:v>
                </c:pt>
                <c:pt idx="79">
                  <c:v>6.2314363714812568E-5</c:v>
                </c:pt>
                <c:pt idx="80">
                  <c:v>4.7999414761730981E-5</c:v>
                </c:pt>
                <c:pt idx="81">
                  <c:v>3.6863308189712034E-5</c:v>
                </c:pt>
                <c:pt idx="82">
                  <c:v>2.8228961587618835E-5</c:v>
                </c:pt>
                <c:pt idx="83">
                  <c:v>2.1556002320072081E-5</c:v>
                </c:pt>
                <c:pt idx="84">
                  <c:v>1.6415104836952861E-5</c:v>
                </c:pt>
                <c:pt idx="85">
                  <c:v>1.2466644440234369E-5</c:v>
                </c:pt>
                <c:pt idx="86">
                  <c:v>9.4430723535024932E-6</c:v>
                </c:pt>
                <c:pt idx="87">
                  <c:v>7.1344632047278359E-6</c:v>
                </c:pt>
                <c:pt idx="88">
                  <c:v>5.3767399574923139E-6</c:v>
                </c:pt>
                <c:pt idx="89">
                  <c:v>4.0421380992903121E-6</c:v>
                </c:pt>
                <c:pt idx="90">
                  <c:v>3.0315271299584925E-6</c:v>
                </c:pt>
                <c:pt idx="91">
                  <c:v>2.2682608293736161E-6</c:v>
                </c:pt>
                <c:pt idx="92">
                  <c:v>1.6932770319102726E-6</c:v>
                </c:pt>
                <c:pt idx="93">
                  <c:v>1.2612119572277269E-6</c:v>
                </c:pt>
                <c:pt idx="94">
                  <c:v>9.3733327467092549E-7</c:v>
                </c:pt>
                <c:pt idx="95">
                  <c:v>6.9513006987830894E-7</c:v>
                </c:pt>
                <c:pt idx="96">
                  <c:v>5.1442700851635386E-7</c:v>
                </c:pt>
                <c:pt idx="97">
                  <c:v>3.7991465299469748E-7</c:v>
                </c:pt>
                <c:pt idx="98">
                  <c:v>2.8000854856398937E-7</c:v>
                </c:pt>
                <c:pt idx="99">
                  <c:v>2.0596684126600123E-7</c:v>
                </c:pt>
                <c:pt idx="100">
                  <c:v>1.5121029836743787E-7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'chisq.dist'!$K$2</c:f>
              <c:strCache>
                <c:ptCount val="1"/>
                <c:pt idx="0">
                  <c:v>χ2(50)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'chisq.dist'!$K$6:$K$106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'chisq.dist'!$L$6:$L$106</c:f>
              <c:numCache>
                <c:formatCode>General</c:formatCode>
                <c:ptCount val="101"/>
                <c:pt idx="0">
                  <c:v>0</c:v>
                </c:pt>
                <c:pt idx="1">
                  <c:v>2.9133804210441343E-32</c:v>
                </c:pt>
                <c:pt idx="2">
                  <c:v>2.9646255848492953E-25</c:v>
                </c:pt>
                <c:pt idx="3">
                  <c:v>3.0270028416249828E-21</c:v>
                </c:pt>
                <c:pt idx="4">
                  <c:v>1.8297647902218489E-18</c:v>
                </c:pt>
                <c:pt idx="5">
                  <c:v>2.3501107958436413E-16</c:v>
                </c:pt>
                <c:pt idx="6">
                  <c:v>1.1331593894514797E-14</c:v>
                </c:pt>
                <c:pt idx="7">
                  <c:v>2.778860284781916E-13</c:v>
                </c:pt>
                <c:pt idx="8">
                  <c:v>4.1545711256935202E-12</c:v>
                </c:pt>
                <c:pt idx="9">
                  <c:v>4.2563712026033419E-11</c:v>
                </c:pt>
                <c:pt idx="10">
                  <c:v>3.2364733011962186E-10</c:v>
                </c:pt>
                <c:pt idx="11">
                  <c:v>1.933522505937845E-9</c:v>
                </c:pt>
                <c:pt idx="12">
                  <c:v>9.4651489337624158E-9</c:v>
                </c:pt>
                <c:pt idx="13">
                  <c:v>3.9198618503288121E-8</c:v>
                </c:pt>
                <c:pt idx="14">
                  <c:v>1.407848495915513E-7</c:v>
                </c:pt>
                <c:pt idx="15">
                  <c:v>4.4722496762592767E-7</c:v>
                </c:pt>
                <c:pt idx="16">
                  <c:v>1.2766391740527907E-6</c:v>
                </c:pt>
                <c:pt idx="17">
                  <c:v>3.3175345551879148E-6</c:v>
                </c:pt>
                <c:pt idx="18">
                  <c:v>7.9329409869610124E-6</c:v>
                </c:pt>
                <c:pt idx="19">
                  <c:v>1.761299788816151E-5</c:v>
                </c:pt>
                <c:pt idx="20">
                  <c:v>3.6586386261660791E-5</c:v>
                </c:pt>
                <c:pt idx="21">
                  <c:v>7.1567434938874509E-5</c:v>
                </c:pt>
                <c:pt idx="22">
                  <c:v>1.3257128840664942E-4</c:v>
                </c:pt>
                <c:pt idx="23">
                  <c:v>2.3368237655484417E-4</c:v>
                </c:pt>
                <c:pt idx="24">
                  <c:v>3.9362299046401955E-4</c:v>
                </c:pt>
                <c:pt idx="25">
                  <c:v>6.359509531578977E-4</c:v>
                </c:pt>
                <c:pt idx="26">
                  <c:v>9.8872729785567676E-4</c:v>
                </c:pt>
                <c:pt idx="27">
                  <c:v>1.4835400405411323E-3</c:v>
                </c:pt>
                <c:pt idx="28">
                  <c:v>2.1538449872424334E-3</c:v>
                </c:pt>
                <c:pt idx="29">
                  <c:v>3.0326786944492854E-3</c:v>
                </c:pt>
                <c:pt idx="30">
                  <c:v>4.1498970502362393E-3</c:v>
                </c:pt>
                <c:pt idx="31">
                  <c:v>5.5291786291670475E-3</c:v>
                </c:pt>
                <c:pt idx="32">
                  <c:v>7.1850899174867892E-3</c:v>
                </c:pt>
                <c:pt idx="33">
                  <c:v>9.1205293217421404E-3</c:v>
                </c:pt>
                <c:pt idx="34">
                  <c:v>1.1324844693298744E-2</c:v>
                </c:pt>
                <c:pt idx="35">
                  <c:v>1.3772857982948254E-2</c:v>
                </c:pt>
                <c:pt idx="36">
                  <c:v>1.6424939645580325E-2</c:v>
                </c:pt>
                <c:pt idx="37">
                  <c:v>1.922816767467599E-2</c:v>
                </c:pt>
                <c:pt idx="38">
                  <c:v>2.211849641424957E-2</c:v>
                </c:pt>
                <c:pt idx="39">
                  <c:v>2.5023762513852747E-2</c:v>
                </c:pt>
                <c:pt idx="40">
                  <c:v>2.7867280692667425E-2</c:v>
                </c:pt>
                <c:pt idx="41">
                  <c:v>3.0571737399691209E-2</c:v>
                </c:pt>
                <c:pt idx="42">
                  <c:v>3.306307846832951E-2</c:v>
                </c:pt>
                <c:pt idx="43">
                  <c:v>3.5274105641150043E-2</c:v>
                </c:pt>
                <c:pt idx="44">
                  <c:v>3.7147541113430264E-2</c:v>
                </c:pt>
                <c:pt idx="45">
                  <c:v>3.8638381482140362E-2</c:v>
                </c:pt>
                <c:pt idx="46">
                  <c:v>3.9715434187578717E-2</c:v>
                </c:pt>
                <c:pt idx="47">
                  <c:v>4.0362002407232832E-2</c:v>
                </c:pt>
                <c:pt idx="48">
                  <c:v>4.0575751263625864E-2</c:v>
                </c:pt>
                <c:pt idx="49">
                  <c:v>4.0367843761106158E-2</c:v>
                </c:pt>
                <c:pt idx="50">
                  <c:v>3.9761475734032721E-2</c:v>
                </c:pt>
                <c:pt idx="51">
                  <c:v>3.8789963956470074E-2</c:v>
                </c:pt>
                <c:pt idx="52">
                  <c:v>3.7494550890282689E-2</c:v>
                </c:pt>
                <c:pt idx="53">
                  <c:v>3.5922085169397003E-2</c:v>
                </c:pt>
                <c:pt idx="54">
                  <c:v>3.4122721580822392E-2</c:v>
                </c:pt>
                <c:pt idx="55">
                  <c:v>3.214776120875814E-2</c:v>
                </c:pt>
                <c:pt idx="56">
                  <c:v>3.0047724806319075E-2</c:v>
                </c:pt>
                <c:pt idx="57">
                  <c:v>2.787072333082645E-2</c:v>
                </c:pt>
                <c:pt idx="58">
                  <c:v>2.5661161418353663E-2</c:v>
                </c:pt>
                <c:pt idx="59">
                  <c:v>2.34587842729094E-2</c:v>
                </c:pt>
                <c:pt idx="60">
                  <c:v>2.129805726205887E-2</c:v>
                </c:pt>
                <c:pt idx="61">
                  <c:v>1.9207851102306717E-2</c:v>
                </c:pt>
                <c:pt idx="62">
                  <c:v>1.7211394027387934E-2</c:v>
                </c:pt>
                <c:pt idx="63">
                  <c:v>1.5326445498347784E-2</c:v>
                </c:pt>
                <c:pt idx="64">
                  <c:v>1.356564328644076E-2</c:v>
                </c:pt>
                <c:pt idx="65">
                  <c:v>1.1936976415538227E-2</c:v>
                </c:pt>
                <c:pt idx="66">
                  <c:v>1.0444339693162157E-2</c:v>
                </c:pt>
                <c:pt idx="67">
                  <c:v>9.088130598002786E-3</c:v>
                </c:pt>
                <c:pt idx="68">
                  <c:v>7.8658554013442943E-3</c:v>
                </c:pt>
                <c:pt idx="69">
                  <c:v>6.772717957648308E-3</c:v>
                </c:pt>
                <c:pt idx="70">
                  <c:v>5.802171105571902E-3</c:v>
                </c:pt>
                <c:pt idx="71">
                  <c:v>4.9464167020450726E-3</c:v>
                </c:pt>
                <c:pt idx="72">
                  <c:v>4.1968457165203607E-3</c:v>
                </c:pt>
                <c:pt idx="73">
                  <c:v>3.5444143946938198E-3</c:v>
                </c:pt>
                <c:pt idx="74">
                  <c:v>2.9799562040185887E-3</c:v>
                </c:pt>
                <c:pt idx="75">
                  <c:v>2.4944321091742521E-3</c:v>
                </c:pt>
                <c:pt idx="76">
                  <c:v>2.0791237558822591E-3</c:v>
                </c:pt>
                <c:pt idx="77">
                  <c:v>1.7257754597601771E-3</c:v>
                </c:pt>
                <c:pt idx="78">
                  <c:v>1.4266916142854466E-3</c:v>
                </c:pt>
                <c:pt idx="79">
                  <c:v>1.1747963648658874E-3</c:v>
                </c:pt>
                <c:pt idx="80">
                  <c:v>9.6366225759168898E-4</c:v>
                </c:pt>
                <c:pt idx="81">
                  <c:v>7.8751416511989747E-4</c:v>
                </c:pt>
                <c:pt idx="82">
                  <c:v>6.4121420880318034E-4</c:v>
                </c:pt>
                <c:pt idx="83">
                  <c:v>5.2023271118212071E-4</c:v>
                </c:pt>
                <c:pt idx="84">
                  <c:v>4.206094866660638E-4</c:v>
                </c:pt>
                <c:pt idx="85">
                  <c:v>3.3890905654838986E-4</c:v>
                </c:pt>
                <c:pt idx="86">
                  <c:v>2.7217269037909048E-4</c:v>
                </c:pt>
                <c:pt idx="87">
                  <c:v>2.1786955095407225E-4</c:v>
                </c:pt>
                <c:pt idx="88">
                  <c:v>1.7384866742337017E-4</c:v>
                </c:pt>
                <c:pt idx="89">
                  <c:v>1.3829298570615443E-4</c:v>
                </c:pt>
                <c:pt idx="90">
                  <c:v>1.0967634755510668E-4</c:v>
                </c:pt>
                <c:pt idx="91">
                  <c:v>8.6723925432037767E-5</c:v>
                </c:pt>
                <c:pt idx="92">
                  <c:v>6.8376383533449287E-5</c:v>
                </c:pt>
                <c:pt idx="93">
                  <c:v>5.375783810208933E-5</c:v>
                </c:pt>
                <c:pt idx="94">
                  <c:v>4.2147544239118102E-5</c:v>
                </c:pt>
                <c:pt idx="95">
                  <c:v>3.2955133460164434E-5</c:v>
                </c:pt>
                <c:pt idx="96">
                  <c:v>2.5699158317714535E-5</c:v>
                </c:pt>
                <c:pt idx="97">
                  <c:v>1.9988660343521281E-5</c:v>
                </c:pt>
                <c:pt idx="98">
                  <c:v>1.5507458999494451E-5</c:v>
                </c:pt>
                <c:pt idx="99">
                  <c:v>1.200085682213364E-5</c:v>
                </c:pt>
                <c:pt idx="100">
                  <c:v>9.2644649601262036E-6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6976"/>
        <c:axId val="140928512"/>
      </c:scatterChart>
      <c:valAx>
        <c:axId val="140926976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0928512"/>
        <c:crosses val="autoZero"/>
        <c:crossBetween val="midCat"/>
      </c:valAx>
      <c:valAx>
        <c:axId val="140928512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4092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629155730533694"/>
          <c:y val="5.4595727617381171E-2"/>
          <c:w val="0.18204177602799654"/>
          <c:h val="0.41858595800524934"/>
        </c:manualLayout>
      </c:layout>
      <c:overlay val="1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'chisq.dist'!$C$2</c:f>
              <c:strCache>
                <c:ptCount val="1"/>
                <c:pt idx="0">
                  <c:v>χ2(10)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'chisq.dist'!$C$6:$C$106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'chisq.dist'!$D$6:$D$106</c:f>
              <c:numCache>
                <c:formatCode>General</c:formatCode>
                <c:ptCount val="101"/>
                <c:pt idx="0">
                  <c:v>0</c:v>
                </c:pt>
                <c:pt idx="1">
                  <c:v>7.8975346316749158E-4</c:v>
                </c:pt>
                <c:pt idx="2">
                  <c:v>7.6641550244050498E-3</c:v>
                </c:pt>
                <c:pt idx="3">
                  <c:v>2.3533259078154699E-2</c:v>
                </c:pt>
                <c:pt idx="4">
                  <c:v>4.5111761078870896E-2</c:v>
                </c:pt>
                <c:pt idx="5">
                  <c:v>6.6800942890542642E-2</c:v>
                </c:pt>
                <c:pt idx="6">
                  <c:v>8.4015677870770411E-2</c:v>
                </c:pt>
                <c:pt idx="7">
                  <c:v>9.4406142704409793E-2</c:v>
                </c:pt>
                <c:pt idx="8">
                  <c:v>9.7683407406582309E-2</c:v>
                </c:pt>
                <c:pt idx="9">
                  <c:v>9.4903810270062214E-2</c:v>
                </c:pt>
                <c:pt idx="10">
                  <c:v>8.7733684883925356E-2</c:v>
                </c:pt>
                <c:pt idx="11">
                  <c:v>7.7909401862698444E-2</c:v>
                </c:pt>
                <c:pt idx="12">
                  <c:v>6.6926308769991685E-2</c:v>
                </c:pt>
                <c:pt idx="13">
                  <c:v>5.5911102591969339E-2</c:v>
                </c:pt>
                <c:pt idx="14">
                  <c:v>4.561309581867487E-2</c:v>
                </c:pt>
                <c:pt idx="15">
                  <c:v>3.6458198227518335E-2</c:v>
                </c:pt>
                <c:pt idx="16">
                  <c:v>2.8626144247681017E-2</c:v>
                </c:pt>
                <c:pt idx="17">
                  <c:v>2.2127450062679698E-2</c:v>
                </c:pt>
                <c:pt idx="18">
                  <c:v>1.686857759609801E-2</c:v>
                </c:pt>
                <c:pt idx="19">
                  <c:v>1.2701517347389361E-2</c:v>
                </c:pt>
                <c:pt idx="20">
                  <c:v>9.4583187005176789E-3</c:v>
                </c:pt>
                <c:pt idx="21">
                  <c:v>6.9730679765471083E-3</c:v>
                </c:pt>
                <c:pt idx="22">
                  <c:v>5.0943666931247229E-3</c:v>
                </c:pt>
                <c:pt idx="23">
                  <c:v>3.6911660452271038E-3</c:v>
                </c:pt>
                <c:pt idx="24">
                  <c:v>2.6542997366377865E-3</c:v>
                </c:pt>
                <c:pt idx="25">
                  <c:v>1.8954738220614974E-3</c:v>
                </c:pt>
                <c:pt idx="26">
                  <c:v>1.3449430873497057E-3</c:v>
                </c:pt>
                <c:pt idx="27">
                  <c:v>9.4867691123313026E-4</c:v>
                </c:pt>
                <c:pt idx="28">
                  <c:v>6.6550015152255521E-4</c:v>
                </c:pt>
                <c:pt idx="29">
                  <c:v>4.6447333219879958E-4</c:v>
                </c:pt>
                <c:pt idx="30">
                  <c:v>3.2263135365426959E-4</c:v>
                </c:pt>
                <c:pt idx="31">
                  <c:v>2.2311105294198837E-4</c:v>
                </c:pt>
                <c:pt idx="32">
                  <c:v>1.5364802521669515E-4</c:v>
                </c:pt>
                <c:pt idx="33">
                  <c:v>1.0539878101128159E-4</c:v>
                </c:pt>
                <c:pt idx="34">
                  <c:v>7.2035778793886623E-5</c:v>
                </c:pt>
                <c:pt idx="35">
                  <c:v>4.9063386824066581E-5</c:v>
                </c:pt>
                <c:pt idx="36">
                  <c:v>3.3307965701686496E-5</c:v>
                </c:pt>
                <c:pt idx="37">
                  <c:v>2.2542275906156858E-5</c:v>
                </c:pt>
                <c:pt idx="38">
                  <c:v>1.5211709052839477E-5</c:v>
                </c:pt>
                <c:pt idx="39">
                  <c:v>1.0236578258594396E-5</c:v>
                </c:pt>
                <c:pt idx="40">
                  <c:v>6.8705120747951988E-6</c:v>
                </c:pt>
                <c:pt idx="41">
                  <c:v>4.5997828305649305E-6</c:v>
                </c:pt>
                <c:pt idx="42">
                  <c:v>3.0722165303765371E-6</c:v>
                </c:pt>
                <c:pt idx="43">
                  <c:v>2.0472988447385292E-6</c:v>
                </c:pt>
                <c:pt idx="44">
                  <c:v>1.3613534115897993E-6</c:v>
                </c:pt>
                <c:pt idx="45">
                  <c:v>9.0336444256818671E-7</c:v>
                </c:pt>
                <c:pt idx="46">
                  <c:v>5.9826972041981019E-7</c:v>
                </c:pt>
                <c:pt idx="47">
                  <c:v>3.9546667002155299E-7</c:v>
                </c:pt>
                <c:pt idx="48">
                  <c:v>2.6093729970057137E-7</c:v>
                </c:pt>
                <c:pt idx="49">
                  <c:v>1.7187325166552504E-7</c:v>
                </c:pt>
                <c:pt idx="50">
                  <c:v>1.1302037650524102E-7</c:v>
                </c:pt>
                <c:pt idx="51">
                  <c:v>7.4201074759368552E-8</c:v>
                </c:pt>
                <c:pt idx="52">
                  <c:v>4.8640230576838885E-8</c:v>
                </c:pt>
                <c:pt idx="53">
                  <c:v>3.1837465542344928E-8</c:v>
                </c:pt>
                <c:pt idx="54">
                  <c:v>2.0809555703965568E-8</c:v>
                </c:pt>
                <c:pt idx="55">
                  <c:v>1.3582861914406256E-8</c:v>
                </c:pt>
                <c:pt idx="56">
                  <c:v>8.8541198169404947E-9</c:v>
                </c:pt>
                <c:pt idx="57">
                  <c:v>5.76428530776695E-9</c:v>
                </c:pt>
                <c:pt idx="58">
                  <c:v>3.7480966307133262E-9</c:v>
                </c:pt>
                <c:pt idx="59">
                  <c:v>2.4342187895729764E-9</c:v>
                </c:pt>
                <c:pt idx="60">
                  <c:v>1.5790988759917756E-9</c:v>
                </c:pt>
                <c:pt idx="61">
                  <c:v>1.0232374387640725E-9</c:v>
                </c:pt>
                <c:pt idx="62">
                  <c:v>6.6233331285235387E-10</c:v>
                </c:pt>
                <c:pt idx="63">
                  <c:v>4.2827704533085649E-10</c:v>
                </c:pt>
                <c:pt idx="64">
                  <c:v>2.7665291780847875E-10</c:v>
                </c:pt>
                <c:pt idx="65">
                  <c:v>1.7853425049972073E-10</c:v>
                </c:pt>
                <c:pt idx="66">
                  <c:v>1.1510564408514905E-10</c:v>
                </c:pt>
                <c:pt idx="67">
                  <c:v>7.4143459647524159E-11</c:v>
                </c:pt>
                <c:pt idx="68">
                  <c:v>4.7715782036940244E-11</c:v>
                </c:pt>
                <c:pt idx="69">
                  <c:v>3.0681424341963986E-11</c:v>
                </c:pt>
                <c:pt idx="70">
                  <c:v>1.9711699662907494E-11</c:v>
                </c:pt>
                <c:pt idx="71">
                  <c:v>1.2653715544079441E-11</c:v>
                </c:pt>
                <c:pt idx="72">
                  <c:v>8.116474287588317E-12</c:v>
                </c:pt>
                <c:pt idx="73">
                  <c:v>5.2021351515258238E-12</c:v>
                </c:pt>
                <c:pt idx="74">
                  <c:v>3.3317302231900231E-12</c:v>
                </c:pt>
                <c:pt idx="75">
                  <c:v>2.13226295710221E-12</c:v>
                </c:pt>
                <c:pt idx="76">
                  <c:v>1.3636497486416416E-12</c:v>
                </c:pt>
                <c:pt idx="77">
                  <c:v>8.7149345002031533E-13</c:v>
                </c:pt>
                <c:pt idx="78">
                  <c:v>5.5658615164678791E-13</c:v>
                </c:pt>
                <c:pt idx="79">
                  <c:v>3.5523447756742519E-13</c:v>
                </c:pt>
                <c:pt idx="80">
                  <c:v>2.2657889361555127E-13</c:v>
                </c:pt>
                <c:pt idx="81">
                  <c:v>1.4442831297208474E-13</c:v>
                </c:pt>
                <c:pt idx="82">
                  <c:v>9.2006907046196236E-14</c:v>
                </c:pt>
                <c:pt idx="83">
                  <c:v>5.8577407983135177E-14</c:v>
                </c:pt>
                <c:pt idx="84">
                  <c:v>3.7272427982735867E-14</c:v>
                </c:pt>
                <c:pt idx="85">
                  <c:v>2.3702764519344763E-14</c:v>
                </c:pt>
                <c:pt idx="86">
                  <c:v>1.5065025221765432E-14</c:v>
                </c:pt>
                <c:pt idx="87">
                  <c:v>9.5698653598179257E-15</c:v>
                </c:pt>
                <c:pt idx="88">
                  <c:v>6.075923047596795E-15</c:v>
                </c:pt>
                <c:pt idx="89">
                  <c:v>3.8556212203704695E-15</c:v>
                </c:pt>
                <c:pt idx="90">
                  <c:v>2.4454406779927857E-15</c:v>
                </c:pt>
                <c:pt idx="91">
                  <c:v>1.5502631455285998E-15</c:v>
                </c:pt>
                <c:pt idx="92">
                  <c:v>9.8229949731840412E-16</c:v>
                </c:pt>
                <c:pt idx="93">
                  <c:v>6.2212430084353651E-16</c:v>
                </c:pt>
                <c:pt idx="94">
                  <c:v>3.9383067964062348E-16</c:v>
                </c:pt>
                <c:pt idx="95">
                  <c:v>2.4919843508722984E-16</c:v>
                </c:pt>
                <c:pt idx="96">
                  <c:v>1.5761174623848561E-16</c:v>
                </c:pt>
                <c:pt idx="97">
                  <c:v>9.9642208481773733E-17</c:v>
                </c:pt>
                <c:pt idx="98">
                  <c:v>6.2967067739674223E-17</c:v>
                </c:pt>
                <c:pt idx="99">
                  <c:v>3.9774314565704052E-17</c:v>
                </c:pt>
                <c:pt idx="100">
                  <c:v>2.5113930312030142E-17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65408"/>
        <c:axId val="141666944"/>
      </c:scatterChart>
      <c:valAx>
        <c:axId val="141665408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1666944"/>
        <c:crosses val="autoZero"/>
        <c:crossBetween val="midCat"/>
      </c:valAx>
      <c:valAx>
        <c:axId val="14166694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41665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629155730533694"/>
          <c:y val="5.4595727617381171E-2"/>
          <c:w val="0.18204177602799654"/>
          <c:h val="0.41858595800524934"/>
        </c:manualLayout>
      </c:layout>
      <c:overlay val="1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strRef>
              <c:f>'chisq.dist'!$K$2</c:f>
              <c:strCache>
                <c:ptCount val="1"/>
                <c:pt idx="0">
                  <c:v>χ2(50)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'chisq.dist'!$K$6:$K$106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'chisq.dist'!$L$6:$L$106</c:f>
              <c:numCache>
                <c:formatCode>General</c:formatCode>
                <c:ptCount val="101"/>
                <c:pt idx="0">
                  <c:v>0</c:v>
                </c:pt>
                <c:pt idx="1">
                  <c:v>2.9133804210441343E-32</c:v>
                </c:pt>
                <c:pt idx="2">
                  <c:v>2.9646255848492953E-25</c:v>
                </c:pt>
                <c:pt idx="3">
                  <c:v>3.0270028416249828E-21</c:v>
                </c:pt>
                <c:pt idx="4">
                  <c:v>1.8297647902218489E-18</c:v>
                </c:pt>
                <c:pt idx="5">
                  <c:v>2.3501107958436413E-16</c:v>
                </c:pt>
                <c:pt idx="6">
                  <c:v>1.1331593894514797E-14</c:v>
                </c:pt>
                <c:pt idx="7">
                  <c:v>2.778860284781916E-13</c:v>
                </c:pt>
                <c:pt idx="8">
                  <c:v>4.1545711256935202E-12</c:v>
                </c:pt>
                <c:pt idx="9">
                  <c:v>4.2563712026033419E-11</c:v>
                </c:pt>
                <c:pt idx="10">
                  <c:v>3.2364733011962186E-10</c:v>
                </c:pt>
                <c:pt idx="11">
                  <c:v>1.933522505937845E-9</c:v>
                </c:pt>
                <c:pt idx="12">
                  <c:v>9.4651489337624158E-9</c:v>
                </c:pt>
                <c:pt idx="13">
                  <c:v>3.9198618503288121E-8</c:v>
                </c:pt>
                <c:pt idx="14">
                  <c:v>1.407848495915513E-7</c:v>
                </c:pt>
                <c:pt idx="15">
                  <c:v>4.4722496762592767E-7</c:v>
                </c:pt>
                <c:pt idx="16">
                  <c:v>1.2766391740527907E-6</c:v>
                </c:pt>
                <c:pt idx="17">
                  <c:v>3.3175345551879148E-6</c:v>
                </c:pt>
                <c:pt idx="18">
                  <c:v>7.9329409869610124E-6</c:v>
                </c:pt>
                <c:pt idx="19">
                  <c:v>1.761299788816151E-5</c:v>
                </c:pt>
                <c:pt idx="20">
                  <c:v>3.6586386261660791E-5</c:v>
                </c:pt>
                <c:pt idx="21">
                  <c:v>7.1567434938874509E-5</c:v>
                </c:pt>
                <c:pt idx="22">
                  <c:v>1.3257128840664942E-4</c:v>
                </c:pt>
                <c:pt idx="23">
                  <c:v>2.3368237655484417E-4</c:v>
                </c:pt>
                <c:pt idx="24">
                  <c:v>3.9362299046401955E-4</c:v>
                </c:pt>
                <c:pt idx="25">
                  <c:v>6.359509531578977E-4</c:v>
                </c:pt>
                <c:pt idx="26">
                  <c:v>9.8872729785567676E-4</c:v>
                </c:pt>
                <c:pt idx="27">
                  <c:v>1.4835400405411323E-3</c:v>
                </c:pt>
                <c:pt idx="28">
                  <c:v>2.1538449872424334E-3</c:v>
                </c:pt>
                <c:pt idx="29">
                  <c:v>3.0326786944492854E-3</c:v>
                </c:pt>
                <c:pt idx="30">
                  <c:v>4.1498970502362393E-3</c:v>
                </c:pt>
                <c:pt idx="31">
                  <c:v>5.5291786291670475E-3</c:v>
                </c:pt>
                <c:pt idx="32">
                  <c:v>7.1850899174867892E-3</c:v>
                </c:pt>
                <c:pt idx="33">
                  <c:v>9.1205293217421404E-3</c:v>
                </c:pt>
                <c:pt idx="34">
                  <c:v>1.1324844693298744E-2</c:v>
                </c:pt>
                <c:pt idx="35">
                  <c:v>1.3772857982948254E-2</c:v>
                </c:pt>
                <c:pt idx="36">
                  <c:v>1.6424939645580325E-2</c:v>
                </c:pt>
                <c:pt idx="37">
                  <c:v>1.922816767467599E-2</c:v>
                </c:pt>
                <c:pt idx="38">
                  <c:v>2.211849641424957E-2</c:v>
                </c:pt>
                <c:pt idx="39">
                  <c:v>2.5023762513852747E-2</c:v>
                </c:pt>
                <c:pt idx="40">
                  <c:v>2.7867280692667425E-2</c:v>
                </c:pt>
                <c:pt idx="41">
                  <c:v>3.0571737399691209E-2</c:v>
                </c:pt>
                <c:pt idx="42">
                  <c:v>3.306307846832951E-2</c:v>
                </c:pt>
                <c:pt idx="43">
                  <c:v>3.5274105641150043E-2</c:v>
                </c:pt>
                <c:pt idx="44">
                  <c:v>3.7147541113430264E-2</c:v>
                </c:pt>
                <c:pt idx="45">
                  <c:v>3.8638381482140362E-2</c:v>
                </c:pt>
                <c:pt idx="46">
                  <c:v>3.9715434187578717E-2</c:v>
                </c:pt>
                <c:pt idx="47">
                  <c:v>4.0362002407232832E-2</c:v>
                </c:pt>
                <c:pt idx="48">
                  <c:v>4.0575751263625864E-2</c:v>
                </c:pt>
                <c:pt idx="49">
                  <c:v>4.0367843761106158E-2</c:v>
                </c:pt>
                <c:pt idx="50">
                  <c:v>3.9761475734032721E-2</c:v>
                </c:pt>
                <c:pt idx="51">
                  <c:v>3.8789963956470074E-2</c:v>
                </c:pt>
                <c:pt idx="52">
                  <c:v>3.7494550890282689E-2</c:v>
                </c:pt>
                <c:pt idx="53">
                  <c:v>3.5922085169397003E-2</c:v>
                </c:pt>
                <c:pt idx="54">
                  <c:v>3.4122721580822392E-2</c:v>
                </c:pt>
                <c:pt idx="55">
                  <c:v>3.214776120875814E-2</c:v>
                </c:pt>
                <c:pt idx="56">
                  <c:v>3.0047724806319075E-2</c:v>
                </c:pt>
                <c:pt idx="57">
                  <c:v>2.787072333082645E-2</c:v>
                </c:pt>
                <c:pt idx="58">
                  <c:v>2.5661161418353663E-2</c:v>
                </c:pt>
                <c:pt idx="59">
                  <c:v>2.34587842729094E-2</c:v>
                </c:pt>
                <c:pt idx="60">
                  <c:v>2.129805726205887E-2</c:v>
                </c:pt>
                <c:pt idx="61">
                  <c:v>1.9207851102306717E-2</c:v>
                </c:pt>
                <c:pt idx="62">
                  <c:v>1.7211394027387934E-2</c:v>
                </c:pt>
                <c:pt idx="63">
                  <c:v>1.5326445498347784E-2</c:v>
                </c:pt>
                <c:pt idx="64">
                  <c:v>1.356564328644076E-2</c:v>
                </c:pt>
                <c:pt idx="65">
                  <c:v>1.1936976415538227E-2</c:v>
                </c:pt>
                <c:pt idx="66">
                  <c:v>1.0444339693162157E-2</c:v>
                </c:pt>
                <c:pt idx="67">
                  <c:v>9.088130598002786E-3</c:v>
                </c:pt>
                <c:pt idx="68">
                  <c:v>7.8658554013442943E-3</c:v>
                </c:pt>
                <c:pt idx="69">
                  <c:v>6.772717957648308E-3</c:v>
                </c:pt>
                <c:pt idx="70">
                  <c:v>5.802171105571902E-3</c:v>
                </c:pt>
                <c:pt idx="71">
                  <c:v>4.9464167020450726E-3</c:v>
                </c:pt>
                <c:pt idx="72">
                  <c:v>4.1968457165203607E-3</c:v>
                </c:pt>
                <c:pt idx="73">
                  <c:v>3.5444143946938198E-3</c:v>
                </c:pt>
                <c:pt idx="74">
                  <c:v>2.9799562040185887E-3</c:v>
                </c:pt>
                <c:pt idx="75">
                  <c:v>2.4944321091742521E-3</c:v>
                </c:pt>
                <c:pt idx="76">
                  <c:v>2.0791237558822591E-3</c:v>
                </c:pt>
                <c:pt idx="77">
                  <c:v>1.7257754597601771E-3</c:v>
                </c:pt>
                <c:pt idx="78">
                  <c:v>1.4266916142854466E-3</c:v>
                </c:pt>
                <c:pt idx="79">
                  <c:v>1.1747963648658874E-3</c:v>
                </c:pt>
                <c:pt idx="80">
                  <c:v>9.6366225759168898E-4</c:v>
                </c:pt>
                <c:pt idx="81">
                  <c:v>7.8751416511989747E-4</c:v>
                </c:pt>
                <c:pt idx="82">
                  <c:v>6.4121420880318034E-4</c:v>
                </c:pt>
                <c:pt idx="83">
                  <c:v>5.2023271118212071E-4</c:v>
                </c:pt>
                <c:pt idx="84">
                  <c:v>4.206094866660638E-4</c:v>
                </c:pt>
                <c:pt idx="85">
                  <c:v>3.3890905654838986E-4</c:v>
                </c:pt>
                <c:pt idx="86">
                  <c:v>2.7217269037909048E-4</c:v>
                </c:pt>
                <c:pt idx="87">
                  <c:v>2.1786955095407225E-4</c:v>
                </c:pt>
                <c:pt idx="88">
                  <c:v>1.7384866742337017E-4</c:v>
                </c:pt>
                <c:pt idx="89">
                  <c:v>1.3829298570615443E-4</c:v>
                </c:pt>
                <c:pt idx="90">
                  <c:v>1.0967634755510668E-4</c:v>
                </c:pt>
                <c:pt idx="91">
                  <c:v>8.6723925432037767E-5</c:v>
                </c:pt>
                <c:pt idx="92">
                  <c:v>6.8376383533449287E-5</c:v>
                </c:pt>
                <c:pt idx="93">
                  <c:v>5.375783810208933E-5</c:v>
                </c:pt>
                <c:pt idx="94">
                  <c:v>4.2147544239118102E-5</c:v>
                </c:pt>
                <c:pt idx="95">
                  <c:v>3.2955133460164434E-5</c:v>
                </c:pt>
                <c:pt idx="96">
                  <c:v>2.5699158317714535E-5</c:v>
                </c:pt>
                <c:pt idx="97">
                  <c:v>1.9988660343521281E-5</c:v>
                </c:pt>
                <c:pt idx="98">
                  <c:v>1.5507458999494451E-5</c:v>
                </c:pt>
                <c:pt idx="99">
                  <c:v>1.200085682213364E-5</c:v>
                </c:pt>
                <c:pt idx="100">
                  <c:v>9.2644649601262036E-6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11680"/>
        <c:axId val="141113216"/>
      </c:scatterChart>
      <c:valAx>
        <c:axId val="141111680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1113216"/>
        <c:crosses val="autoZero"/>
        <c:crossBetween val="midCat"/>
      </c:valAx>
      <c:valAx>
        <c:axId val="141113216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41111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629155730533694"/>
          <c:y val="5.4595727617381171E-2"/>
          <c:w val="0.18204177602799654"/>
          <c:h val="0.41858595800524934"/>
        </c:manualLayout>
      </c:layout>
      <c:overlay val="1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134</xdr:col>
      <xdr:colOff>0</xdr:colOff>
      <xdr:row>13</xdr:row>
      <xdr:rowOff>0</xdr:rowOff>
    </xdr:from>
    <xdr:ext cx="4405313" cy="8057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1"/>
            <xdr:cNvSpPr txBox="1"/>
          </xdr:nvSpPr>
          <xdr:spPr>
            <a:xfrm>
              <a:off x="35823525" y="4086225"/>
              <a:ext cx="4405313" cy="805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  <m:r>
                          <a:rPr kumimoji="1" lang="en-US" altLang="ja-JP" sz="1400" b="0" i="1">
                            <a:latin typeface="Cambria Math"/>
                          </a:rPr>
                          <m:t>, 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+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" name="テキスト ボックス 1"/>
            <xdr:cNvSpPr txBox="1"/>
          </xdr:nvSpPr>
          <xdr:spPr>
            <a:xfrm>
              <a:off x="35823525" y="4086225"/>
              <a:ext cx="4405313" cy="805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 ̅−𝑡_0.025 (𝑛−1) √((𝜎_𝑋^2 ) ̂/𝑛), 𝑥 ̅+𝑡_0.025 (𝑛−1) √((𝜎_𝑋^2 ) ̂/𝑛))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142</xdr:col>
      <xdr:colOff>0</xdr:colOff>
      <xdr:row>18</xdr:row>
      <xdr:rowOff>0</xdr:rowOff>
    </xdr:from>
    <xdr:ext cx="914400" cy="2649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テキスト ボックス 2"/>
            <xdr:cNvSpPr txBox="1"/>
          </xdr:nvSpPr>
          <xdr:spPr>
            <a:xfrm>
              <a:off x="37957125" y="56578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" name="テキスト ボックス 2"/>
            <xdr:cNvSpPr txBox="1"/>
          </xdr:nvSpPr>
          <xdr:spPr>
            <a:xfrm>
              <a:off x="37957125" y="56578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142</xdr:col>
      <xdr:colOff>0</xdr:colOff>
      <xdr:row>19</xdr:row>
      <xdr:rowOff>0</xdr:rowOff>
    </xdr:from>
    <xdr:ext cx="914400" cy="2964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テキスト ボックス 3"/>
            <xdr:cNvSpPr txBox="1"/>
          </xdr:nvSpPr>
          <xdr:spPr>
            <a:xfrm>
              <a:off x="37957125" y="597217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" name="テキスト ボックス 3"/>
            <xdr:cNvSpPr txBox="1"/>
          </xdr:nvSpPr>
          <xdr:spPr>
            <a:xfrm>
              <a:off x="37957125" y="597217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141</xdr:col>
      <xdr:colOff>261936</xdr:colOff>
      <xdr:row>20</xdr:row>
      <xdr:rowOff>0</xdr:rowOff>
    </xdr:from>
    <xdr:ext cx="1357313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テキスト ボックス 4"/>
            <xdr:cNvSpPr txBox="1"/>
          </xdr:nvSpPr>
          <xdr:spPr>
            <a:xfrm>
              <a:off x="37952361" y="6286500"/>
              <a:ext cx="135731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025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5" name="テキスト ボックス 4"/>
            <xdr:cNvSpPr txBox="1"/>
          </xdr:nvSpPr>
          <xdr:spPr>
            <a:xfrm>
              <a:off x="37952361" y="6286500"/>
              <a:ext cx="135731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𝑡_0.025 (𝑛−1)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134</xdr:col>
      <xdr:colOff>0</xdr:colOff>
      <xdr:row>21</xdr:row>
      <xdr:rowOff>0</xdr:rowOff>
    </xdr:from>
    <xdr:ext cx="4405313" cy="7288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テキスト ボックス 5"/>
            <xdr:cNvSpPr txBox="1"/>
          </xdr:nvSpPr>
          <xdr:spPr>
            <a:xfrm>
              <a:off x="35823525" y="6600825"/>
              <a:ext cx="4405313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ja-JP" altLang="en-US" sz="1400" b="0" i="1">
                        <a:latin typeface="+mj-lt"/>
                      </a:rPr>
                      <m:t>標本平均</m:t>
                    </m:r>
                    <m:r>
                      <a:rPr kumimoji="1" lang="en-US" altLang="ja-JP" sz="1400" b="0" i="1">
                        <a:latin typeface="+mj-lt"/>
                        <a:ea typeface="Cambria Math"/>
                      </a:rPr>
                      <m:t>±</m:t>
                    </m:r>
                    <m:r>
                      <a:rPr kumimoji="1" lang="en-US" altLang="ja-JP" sz="1400" b="0" i="1">
                        <a:latin typeface="+mj-lt"/>
                        <a:ea typeface="Cambria Math"/>
                      </a:rPr>
                      <m:t>𝑡</m:t>
                    </m:r>
                    <m:r>
                      <a:rPr kumimoji="1" lang="ja-JP" altLang="en-US" sz="1400" b="0" i="1">
                        <a:latin typeface="+mj-lt"/>
                        <a:ea typeface="Cambria Math"/>
                      </a:rPr>
                      <m:t>分布</m:t>
                    </m:r>
                    <m:r>
                      <a:rPr kumimoji="1" lang="ja-JP" altLang="en-US" sz="1400" b="0" i="1">
                        <a:latin typeface="+mj-lt"/>
                        <a:ea typeface="Cambria Math"/>
                      </a:rPr>
                      <m:t>のパーセント</m:t>
                    </m:r>
                    <m:r>
                      <a:rPr kumimoji="1" lang="ja-JP" altLang="en-US" sz="1400" b="0" i="1">
                        <a:latin typeface="+mj-lt"/>
                        <a:ea typeface="Cambria Math"/>
                      </a:rPr>
                      <m:t>点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+mj-lt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+mj-lt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ja-JP" altLang="en-US" sz="1400" b="0" i="1">
                                <a:latin typeface="+mj-lt"/>
                                <a:ea typeface="Cambria Math"/>
                              </a:rPr>
                              <m:t>標本不偏分散</m:t>
                            </m:r>
                          </m:num>
                          <m:den>
                            <m:r>
                              <a:rPr kumimoji="1" lang="ja-JP" altLang="en-US" sz="1400" b="0" i="1">
                                <a:latin typeface="+mj-lt"/>
                                <a:ea typeface="Cambria Math"/>
                              </a:rPr>
                              <m:t>標本数</m:t>
                            </m:r>
                          </m:den>
                        </m:f>
                      </m:e>
                    </m:rad>
                  </m:oMath>
                </m:oMathPara>
              </a14:m>
              <a:endParaRPr kumimoji="1" lang="ja-JP" altLang="en-US" sz="1400">
                <a:latin typeface="+mj-lt"/>
              </a:endParaRPr>
            </a:p>
          </xdr:txBody>
        </xdr:sp>
      </mc:Choice>
      <mc:Fallback>
        <xdr:sp macro="" textlink="">
          <xdr:nvSpPr>
            <xdr:cNvPr id="6" name="テキスト ボックス 5"/>
            <xdr:cNvSpPr txBox="1"/>
          </xdr:nvSpPr>
          <xdr:spPr>
            <a:xfrm>
              <a:off x="35823525" y="6600825"/>
              <a:ext cx="4405313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ja-JP" altLang="en-US" sz="1400" b="0" i="0">
                  <a:latin typeface="+mj-lt"/>
                </a:rPr>
                <a:t>標本平均</a:t>
              </a:r>
              <a:r>
                <a:rPr kumimoji="1" lang="en-US" altLang="ja-JP" sz="1400" b="0" i="0">
                  <a:latin typeface="+mj-lt"/>
                  <a:ea typeface="Cambria Math"/>
                </a:rPr>
                <a:t>±𝑡</a:t>
              </a:r>
              <a:r>
                <a:rPr kumimoji="1" lang="ja-JP" altLang="en-US" sz="1400" b="0" i="0">
                  <a:latin typeface="+mj-lt"/>
                  <a:ea typeface="Cambria Math"/>
                </a:rPr>
                <a:t>分布のパーセント点</a:t>
              </a:r>
              <a:r>
                <a:rPr kumimoji="1" lang="en-US" altLang="ja-JP" sz="1400" b="0" i="0">
                  <a:latin typeface="+mj-lt"/>
                  <a:ea typeface="Cambria Math"/>
                </a:rPr>
                <a:t>√(</a:t>
              </a:r>
              <a:r>
                <a:rPr kumimoji="1" lang="ja-JP" altLang="en-US" sz="1400" b="0" i="0">
                  <a:latin typeface="+mj-lt"/>
                  <a:ea typeface="Cambria Math"/>
                </a:rPr>
                <a:t>標本不偏分散</a:t>
              </a:r>
              <a:r>
                <a:rPr kumimoji="1" lang="en-US" altLang="ja-JP" sz="1400" b="0" i="0">
                  <a:latin typeface="+mj-lt"/>
                  <a:ea typeface="Cambria Math"/>
                </a:rPr>
                <a:t>/</a:t>
              </a:r>
              <a:r>
                <a:rPr kumimoji="1" lang="ja-JP" altLang="en-US" sz="1400" b="0" i="0">
                  <a:latin typeface="+mj-lt"/>
                  <a:ea typeface="Cambria Math"/>
                </a:rPr>
                <a:t>標本数</a:t>
              </a:r>
              <a:r>
                <a:rPr kumimoji="1" lang="en-US" altLang="ja-JP" sz="1400" b="0" i="0">
                  <a:latin typeface="+mj-lt"/>
                  <a:ea typeface="Cambria Math"/>
                </a:rPr>
                <a:t>)</a:t>
              </a:r>
              <a:endParaRPr kumimoji="1" lang="ja-JP" altLang="en-US" sz="1400">
                <a:latin typeface="+mj-lt"/>
              </a:endParaRPr>
            </a:p>
          </xdr:txBody>
        </xdr:sp>
      </mc:Fallback>
    </mc:AlternateContent>
    <xdr:clientData/>
  </xdr:oneCellAnchor>
  <xdr:oneCellAnchor>
    <xdr:from>
      <xdr:col>10</xdr:col>
      <xdr:colOff>0</xdr:colOff>
      <xdr:row>6</xdr:row>
      <xdr:rowOff>0</xdr:rowOff>
    </xdr:from>
    <xdr:ext cx="3052763" cy="6423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テキスト ボックス 6"/>
            <xdr:cNvSpPr txBox="1"/>
          </xdr:nvSpPr>
          <xdr:spPr>
            <a:xfrm>
              <a:off x="2752725" y="1885950"/>
              <a:ext cx="3052763" cy="642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𝑍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r>
                      <a:rPr kumimoji="1" lang="en-US" altLang="ja-JP" sz="11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, 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7" name="テキスト ボックス 6"/>
            <xdr:cNvSpPr txBox="1"/>
          </xdr:nvSpPr>
          <xdr:spPr>
            <a:xfrm>
              <a:off x="2752725" y="1885950"/>
              <a:ext cx="3052763" cy="642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𝑍</a:t>
              </a:r>
              <a:r>
                <a:rPr kumimoji="1" lang="en-US" altLang="ja-JP" sz="1100" b="0" i="0">
                  <a:latin typeface="Cambria Math"/>
                </a:rPr>
                <a:t>=(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 ̅</a:t>
              </a:r>
              <a:r>
                <a:rPr kumimoji="1" lang="en-US" altLang="ja-JP" sz="1100" b="0" i="0">
                  <a:latin typeface="Cambria Math"/>
                </a:rPr>
                <a:t>−𝜇_𝑋)/√((𝜎_𝑋^2)/𝑛)~𝑁(0, 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8</xdr:row>
      <xdr:rowOff>83342</xdr:rowOff>
    </xdr:from>
    <xdr:ext cx="3052763" cy="4725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テキスト ボックス 7"/>
            <xdr:cNvSpPr txBox="1"/>
          </xdr:nvSpPr>
          <xdr:spPr>
            <a:xfrm>
              <a:off x="2752725" y="2597942"/>
              <a:ext cx="3052763" cy="472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𝑈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8" name="テキスト ボックス 7"/>
            <xdr:cNvSpPr txBox="1"/>
          </xdr:nvSpPr>
          <xdr:spPr>
            <a:xfrm>
              <a:off x="2752725" y="2597942"/>
              <a:ext cx="3052763" cy="472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𝑈</a:t>
              </a:r>
              <a:r>
                <a:rPr kumimoji="1" lang="en-US" altLang="ja-JP" sz="1100" b="0" i="0">
                  <a:latin typeface="Cambria Math"/>
                </a:rPr>
                <a:t>=(∑▒(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𝑋_𝑖</a:t>
              </a:r>
              <a:r>
                <a:rPr kumimoji="1" lang="en-US" altLang="ja-JP" sz="1100" b="0" i="0">
                  <a:latin typeface="Cambria Math"/>
                </a:rPr>
                <a:t>−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 ̅ )^</a:t>
              </a:r>
              <a:r>
                <a:rPr kumimoji="1" lang="en-US" altLang="ja-JP" sz="1100" b="0" i="0">
                  <a:latin typeface="Cambria Math"/>
                </a:rPr>
                <a:t>2 )/(𝜎_𝑋^2 )~𝜒^2 (𝑛−1)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10</xdr:row>
      <xdr:rowOff>0</xdr:rowOff>
    </xdr:from>
    <xdr:ext cx="3052763" cy="7911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テキスト ボックス 8"/>
            <xdr:cNvSpPr txBox="1"/>
          </xdr:nvSpPr>
          <xdr:spPr>
            <a:xfrm>
              <a:off x="2752725" y="3143250"/>
              <a:ext cx="3052763" cy="791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𝑇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1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r>
                      <a:rPr kumimoji="1" lang="en-US" altLang="ja-JP" sz="1100" b="0" i="1">
                        <a:latin typeface="Cambria Math"/>
                      </a:rPr>
                      <m:t>𝑡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9" name="テキスト ボックス 8"/>
            <xdr:cNvSpPr txBox="1"/>
          </xdr:nvSpPr>
          <xdr:spPr>
            <a:xfrm>
              <a:off x="2752725" y="3143250"/>
              <a:ext cx="3052763" cy="791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𝑇</a:t>
              </a:r>
              <a:r>
                <a:rPr kumimoji="1" lang="en-US" altLang="ja-JP" sz="1100" b="0" i="0">
                  <a:latin typeface="Cambria Math"/>
                </a:rPr>
                <a:t>=(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 ̅</a:t>
              </a:r>
              <a:r>
                <a:rPr kumimoji="1" lang="en-US" altLang="ja-JP" sz="1100" b="0" i="0">
                  <a:latin typeface="Cambria Math"/>
                </a:rPr>
                <a:t>−𝜇_𝑋)/√(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(𝜎_𝑋^2 ) ̂/</a:t>
              </a:r>
              <a:r>
                <a:rPr kumimoji="1" lang="en-US" altLang="ja-JP" sz="1100" b="0" i="0">
                  <a:latin typeface="Cambria Math"/>
                </a:rPr>
                <a:t>𝑛)~𝑡(𝑛−1)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7</xdr:col>
      <xdr:colOff>190502</xdr:colOff>
      <xdr:row>23</xdr:row>
      <xdr:rowOff>0</xdr:rowOff>
    </xdr:from>
    <xdr:ext cx="914400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テキスト ボックス 9"/>
            <xdr:cNvSpPr txBox="1"/>
          </xdr:nvSpPr>
          <xdr:spPr>
            <a:xfrm>
              <a:off x="2114552" y="72294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100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0" name="テキスト ボックス 9"/>
            <xdr:cNvSpPr txBox="1"/>
          </xdr:nvSpPr>
          <xdr:spPr>
            <a:xfrm>
              <a:off x="2114552" y="72294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100(1−𝛼)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24</xdr:row>
      <xdr:rowOff>0</xdr:rowOff>
    </xdr:from>
    <xdr:ext cx="914400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テキスト ボックス 10"/>
            <xdr:cNvSpPr txBox="1"/>
          </xdr:nvSpPr>
          <xdr:spPr>
            <a:xfrm>
              <a:off x="1390650" y="7543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100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1" name="テキスト ボックス 10"/>
            <xdr:cNvSpPr txBox="1"/>
          </xdr:nvSpPr>
          <xdr:spPr>
            <a:xfrm>
              <a:off x="1390650" y="7543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100(1−𝛼)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</xdr:col>
      <xdr:colOff>190500</xdr:colOff>
      <xdr:row>33</xdr:row>
      <xdr:rowOff>83342</xdr:rowOff>
    </xdr:from>
    <xdr:ext cx="4822032" cy="7859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テキスト ボックス 11"/>
            <xdr:cNvSpPr txBox="1"/>
          </xdr:nvSpPr>
          <xdr:spPr>
            <a:xfrm>
              <a:off x="1314450" y="10456067"/>
              <a:ext cx="4822032" cy="785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  <m:r>
                          <a:rPr kumimoji="1" lang="en-US" altLang="ja-JP" sz="1400" b="0" i="1">
                            <a:latin typeface="Cambria Math"/>
                          </a:rPr>
                          <m:t>, 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+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2" name="テキスト ボックス 11"/>
            <xdr:cNvSpPr txBox="1"/>
          </xdr:nvSpPr>
          <xdr:spPr>
            <a:xfrm>
              <a:off x="1314450" y="10456067"/>
              <a:ext cx="4822032" cy="785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 ̅−𝑡_0.025 (𝑛−1) √((𝜎_𝑋^2 ) ̂/𝑛), 𝑥 ̅+𝑡_0.025 (𝑛−1) √((𝜎_𝑋^2 ) ̂/𝑛))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37</xdr:col>
      <xdr:colOff>0</xdr:colOff>
      <xdr:row>3</xdr:row>
      <xdr:rowOff>0</xdr:rowOff>
    </xdr:from>
    <xdr:ext cx="914400" cy="2649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テキスト ボックス 12"/>
            <xdr:cNvSpPr txBox="1"/>
          </xdr:nvSpPr>
          <xdr:spPr>
            <a:xfrm>
              <a:off x="9953625" y="9429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𝑛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>
                      <a:rPr kumimoji="1" lang="en-US" altLang="ja-JP" sz="1100" b="0" i="1">
                        <a:latin typeface="Cambria Math"/>
                      </a:rPr>
                      <m:t>50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3" name="テキスト ボックス 12"/>
            <xdr:cNvSpPr txBox="1"/>
          </xdr:nvSpPr>
          <xdr:spPr>
            <a:xfrm>
              <a:off x="9953625" y="9429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𝑛=50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37</xdr:col>
      <xdr:colOff>0</xdr:colOff>
      <xdr:row>4</xdr:row>
      <xdr:rowOff>0</xdr:rowOff>
    </xdr:from>
    <xdr:ext cx="914400" cy="2649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テキスト ボックス 13"/>
            <xdr:cNvSpPr txBox="1"/>
          </xdr:nvSpPr>
          <xdr:spPr>
            <a:xfrm>
              <a:off x="9953625" y="125730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>
                      <a:rPr kumimoji="1" lang="en-US" altLang="ja-JP" sz="1100" b="0" i="1">
                        <a:latin typeface="Cambria Math"/>
                      </a:rPr>
                      <m:t>1</m:t>
                    </m:r>
                    <m:r>
                      <a:rPr kumimoji="1" lang="en-US" altLang="ja-JP" sz="1100" b="0" i="1">
                        <a:latin typeface="Cambria Math"/>
                      </a:rPr>
                      <m:t>.</m:t>
                    </m:r>
                    <m:r>
                      <a:rPr kumimoji="1" lang="en-US" altLang="ja-JP" sz="1100" b="0" i="1">
                        <a:latin typeface="Cambria Math"/>
                      </a:rPr>
                      <m:t>98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4" name="テキスト ボックス 13"/>
            <xdr:cNvSpPr txBox="1"/>
          </xdr:nvSpPr>
          <xdr:spPr>
            <a:xfrm>
              <a:off x="9953625" y="125730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̅=1.98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37</xdr:col>
      <xdr:colOff>-1</xdr:colOff>
      <xdr:row>5</xdr:row>
      <xdr:rowOff>0</xdr:rowOff>
    </xdr:from>
    <xdr:ext cx="1119187" cy="2677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テキスト ボックス 14"/>
            <xdr:cNvSpPr txBox="1"/>
          </xdr:nvSpPr>
          <xdr:spPr>
            <a:xfrm>
              <a:off x="9953624" y="1571625"/>
              <a:ext cx="1119187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>
                      <a:rPr kumimoji="1" lang="en-US" altLang="ja-JP" sz="1100" b="0" i="1">
                        <a:latin typeface="Cambria Math"/>
                      </a:rPr>
                      <m:t>2</m:t>
                    </m:r>
                    <m:r>
                      <a:rPr kumimoji="1" lang="en-US" altLang="ja-JP" sz="1100" b="0" i="1">
                        <a:latin typeface="Cambria Math"/>
                      </a:rPr>
                      <m:t>.</m:t>
                    </m:r>
                    <m:r>
                      <a:rPr kumimoji="1" lang="en-US" altLang="ja-JP" sz="1100" b="0" i="1">
                        <a:latin typeface="Cambria Math"/>
                      </a:rPr>
                      <m:t>6196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5" name="テキスト ボックス 14"/>
            <xdr:cNvSpPr txBox="1"/>
          </xdr:nvSpPr>
          <xdr:spPr>
            <a:xfrm>
              <a:off x="9953624" y="1571625"/>
              <a:ext cx="1119187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𝑆_𝑥^2=2.6196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32</xdr:col>
      <xdr:colOff>0</xdr:colOff>
      <xdr:row>9</xdr:row>
      <xdr:rowOff>0</xdr:rowOff>
    </xdr:from>
    <xdr:ext cx="4298156" cy="5093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テキスト ボックス 15"/>
            <xdr:cNvSpPr txBox="1"/>
          </xdr:nvSpPr>
          <xdr:spPr>
            <a:xfrm>
              <a:off x="8620125" y="2828925"/>
              <a:ext cx="4298156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den>
                    </m:f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den>
                    </m:f>
                    <m:sSubSup>
                      <m:sSub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6" name="テキスト ボックス 15"/>
            <xdr:cNvSpPr txBox="1"/>
          </xdr:nvSpPr>
          <xdr:spPr>
            <a:xfrm>
              <a:off x="8620125" y="2828925"/>
              <a:ext cx="4298156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̂=1/(𝑛−1) ∑▒(𝑥_𝑖−𝑥 ̅ )^2 =𝑛/(𝑛−1)  1/𝑛 ∑▒(𝑥_𝑖−𝑥 ̅ )^2 =𝑛/(𝑛−1) 𝑆_𝑥^2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32</xdr:col>
      <xdr:colOff>0</xdr:colOff>
      <xdr:row>12</xdr:row>
      <xdr:rowOff>59530</xdr:rowOff>
    </xdr:from>
    <xdr:ext cx="4095750" cy="5014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テキスト ボックス 16"/>
            <xdr:cNvSpPr txBox="1"/>
          </xdr:nvSpPr>
          <xdr:spPr>
            <a:xfrm>
              <a:off x="8620125" y="3831430"/>
              <a:ext cx="4095750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den>
                    </m:f>
                    <m:sSubSup>
                      <m:sSub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50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49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×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2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.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6196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≈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2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.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6731</m:t>
                    </m:r>
                  </m:oMath>
                </m:oMathPara>
              </a14:m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17" name="テキスト ボックス 16"/>
            <xdr:cNvSpPr txBox="1"/>
          </xdr:nvSpPr>
          <xdr:spPr>
            <a:xfrm>
              <a:off x="8620125" y="3831430"/>
              <a:ext cx="4095750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(𝜎_𝑋^2 ) ̂=𝑛/(𝑛−1) 𝑆_𝑥^2=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50/49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  <a:ea typeface="Cambria Math"/>
                </a:rPr>
                <a:t>×2.6196≈2.6731</a:t>
              </a:r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38</xdr:col>
      <xdr:colOff>119077</xdr:colOff>
      <xdr:row>16</xdr:row>
      <xdr:rowOff>226219</xdr:rowOff>
    </xdr:from>
    <xdr:ext cx="1809750" cy="4726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テキスト ボックス 17"/>
            <xdr:cNvSpPr txBox="1"/>
          </xdr:nvSpPr>
          <xdr:spPr>
            <a:xfrm>
              <a:off x="10339402" y="5255419"/>
              <a:ext cx="1809750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latin typeface="Cambria Math"/>
                              </a:rPr>
                              <m:t>1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0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95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latin typeface="Cambria Math"/>
                              </a:rPr>
                              <m:t>0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05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8" name="テキスト ボックス 17"/>
            <xdr:cNvSpPr txBox="1"/>
          </xdr:nvSpPr>
          <xdr:spPr>
            <a:xfrm>
              <a:off x="10339402" y="5255419"/>
              <a:ext cx="1809750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((1−0.95)/2)=(0.05/2)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34</xdr:col>
      <xdr:colOff>142871</xdr:colOff>
      <xdr:row>19</xdr:row>
      <xdr:rowOff>11906</xdr:rowOff>
    </xdr:from>
    <xdr:ext cx="1678781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テキスト ボックス 18"/>
            <xdr:cNvSpPr txBox="1"/>
          </xdr:nvSpPr>
          <xdr:spPr>
            <a:xfrm>
              <a:off x="9296396" y="5984081"/>
              <a:ext cx="1678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49</m:t>
                        </m:r>
                      </m:e>
                    </m:d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latin typeface="Cambria Math"/>
                      </a:rPr>
                      <m:t>2</m:t>
                    </m:r>
                    <m:r>
                      <a:rPr kumimoji="1" lang="en-US" altLang="ja-JP" sz="1200" b="0" i="1">
                        <a:latin typeface="Cambria Math"/>
                      </a:rPr>
                      <m:t>.</m:t>
                    </m:r>
                    <m:r>
                      <a:rPr kumimoji="1" lang="en-US" altLang="ja-JP" sz="1200" b="0" i="1">
                        <a:latin typeface="Cambria Math"/>
                      </a:rPr>
                      <m:t>0096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9" name="テキスト ボックス 18"/>
            <xdr:cNvSpPr txBox="1"/>
          </xdr:nvSpPr>
          <xdr:spPr>
            <a:xfrm>
              <a:off x="9296396" y="5984081"/>
              <a:ext cx="1678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𝑡_0.025 (49)=2.0096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32</xdr:col>
      <xdr:colOff>0</xdr:colOff>
      <xdr:row>23</xdr:row>
      <xdr:rowOff>95248</xdr:rowOff>
    </xdr:from>
    <xdr:ext cx="4191000" cy="7609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テキスト ボックス 19"/>
            <xdr:cNvSpPr txBox="1"/>
          </xdr:nvSpPr>
          <xdr:spPr>
            <a:xfrm>
              <a:off x="8620125" y="7324723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025</m:t>
                        </m:r>
                      </m:sub>
                    </m:sSub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49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400" b="0" i="1">
                                    <a:latin typeface="Cambria Math"/>
                                    <a:ea typeface="Cambria Math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=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2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.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0096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.</m:t>
                            </m:r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6731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50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≈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0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.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46466</m:t>
                    </m:r>
                  </m:oMath>
                </m:oMathPara>
              </a14:m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0" name="テキスト ボックス 19"/>
            <xdr:cNvSpPr txBox="1"/>
          </xdr:nvSpPr>
          <xdr:spPr>
            <a:xfrm>
              <a:off x="8620125" y="7324723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𝑡_0.025 (49)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×√((𝜎_𝑋^2 ) ̂/𝑛)=2.0096×√(2.6731/50)≈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  <a:ea typeface="Cambria Math"/>
                </a:rPr>
                <a:t>0.46466</a:t>
              </a:r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35</xdr:col>
      <xdr:colOff>0</xdr:colOff>
      <xdr:row>28</xdr:row>
      <xdr:rowOff>0</xdr:rowOff>
    </xdr:from>
    <xdr:ext cx="3369468" cy="6379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テキスト ボックス 20"/>
            <xdr:cNvSpPr txBox="1"/>
          </xdr:nvSpPr>
          <xdr:spPr>
            <a:xfrm>
              <a:off x="9420225" y="880110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.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98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.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46466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≈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1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.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54</m:t>
                    </m:r>
                  </m:oMath>
                </m:oMathPara>
              </a14:m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Choice>
      <mc:Fallback>
        <xdr:sp macro="" textlink="">
          <xdr:nvSpPr>
            <xdr:cNvPr id="21" name="テキスト ボックス 20"/>
            <xdr:cNvSpPr txBox="1"/>
          </xdr:nvSpPr>
          <xdr:spPr>
            <a:xfrm>
              <a:off x="9420225" y="880110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̅−𝑡_0.025 (𝑛−1) √((𝜎_𝑋^2 ) ̂/𝑛)=</a:t>
              </a:r>
              <a:r>
                <a:rPr kumimoji="1" lang="en-US" altLang="ja-JP" sz="1200" b="0" i="0">
                  <a:solidFill>
                    <a:schemeClr val="bg1"/>
                  </a:solidFill>
                  <a:effectLst/>
                  <a:latin typeface="Cambria Math"/>
                  <a:ea typeface="+mn-ea"/>
                  <a:cs typeface="+mn-cs"/>
                </a:rPr>
                <a:t>1.98−0.46466</a:t>
              </a:r>
              <a:r>
                <a:rPr kumimoji="1" lang="en-US" altLang="ja-JP" sz="1200" b="0" i="0">
                  <a:solidFill>
                    <a:schemeClr val="bg1"/>
                  </a:solidFill>
                  <a:effectLst/>
                  <a:latin typeface="Cambria Math"/>
                  <a:ea typeface="Cambria Math"/>
                  <a:cs typeface="+mn-cs"/>
                </a:rPr>
                <a:t>≈1.54</a:t>
              </a:r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35</xdr:col>
      <xdr:colOff>0</xdr:colOff>
      <xdr:row>31</xdr:row>
      <xdr:rowOff>0</xdr:rowOff>
    </xdr:from>
    <xdr:ext cx="3369468" cy="6379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テキスト ボックス 21"/>
            <xdr:cNvSpPr txBox="1"/>
          </xdr:nvSpPr>
          <xdr:spPr>
            <a:xfrm>
              <a:off x="9420225" y="9744075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.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98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.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46466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≈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2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.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44</m:t>
                    </m:r>
                  </m:oMath>
                </m:oMathPara>
              </a14:m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Choice>
      <mc:Fallback>
        <xdr:sp macro="" textlink="">
          <xdr:nvSpPr>
            <xdr:cNvPr id="22" name="テキスト ボックス 21"/>
            <xdr:cNvSpPr txBox="1"/>
          </xdr:nvSpPr>
          <xdr:spPr>
            <a:xfrm>
              <a:off x="9420225" y="9744075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̅+𝑡_0.025 (𝑛−1) √((𝜎_𝑋^2 ) ̂/𝑛)=</a:t>
              </a:r>
              <a:r>
                <a:rPr kumimoji="1" lang="en-US" altLang="ja-JP" sz="1200" b="0" i="0">
                  <a:solidFill>
                    <a:schemeClr val="bg1"/>
                  </a:solidFill>
                  <a:effectLst/>
                  <a:latin typeface="Cambria Math"/>
                  <a:ea typeface="+mn-ea"/>
                  <a:cs typeface="+mn-cs"/>
                </a:rPr>
                <a:t>1.98+0.46466</a:t>
              </a:r>
              <a:r>
                <a:rPr kumimoji="1" lang="en-US" altLang="ja-JP" sz="1200" b="0" i="0">
                  <a:solidFill>
                    <a:schemeClr val="bg1"/>
                  </a:solidFill>
                  <a:effectLst/>
                  <a:latin typeface="Cambria Math"/>
                  <a:ea typeface="Cambria Math"/>
                  <a:cs typeface="+mn-cs"/>
                </a:rPr>
                <a:t>≈2.44</a:t>
              </a:r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56</xdr:col>
      <xdr:colOff>0</xdr:colOff>
      <xdr:row>5</xdr:row>
      <xdr:rowOff>-1</xdr:rowOff>
    </xdr:from>
    <xdr:ext cx="1047750" cy="2738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テキスト ボックス 23"/>
            <xdr:cNvSpPr txBox="1"/>
          </xdr:nvSpPr>
          <xdr:spPr>
            <a:xfrm>
              <a:off x="15020925" y="1571624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4" name="テキスト ボックス 23"/>
            <xdr:cNvSpPr txBox="1"/>
          </xdr:nvSpPr>
          <xdr:spPr>
            <a:xfrm>
              <a:off x="15020925" y="1571624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𝑥_𝑖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60</xdr:col>
      <xdr:colOff>0</xdr:colOff>
      <xdr:row>5</xdr:row>
      <xdr:rowOff>0</xdr:rowOff>
    </xdr:from>
    <xdr:ext cx="1047750" cy="2738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テキスト ボックス 24"/>
            <xdr:cNvSpPr txBox="1"/>
          </xdr:nvSpPr>
          <xdr:spPr>
            <a:xfrm>
              <a:off x="16087725" y="1571625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kumimoji="1" lang="en-US" altLang="ja-JP" sz="1100" b="0" i="1">
                        <a:latin typeface="Cambria Math"/>
                      </a:rPr>
                      <m:t>−</m:t>
                    </m:r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5" name="テキスト ボックス 24"/>
            <xdr:cNvSpPr txBox="1"/>
          </xdr:nvSpPr>
          <xdr:spPr>
            <a:xfrm>
              <a:off x="16087725" y="1571625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𝑥_𝑖−𝑥 ̅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64</xdr:col>
      <xdr:colOff>0</xdr:colOff>
      <xdr:row>5</xdr:row>
      <xdr:rowOff>0</xdr:rowOff>
    </xdr:from>
    <xdr:ext cx="1047750" cy="2738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テキスト ボックス 25"/>
            <xdr:cNvSpPr txBox="1"/>
          </xdr:nvSpPr>
          <xdr:spPr>
            <a:xfrm>
              <a:off x="17154525" y="1571625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6" name="テキスト ボックス 25"/>
            <xdr:cNvSpPr txBox="1"/>
          </xdr:nvSpPr>
          <xdr:spPr>
            <a:xfrm>
              <a:off x="17154525" y="1571625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(𝑥_𝑖−𝑥 ̅ )^2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55</xdr:col>
      <xdr:colOff>0</xdr:colOff>
      <xdr:row>17</xdr:row>
      <xdr:rowOff>0</xdr:rowOff>
    </xdr:from>
    <xdr:ext cx="2219326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テキスト ボックス 26"/>
            <xdr:cNvSpPr txBox="1"/>
          </xdr:nvSpPr>
          <xdr:spPr>
            <a:xfrm>
              <a:off x="14754225" y="5343525"/>
              <a:ext cx="2219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025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7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e>
                    </m: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7" name="テキスト ボックス 26"/>
            <xdr:cNvSpPr txBox="1"/>
          </xdr:nvSpPr>
          <xdr:spPr>
            <a:xfrm>
              <a:off x="14754225" y="5343525"/>
              <a:ext cx="2219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𝑡_0.025 (7−1)=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55</xdr:col>
      <xdr:colOff>0</xdr:colOff>
      <xdr:row>20</xdr:row>
      <xdr:rowOff>71436</xdr:rowOff>
    </xdr:from>
    <xdr:ext cx="3655218" cy="5093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テキスト ボックス 27"/>
            <xdr:cNvSpPr txBox="1"/>
          </xdr:nvSpPr>
          <xdr:spPr>
            <a:xfrm>
              <a:off x="14754225" y="6357936"/>
              <a:ext cx="3655218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chemeClr val="bg1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7</m:t>
                        </m:r>
                        <m:r>
                          <a:rPr kumimoji="1" lang="en-US" altLang="ja-JP" sz="11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1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1</m:t>
                        </m:r>
                      </m:den>
                    </m:f>
                    <m:r>
                      <a:rPr kumimoji="1" lang="en-US" altLang="ja-JP" sz="11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×</m:t>
                    </m:r>
                    <m:r>
                      <a:rPr kumimoji="1" lang="en-US" altLang="ja-JP" sz="11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34</m:t>
                    </m:r>
                    <m:r>
                      <a:rPr kumimoji="1" lang="en-US" altLang="ja-JP" sz="11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≈</m:t>
                    </m:r>
                    <m:r>
                      <a:rPr kumimoji="1" lang="en-US" altLang="ja-JP" sz="11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5</m:t>
                    </m:r>
                    <m:r>
                      <a:rPr kumimoji="1" lang="en-US" altLang="ja-JP" sz="11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.</m:t>
                    </m:r>
                    <m:r>
                      <a:rPr kumimoji="1" lang="en-US" altLang="ja-JP" sz="11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6667</m:t>
                    </m:r>
                  </m:oMath>
                </m:oMathPara>
              </a14:m>
              <a:endParaRPr kumimoji="1" lang="ja-JP" altLang="en-US" sz="11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8" name="テキスト ボックス 27"/>
            <xdr:cNvSpPr txBox="1"/>
          </xdr:nvSpPr>
          <xdr:spPr>
            <a:xfrm>
              <a:off x="14754225" y="6357936"/>
              <a:ext cx="3655218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̂=1/(𝑛−1) ∑▒(𝑥_𝑖−𝑥 ̅ )^2 =</a:t>
              </a:r>
              <a:r>
                <a:rPr kumimoji="1" lang="en-US" altLang="ja-JP" sz="1100" b="0" i="0">
                  <a:solidFill>
                    <a:schemeClr val="bg1"/>
                  </a:solidFill>
                  <a:latin typeface="Cambria Math"/>
                </a:rPr>
                <a:t>1/(7−1)</a:t>
              </a:r>
              <a:r>
                <a:rPr kumimoji="1" lang="en-US" altLang="ja-JP" sz="1100" b="0" i="0">
                  <a:solidFill>
                    <a:schemeClr val="bg1"/>
                  </a:solidFill>
                  <a:latin typeface="Cambria Math"/>
                  <a:ea typeface="Cambria Math"/>
                </a:rPr>
                <a:t>×34≈5.6667</a:t>
              </a:r>
              <a:endParaRPr kumimoji="1" lang="ja-JP" altLang="en-US" sz="11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55</xdr:col>
      <xdr:colOff>0</xdr:colOff>
      <xdr:row>24</xdr:row>
      <xdr:rowOff>95248</xdr:rowOff>
    </xdr:from>
    <xdr:ext cx="4191000" cy="7609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テキスト ボックス 28"/>
            <xdr:cNvSpPr txBox="1"/>
          </xdr:nvSpPr>
          <xdr:spPr>
            <a:xfrm>
              <a:off x="14754225" y="7639048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025</m:t>
                        </m:r>
                      </m:sub>
                    </m:sSub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400" b="0" i="1">
                                    <a:latin typeface="Cambria Math"/>
                                    <a:ea typeface="Cambria Math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2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.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4469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solidFill>
                                  <a:schemeClr val="bg1"/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solidFill>
                                  <a:schemeClr val="bg1"/>
                                </a:solidFill>
                                <a:latin typeface="Cambria Math"/>
                                <a:ea typeface="Cambria Math"/>
                              </a:rPr>
                              <m:t>5</m:t>
                            </m:r>
                            <m:r>
                              <a:rPr kumimoji="1" lang="en-US" altLang="ja-JP" sz="1400" b="0" i="1">
                                <a:solidFill>
                                  <a:schemeClr val="bg1"/>
                                </a:solidFill>
                                <a:latin typeface="Cambria Math"/>
                                <a:ea typeface="Cambria Math"/>
                              </a:rPr>
                              <m:t>.</m:t>
                            </m:r>
                            <m:r>
                              <a:rPr kumimoji="1" lang="en-US" altLang="ja-JP" sz="1400" b="0" i="1">
                                <a:solidFill>
                                  <a:schemeClr val="bg1"/>
                                </a:solidFill>
                                <a:latin typeface="Cambria Math"/>
                                <a:ea typeface="Cambria Math"/>
                              </a:rPr>
                              <m:t>6</m:t>
                            </m:r>
                            <m:r>
                              <a:rPr kumimoji="1" lang="en-US" altLang="ja-JP" sz="1400" b="0" i="1">
                                <a:solidFill>
                                  <a:schemeClr val="bg1"/>
                                </a:solidFill>
                                <a:latin typeface="Cambria Math"/>
                                <a:ea typeface="Cambria Math"/>
                              </a:rPr>
                              <m:t>667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solidFill>
                                  <a:schemeClr val="bg1"/>
                                </a:solidFill>
                                <a:latin typeface="Cambria Math"/>
                                <a:ea typeface="Cambria Math"/>
                              </a:rPr>
                              <m:t>7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≈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2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.</m:t>
                    </m:r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2016</m:t>
                    </m:r>
                  </m:oMath>
                </m:oMathPara>
              </a14:m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Choice>
      <mc:Fallback>
        <xdr:sp macro="" textlink="">
          <xdr:nvSpPr>
            <xdr:cNvPr id="29" name="テキスト ボックス 28"/>
            <xdr:cNvSpPr txBox="1"/>
          </xdr:nvSpPr>
          <xdr:spPr>
            <a:xfrm>
              <a:off x="14754225" y="7639048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𝑡_0.025 (𝑛−1)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×√((𝜎_𝑋^2 ) ̂/𝑛)=</a:t>
              </a:r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  <a:ea typeface="Cambria Math"/>
                </a:rPr>
                <a:t>2.4469×√(5.6667/7)≈2.2016</a:t>
              </a:r>
              <a:endParaRPr kumimoji="1" lang="ja-JP" altLang="en-US" sz="1400">
                <a:solidFill>
                  <a:schemeClr val="bg1"/>
                </a:solidFill>
              </a:endParaRPr>
            </a:p>
          </xdr:txBody>
        </xdr:sp>
      </mc:Fallback>
    </mc:AlternateContent>
    <xdr:clientData/>
  </xdr:oneCellAnchor>
  <xdr:oneCellAnchor>
    <xdr:from>
      <xdr:col>59</xdr:col>
      <xdr:colOff>0</xdr:colOff>
      <xdr:row>29</xdr:row>
      <xdr:rowOff>0</xdr:rowOff>
    </xdr:from>
    <xdr:ext cx="3369468" cy="6379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テキスト ボックス 29"/>
            <xdr:cNvSpPr txBox="1"/>
          </xdr:nvSpPr>
          <xdr:spPr>
            <a:xfrm>
              <a:off x="15821025" y="9115425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0">
                        <a:solidFill>
                          <a:schemeClr val="bg1"/>
                        </a:solidFill>
                        <a:latin typeface="Cambria Math"/>
                      </a:rPr>
                      <m:t>3</m:t>
                    </m:r>
                    <m:r>
                      <a:rPr kumimoji="1" lang="en-US" altLang="ja-JP" sz="1200" b="0" i="0">
                        <a:solidFill>
                          <a:schemeClr val="bg1"/>
                        </a:solidFill>
                        <a:latin typeface="Cambria Math"/>
                      </a:rPr>
                      <m:t>.</m:t>
                    </m:r>
                    <m:r>
                      <a:rPr kumimoji="1" lang="en-US" altLang="ja-JP" sz="1200" b="0" i="0">
                        <a:solidFill>
                          <a:schemeClr val="bg1"/>
                        </a:solidFill>
                        <a:latin typeface="Cambria Math"/>
                      </a:rPr>
                      <m:t>0</m:t>
                    </m:r>
                    <m:r>
                      <a:rPr kumimoji="1" lang="en-US" altLang="ja-JP" sz="1200" b="0" i="0">
                        <a:solidFill>
                          <a:schemeClr val="bg1"/>
                        </a:solidFill>
                        <a:latin typeface="Cambria Math"/>
                      </a:rPr>
                      <m:t>−</m:t>
                    </m:r>
                    <m:r>
                      <a:rPr kumimoji="1" lang="en-US" altLang="ja-JP" sz="1200" b="0" i="0">
                        <a:solidFill>
                          <a:schemeClr val="bg1"/>
                        </a:solidFill>
                        <a:latin typeface="Cambria Math"/>
                      </a:rPr>
                      <m:t>2</m:t>
                    </m:r>
                    <m:r>
                      <a:rPr kumimoji="1" lang="en-US" altLang="ja-JP" sz="1200" b="0" i="0">
                        <a:solidFill>
                          <a:schemeClr val="bg1"/>
                        </a:solidFill>
                        <a:latin typeface="Cambria Math"/>
                      </a:rPr>
                      <m:t>.</m:t>
                    </m:r>
                    <m:r>
                      <a:rPr kumimoji="1" lang="en-US" altLang="ja-JP" sz="1200" b="0" i="0">
                        <a:solidFill>
                          <a:schemeClr val="bg1"/>
                        </a:solidFill>
                        <a:latin typeface="Cambria Math"/>
                      </a:rPr>
                      <m:t>2016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≈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0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.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latin typeface="Cambria Math"/>
                        <a:ea typeface="Cambria Math"/>
                      </a:rPr>
                      <m:t>80</m:t>
                    </m:r>
                  </m:oMath>
                </m:oMathPara>
              </a14:m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Choice>
      <mc:Fallback>
        <xdr:sp macro="" textlink="">
          <xdr:nvSpPr>
            <xdr:cNvPr id="30" name="テキスト ボックス 29"/>
            <xdr:cNvSpPr txBox="1"/>
          </xdr:nvSpPr>
          <xdr:spPr>
            <a:xfrm>
              <a:off x="15821025" y="9115425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̅−𝑡_0.025 (𝑛−1) √((𝜎_𝑋^2 ) ̂/𝑛)=</a:t>
              </a:r>
              <a:r>
                <a:rPr kumimoji="1" lang="en-US" altLang="ja-JP" sz="1200" b="0" i="0">
                  <a:solidFill>
                    <a:schemeClr val="bg1"/>
                  </a:solidFill>
                  <a:latin typeface="Cambria Math"/>
                </a:rPr>
                <a:t>3.0−2.2016</a:t>
              </a:r>
              <a:r>
                <a:rPr kumimoji="1" lang="en-US" altLang="ja-JP" sz="1200" b="0" i="0">
                  <a:solidFill>
                    <a:schemeClr val="bg1"/>
                  </a:solidFill>
                  <a:latin typeface="Cambria Math"/>
                  <a:ea typeface="Cambria Math"/>
                </a:rPr>
                <a:t>≈0.80</a:t>
              </a:r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59</xdr:col>
      <xdr:colOff>0</xdr:colOff>
      <xdr:row>32</xdr:row>
      <xdr:rowOff>0</xdr:rowOff>
    </xdr:from>
    <xdr:ext cx="3369468" cy="6379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テキスト ボックス 30"/>
            <xdr:cNvSpPr txBox="1"/>
          </xdr:nvSpPr>
          <xdr:spPr>
            <a:xfrm>
              <a:off x="15821025" y="1005840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3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.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2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.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2016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≈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5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.</m:t>
                    </m:r>
                    <m:r>
                      <a:rPr kumimoji="1" lang="en-US" altLang="ja-JP" sz="1200" b="0" i="1">
                        <a:solidFill>
                          <a:schemeClr val="bg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20</m:t>
                    </m:r>
                  </m:oMath>
                </m:oMathPara>
              </a14:m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Choice>
      <mc:Fallback>
        <xdr:sp macro="" textlink="">
          <xdr:nvSpPr>
            <xdr:cNvPr id="31" name="テキスト ボックス 30"/>
            <xdr:cNvSpPr txBox="1"/>
          </xdr:nvSpPr>
          <xdr:spPr>
            <a:xfrm>
              <a:off x="15821025" y="1005840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̅+𝑡_0.025 (𝑛−1) √((𝜎_𝑋^2 ) ̂/𝑛)=</a:t>
              </a:r>
              <a:r>
                <a:rPr kumimoji="1" lang="en-US" altLang="ja-JP" sz="1200" b="0" i="0">
                  <a:solidFill>
                    <a:schemeClr val="bg1"/>
                  </a:solidFill>
                  <a:effectLst/>
                  <a:latin typeface="Cambria Math"/>
                  <a:ea typeface="+mn-ea"/>
                  <a:cs typeface="+mn-cs"/>
                </a:rPr>
                <a:t>3.0+2.2016</a:t>
              </a:r>
              <a:r>
                <a:rPr kumimoji="1" lang="en-US" altLang="ja-JP" sz="1200" b="0" i="0">
                  <a:solidFill>
                    <a:schemeClr val="bg1"/>
                  </a:solidFill>
                  <a:effectLst/>
                  <a:latin typeface="Cambria Math"/>
                  <a:ea typeface="Cambria Math"/>
                  <a:cs typeface="+mn-cs"/>
                </a:rPr>
                <a:t>≈5.20</a:t>
              </a:r>
              <a:endParaRPr lang="ja-JP" altLang="ja-JP" sz="1200">
                <a:solidFill>
                  <a:schemeClr val="bg1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95</xdr:col>
      <xdr:colOff>0</xdr:colOff>
      <xdr:row>14</xdr:row>
      <xdr:rowOff>0</xdr:rowOff>
    </xdr:from>
    <xdr:ext cx="914400" cy="2649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テキスト ボックス 32"/>
            <xdr:cNvSpPr txBox="1"/>
          </xdr:nvSpPr>
          <xdr:spPr>
            <a:xfrm>
              <a:off x="25422225" y="44005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𝑛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3" name="テキスト ボックス 32"/>
            <xdr:cNvSpPr txBox="1"/>
          </xdr:nvSpPr>
          <xdr:spPr>
            <a:xfrm>
              <a:off x="25422225" y="44005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𝑛=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15</xdr:row>
      <xdr:rowOff>0</xdr:rowOff>
    </xdr:from>
    <xdr:ext cx="914400" cy="2649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テキスト ボックス 33"/>
            <xdr:cNvSpPr txBox="1"/>
          </xdr:nvSpPr>
          <xdr:spPr>
            <a:xfrm>
              <a:off x="25422225" y="4714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4" name="テキスト ボックス 33"/>
            <xdr:cNvSpPr txBox="1"/>
          </xdr:nvSpPr>
          <xdr:spPr>
            <a:xfrm>
              <a:off x="25422225" y="4714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17</xdr:row>
      <xdr:rowOff>0</xdr:rowOff>
    </xdr:from>
    <xdr:ext cx="914400" cy="2964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テキスト ボックス 34"/>
            <xdr:cNvSpPr txBox="1"/>
          </xdr:nvSpPr>
          <xdr:spPr>
            <a:xfrm>
              <a:off x="25422225" y="534352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5" name="テキスト ボックス 34"/>
            <xdr:cNvSpPr txBox="1"/>
          </xdr:nvSpPr>
          <xdr:spPr>
            <a:xfrm>
              <a:off x="25422225" y="534352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98</xdr:col>
      <xdr:colOff>0</xdr:colOff>
      <xdr:row>27</xdr:row>
      <xdr:rowOff>0</xdr:rowOff>
    </xdr:from>
    <xdr:ext cx="809625" cy="2964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テキスト ボックス 35"/>
            <xdr:cNvSpPr txBox="1"/>
          </xdr:nvSpPr>
          <xdr:spPr>
            <a:xfrm>
              <a:off x="26222325" y="8486775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6" name="テキスト ボックス 35"/>
            <xdr:cNvSpPr txBox="1"/>
          </xdr:nvSpPr>
          <xdr:spPr>
            <a:xfrm>
              <a:off x="26222325" y="8486775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31</xdr:row>
      <xdr:rowOff>0</xdr:rowOff>
    </xdr:from>
    <xdr:ext cx="914400" cy="2964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テキスト ボックス 36"/>
            <xdr:cNvSpPr txBox="1"/>
          </xdr:nvSpPr>
          <xdr:spPr>
            <a:xfrm>
              <a:off x="25422225" y="974407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7" name="テキスト ボックス 36"/>
            <xdr:cNvSpPr txBox="1"/>
          </xdr:nvSpPr>
          <xdr:spPr>
            <a:xfrm>
              <a:off x="25422225" y="974407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14</xdr:row>
      <xdr:rowOff>0</xdr:rowOff>
    </xdr:from>
    <xdr:ext cx="914400" cy="2649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テキスト ボックス 37"/>
            <xdr:cNvSpPr txBox="1"/>
          </xdr:nvSpPr>
          <xdr:spPr>
            <a:xfrm>
              <a:off x="32356425" y="44005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𝑛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8" name="テキスト ボックス 37"/>
            <xdr:cNvSpPr txBox="1"/>
          </xdr:nvSpPr>
          <xdr:spPr>
            <a:xfrm>
              <a:off x="32356425" y="44005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𝑛=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15</xdr:row>
      <xdr:rowOff>0</xdr:rowOff>
    </xdr:from>
    <xdr:ext cx="914400" cy="2649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テキスト ボックス 38"/>
            <xdr:cNvSpPr txBox="1"/>
          </xdr:nvSpPr>
          <xdr:spPr>
            <a:xfrm>
              <a:off x="32356425" y="4714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39" name="テキスト ボックス 38"/>
            <xdr:cNvSpPr txBox="1"/>
          </xdr:nvSpPr>
          <xdr:spPr>
            <a:xfrm>
              <a:off x="32356425" y="4714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-1</xdr:colOff>
      <xdr:row>16</xdr:row>
      <xdr:rowOff>0</xdr:rowOff>
    </xdr:from>
    <xdr:ext cx="2143126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テキスト ボックス 39"/>
            <xdr:cNvSpPr txBox="1"/>
          </xdr:nvSpPr>
          <xdr:spPr>
            <a:xfrm>
              <a:off x="32356424" y="50292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96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96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>
                      <a:rPr kumimoji="1" lang="en-US" altLang="ja-JP" sz="1100" b="0" i="1">
                        <a:latin typeface="Cambria Math"/>
                      </a:rPr>
                      <m:t>0</m:t>
                    </m:r>
                    <m:r>
                      <a:rPr kumimoji="1" lang="en-US" altLang="ja-JP" sz="1100" b="0" i="1">
                        <a:latin typeface="Cambria Math"/>
                      </a:rPr>
                      <m:t>.</m:t>
                    </m:r>
                    <m:r>
                      <a:rPr kumimoji="1" lang="en-US" altLang="ja-JP" sz="1100" b="0" i="1">
                        <a:latin typeface="Cambria Math"/>
                      </a:rPr>
                      <m:t>95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0" name="テキスト ボックス 39"/>
            <xdr:cNvSpPr txBox="1"/>
          </xdr:nvSpPr>
          <xdr:spPr>
            <a:xfrm>
              <a:off x="32356424" y="50292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−1.96</a:t>
              </a:r>
              <a:r>
                <a:rPr kumimoji="1" lang="en-US" altLang="ja-JP" sz="1100" b="0" i="0">
                  <a:latin typeface="Cambria Math"/>
                </a:rPr>
                <a:t>&lt;𝑍&lt;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1.96)</a:t>
              </a:r>
              <a:r>
                <a:rPr kumimoji="1" lang="en-US" altLang="ja-JP" sz="1100" b="0" i="0">
                  <a:latin typeface="Cambria Math"/>
                </a:rPr>
                <a:t>=0.95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17</xdr:row>
      <xdr:rowOff>0</xdr:rowOff>
    </xdr:from>
    <xdr:ext cx="914400" cy="2964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テキスト ボックス 40"/>
            <xdr:cNvSpPr txBox="1"/>
          </xdr:nvSpPr>
          <xdr:spPr>
            <a:xfrm>
              <a:off x="32356425" y="534352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1" name="テキスト ボックス 40"/>
            <xdr:cNvSpPr txBox="1"/>
          </xdr:nvSpPr>
          <xdr:spPr>
            <a:xfrm>
              <a:off x="32356425" y="534352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124</xdr:col>
      <xdr:colOff>0</xdr:colOff>
      <xdr:row>27</xdr:row>
      <xdr:rowOff>0</xdr:rowOff>
    </xdr:from>
    <xdr:ext cx="809625" cy="2964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テキスト ボックス 41"/>
            <xdr:cNvSpPr txBox="1"/>
          </xdr:nvSpPr>
          <xdr:spPr>
            <a:xfrm>
              <a:off x="33156525" y="8486775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2" name="テキスト ボックス 41"/>
            <xdr:cNvSpPr txBox="1"/>
          </xdr:nvSpPr>
          <xdr:spPr>
            <a:xfrm>
              <a:off x="33156525" y="8486775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31</xdr:row>
      <xdr:rowOff>0</xdr:rowOff>
    </xdr:from>
    <xdr:ext cx="914400" cy="2964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テキスト ボックス 42"/>
            <xdr:cNvSpPr txBox="1"/>
          </xdr:nvSpPr>
          <xdr:spPr>
            <a:xfrm>
              <a:off x="32356425" y="974407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3" name="テキスト ボックス 42"/>
            <xdr:cNvSpPr txBox="1"/>
          </xdr:nvSpPr>
          <xdr:spPr>
            <a:xfrm>
              <a:off x="32356425" y="9744075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16</xdr:row>
      <xdr:rowOff>0</xdr:rowOff>
    </xdr:from>
    <xdr:ext cx="2143126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テキスト ボックス 43"/>
            <xdr:cNvSpPr txBox="1"/>
          </xdr:nvSpPr>
          <xdr:spPr>
            <a:xfrm>
              <a:off x="25422225" y="50292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96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96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>
                      <a:rPr kumimoji="1" lang="en-US" altLang="ja-JP" sz="1100" b="0" i="1">
                        <a:latin typeface="Cambria Math"/>
                      </a:rPr>
                      <m:t>0</m:t>
                    </m:r>
                    <m:r>
                      <a:rPr kumimoji="1" lang="en-US" altLang="ja-JP" sz="1100" b="0" i="1">
                        <a:latin typeface="Cambria Math"/>
                      </a:rPr>
                      <m:t>.</m:t>
                    </m:r>
                    <m:r>
                      <a:rPr kumimoji="1" lang="en-US" altLang="ja-JP" sz="1100" b="0" i="1">
                        <a:latin typeface="Cambria Math"/>
                      </a:rPr>
                      <m:t>95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4" name="テキスト ボックス 43"/>
            <xdr:cNvSpPr txBox="1"/>
          </xdr:nvSpPr>
          <xdr:spPr>
            <a:xfrm>
              <a:off x="25422225" y="50292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−1.96</a:t>
              </a:r>
              <a:r>
                <a:rPr kumimoji="1" lang="en-US" altLang="ja-JP" sz="1100" b="0" i="0">
                  <a:latin typeface="Cambria Math"/>
                </a:rPr>
                <a:t>&lt;𝑍&lt;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1.96)</a:t>
              </a:r>
              <a:r>
                <a:rPr kumimoji="1" lang="en-US" altLang="ja-JP" sz="1100" b="0" i="0">
                  <a:latin typeface="Cambria Math"/>
                </a:rPr>
                <a:t>=0.95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134</xdr:col>
      <xdr:colOff>0</xdr:colOff>
      <xdr:row>13</xdr:row>
      <xdr:rowOff>0</xdr:rowOff>
    </xdr:from>
    <xdr:ext cx="4405313" cy="8057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4" name="テキスト ボックス 63"/>
            <xdr:cNvSpPr txBox="1"/>
          </xdr:nvSpPr>
          <xdr:spPr>
            <a:xfrm>
              <a:off x="14763750" y="4024313"/>
              <a:ext cx="4405313" cy="805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  <m:r>
                          <a:rPr kumimoji="1" lang="en-US" altLang="ja-JP" sz="1400" b="0" i="1">
                            <a:latin typeface="Cambria Math"/>
                          </a:rPr>
                          <m:t>, 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+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64" name="テキスト ボックス 63"/>
            <xdr:cNvSpPr txBox="1"/>
          </xdr:nvSpPr>
          <xdr:spPr>
            <a:xfrm>
              <a:off x="14763750" y="4024313"/>
              <a:ext cx="4405313" cy="805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(𝑥 ̅−𝑡_0.025 (𝑛−1) √((𝜎_𝑋^2 ) ̂/𝑛), 𝑥 ̅+𝑡_0.025 (𝑛−1) √((𝜎_𝑋^2 ) ̂/𝑛))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142</xdr:col>
      <xdr:colOff>0</xdr:colOff>
      <xdr:row>18</xdr:row>
      <xdr:rowOff>0</xdr:rowOff>
    </xdr:from>
    <xdr:ext cx="914400" cy="2649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6" name="テキスト ボックス 65"/>
            <xdr:cNvSpPr txBox="1"/>
          </xdr:nvSpPr>
          <xdr:spPr>
            <a:xfrm>
              <a:off x="16859250" y="557212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66" name="テキスト ボックス 65"/>
            <xdr:cNvSpPr txBox="1"/>
          </xdr:nvSpPr>
          <xdr:spPr>
            <a:xfrm>
              <a:off x="16859250" y="557212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142</xdr:col>
      <xdr:colOff>0</xdr:colOff>
      <xdr:row>19</xdr:row>
      <xdr:rowOff>0</xdr:rowOff>
    </xdr:from>
    <xdr:ext cx="914400" cy="2964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7" name="テキスト ボックス 66"/>
            <xdr:cNvSpPr txBox="1"/>
          </xdr:nvSpPr>
          <xdr:spPr>
            <a:xfrm>
              <a:off x="16859250" y="5881688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67" name="テキスト ボックス 66"/>
            <xdr:cNvSpPr txBox="1"/>
          </xdr:nvSpPr>
          <xdr:spPr>
            <a:xfrm>
              <a:off x="16859250" y="5881688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141</xdr:col>
      <xdr:colOff>261936</xdr:colOff>
      <xdr:row>20</xdr:row>
      <xdr:rowOff>0</xdr:rowOff>
    </xdr:from>
    <xdr:ext cx="1357313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8" name="テキスト ボックス 67"/>
            <xdr:cNvSpPr txBox="1"/>
          </xdr:nvSpPr>
          <xdr:spPr>
            <a:xfrm>
              <a:off x="16859249" y="6191250"/>
              <a:ext cx="135731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025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68" name="テキスト ボックス 67"/>
            <xdr:cNvSpPr txBox="1"/>
          </xdr:nvSpPr>
          <xdr:spPr>
            <a:xfrm>
              <a:off x="16859249" y="6191250"/>
              <a:ext cx="135731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𝑡_0.025 (𝑛−1)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134</xdr:col>
      <xdr:colOff>0</xdr:colOff>
      <xdr:row>21</xdr:row>
      <xdr:rowOff>0</xdr:rowOff>
    </xdr:from>
    <xdr:ext cx="4405313" cy="7288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9" name="テキスト ボックス 68"/>
            <xdr:cNvSpPr txBox="1"/>
          </xdr:nvSpPr>
          <xdr:spPr>
            <a:xfrm>
              <a:off x="14763750" y="6500813"/>
              <a:ext cx="4405313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ja-JP" altLang="en-US" sz="1400" b="0" i="1">
                        <a:latin typeface="+mj-lt"/>
                      </a:rPr>
                      <m:t>標本平均</m:t>
                    </m:r>
                    <m:r>
                      <a:rPr kumimoji="1" lang="en-US" altLang="ja-JP" sz="1400" b="0" i="1">
                        <a:latin typeface="+mj-lt"/>
                        <a:ea typeface="Cambria Math"/>
                      </a:rPr>
                      <m:t>±</m:t>
                    </m:r>
                    <m:r>
                      <a:rPr kumimoji="1" lang="en-US" altLang="ja-JP" sz="1400" b="0" i="1">
                        <a:latin typeface="+mj-lt"/>
                        <a:ea typeface="Cambria Math"/>
                      </a:rPr>
                      <m:t>𝑡</m:t>
                    </m:r>
                    <m:r>
                      <a:rPr kumimoji="1" lang="ja-JP" altLang="en-US" sz="1400" b="0" i="1">
                        <a:latin typeface="+mj-lt"/>
                        <a:ea typeface="Cambria Math"/>
                      </a:rPr>
                      <m:t>分布</m:t>
                    </m:r>
                    <m:r>
                      <a:rPr kumimoji="1" lang="ja-JP" altLang="en-US" sz="1400" b="0" i="1">
                        <a:latin typeface="+mj-lt"/>
                        <a:ea typeface="Cambria Math"/>
                      </a:rPr>
                      <m:t>のパーセント</m:t>
                    </m:r>
                    <m:r>
                      <a:rPr kumimoji="1" lang="ja-JP" altLang="en-US" sz="1400" b="0" i="1">
                        <a:latin typeface="+mj-lt"/>
                        <a:ea typeface="Cambria Math"/>
                      </a:rPr>
                      <m:t>点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+mj-lt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+mj-lt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ja-JP" altLang="en-US" sz="1400" b="0" i="1">
                                <a:latin typeface="+mj-lt"/>
                                <a:ea typeface="Cambria Math"/>
                              </a:rPr>
                              <m:t>標本不偏分散</m:t>
                            </m:r>
                          </m:num>
                          <m:den>
                            <m:r>
                              <a:rPr kumimoji="1" lang="ja-JP" altLang="en-US" sz="1400" b="0" i="1">
                                <a:latin typeface="+mj-lt"/>
                                <a:ea typeface="Cambria Math"/>
                              </a:rPr>
                              <m:t>標本数</m:t>
                            </m:r>
                          </m:den>
                        </m:f>
                      </m:e>
                    </m:rad>
                  </m:oMath>
                </m:oMathPara>
              </a14:m>
              <a:endParaRPr kumimoji="1" lang="ja-JP" altLang="en-US" sz="1400">
                <a:latin typeface="+mj-lt"/>
              </a:endParaRPr>
            </a:p>
          </xdr:txBody>
        </xdr:sp>
      </mc:Choice>
      <mc:Fallback>
        <xdr:sp macro="" textlink="">
          <xdr:nvSpPr>
            <xdr:cNvPr id="69" name="テキスト ボックス 68"/>
            <xdr:cNvSpPr txBox="1"/>
          </xdr:nvSpPr>
          <xdr:spPr>
            <a:xfrm>
              <a:off x="14763750" y="6500813"/>
              <a:ext cx="4405313" cy="7288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ja-JP" altLang="en-US" sz="1400" b="0" i="0">
                  <a:latin typeface="+mj-lt"/>
                </a:rPr>
                <a:t>標本平均</a:t>
              </a:r>
              <a:r>
                <a:rPr kumimoji="1" lang="en-US" altLang="ja-JP" sz="1400" b="0" i="0">
                  <a:latin typeface="+mj-lt"/>
                  <a:ea typeface="Cambria Math"/>
                </a:rPr>
                <a:t>±𝑡</a:t>
              </a:r>
              <a:r>
                <a:rPr kumimoji="1" lang="ja-JP" altLang="en-US" sz="1400" b="0" i="0">
                  <a:latin typeface="+mj-lt"/>
                  <a:ea typeface="Cambria Math"/>
                </a:rPr>
                <a:t>分布のパーセント点</a:t>
              </a:r>
              <a:r>
                <a:rPr kumimoji="1" lang="en-US" altLang="ja-JP" sz="1400" b="0" i="0">
                  <a:latin typeface="+mj-lt"/>
                  <a:ea typeface="Cambria Math"/>
                </a:rPr>
                <a:t>√(</a:t>
              </a:r>
              <a:r>
                <a:rPr kumimoji="1" lang="ja-JP" altLang="en-US" sz="1400" b="0" i="0">
                  <a:latin typeface="+mj-lt"/>
                  <a:ea typeface="Cambria Math"/>
                </a:rPr>
                <a:t>標本不偏分散</a:t>
              </a:r>
              <a:r>
                <a:rPr kumimoji="1" lang="en-US" altLang="ja-JP" sz="1400" b="0" i="0">
                  <a:latin typeface="+mj-lt"/>
                  <a:ea typeface="Cambria Math"/>
                </a:rPr>
                <a:t>/</a:t>
              </a:r>
              <a:r>
                <a:rPr kumimoji="1" lang="ja-JP" altLang="en-US" sz="1400" b="0" i="0">
                  <a:latin typeface="+mj-lt"/>
                  <a:ea typeface="Cambria Math"/>
                </a:rPr>
                <a:t>標本数</a:t>
              </a:r>
              <a:r>
                <a:rPr kumimoji="1" lang="en-US" altLang="ja-JP" sz="1400" b="0" i="0">
                  <a:latin typeface="+mj-lt"/>
                  <a:ea typeface="Cambria Math"/>
                </a:rPr>
                <a:t>)</a:t>
              </a:r>
              <a:endParaRPr kumimoji="1" lang="ja-JP" altLang="en-US" sz="1400">
                <a:latin typeface="+mj-lt"/>
              </a:endParaRPr>
            </a:p>
          </xdr:txBody>
        </xdr:sp>
      </mc:Fallback>
    </mc:AlternateContent>
    <xdr:clientData/>
  </xdr:oneCellAnchor>
  <xdr:oneCellAnchor>
    <xdr:from>
      <xdr:col>10</xdr:col>
      <xdr:colOff>0</xdr:colOff>
      <xdr:row>6</xdr:row>
      <xdr:rowOff>0</xdr:rowOff>
    </xdr:from>
    <xdr:ext cx="3052763" cy="6423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2" name="テキスト ボックス 71"/>
            <xdr:cNvSpPr txBox="1"/>
          </xdr:nvSpPr>
          <xdr:spPr>
            <a:xfrm>
              <a:off x="2714625" y="1857375"/>
              <a:ext cx="3052763" cy="642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𝑍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r>
                      <a:rPr kumimoji="1" lang="en-US" altLang="ja-JP" sz="1100" b="0" i="1"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, 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72" name="テキスト ボックス 71"/>
            <xdr:cNvSpPr txBox="1"/>
          </xdr:nvSpPr>
          <xdr:spPr>
            <a:xfrm>
              <a:off x="2714625" y="1857375"/>
              <a:ext cx="3052763" cy="6423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𝑍</a:t>
              </a:r>
              <a:r>
                <a:rPr kumimoji="1" lang="en-US" altLang="ja-JP" sz="1100" b="0" i="0">
                  <a:latin typeface="Cambria Math"/>
                </a:rPr>
                <a:t>=(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 ̅</a:t>
              </a:r>
              <a:r>
                <a:rPr kumimoji="1" lang="en-US" altLang="ja-JP" sz="1100" b="0" i="0">
                  <a:latin typeface="Cambria Math"/>
                </a:rPr>
                <a:t>−𝜇_𝑋)/√((𝜎_𝑋^2)/𝑛)~𝑁(0, 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8</xdr:row>
      <xdr:rowOff>83342</xdr:rowOff>
    </xdr:from>
    <xdr:ext cx="3052763" cy="4725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4" name="テキスト ボックス 73"/>
            <xdr:cNvSpPr txBox="1"/>
          </xdr:nvSpPr>
          <xdr:spPr>
            <a:xfrm>
              <a:off x="2714625" y="2559842"/>
              <a:ext cx="3052763" cy="472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𝑈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𝜒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74" name="テキスト ボックス 73"/>
            <xdr:cNvSpPr txBox="1"/>
          </xdr:nvSpPr>
          <xdr:spPr>
            <a:xfrm>
              <a:off x="2714625" y="2559842"/>
              <a:ext cx="3052763" cy="472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𝑈</a:t>
              </a:r>
              <a:r>
                <a:rPr kumimoji="1" lang="en-US" altLang="ja-JP" sz="1100" b="0" i="0">
                  <a:latin typeface="Cambria Math"/>
                </a:rPr>
                <a:t>=(∑▒(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𝑋_𝑖</a:t>
              </a:r>
              <a:r>
                <a:rPr kumimoji="1" lang="en-US" altLang="ja-JP" sz="1100" b="0" i="0">
                  <a:latin typeface="Cambria Math"/>
                </a:rPr>
                <a:t>−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 ̅ )^</a:t>
              </a:r>
              <a:r>
                <a:rPr kumimoji="1" lang="en-US" altLang="ja-JP" sz="1100" b="0" i="0">
                  <a:latin typeface="Cambria Math"/>
                </a:rPr>
                <a:t>2 )/(𝜎_𝑋^2 )~𝜒^2 (𝑛−1)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10</xdr:row>
      <xdr:rowOff>0</xdr:rowOff>
    </xdr:from>
    <xdr:ext cx="3052763" cy="7911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5" name="テキスト ボックス 74"/>
            <xdr:cNvSpPr txBox="1"/>
          </xdr:nvSpPr>
          <xdr:spPr>
            <a:xfrm>
              <a:off x="2714625" y="3095625"/>
              <a:ext cx="3052763" cy="791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𝑇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</m:acc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1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1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kumimoji="1" lang="en-US" altLang="ja-JP" sz="1100" b="0" i="1">
                        <a:latin typeface="Cambria Math"/>
                      </a:rPr>
                      <m:t>~</m:t>
                    </m:r>
                    <m:r>
                      <a:rPr kumimoji="1" lang="en-US" altLang="ja-JP" sz="1100" b="0" i="1">
                        <a:latin typeface="Cambria Math"/>
                      </a:rPr>
                      <m:t>𝑡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75" name="テキスト ボックス 74"/>
            <xdr:cNvSpPr txBox="1"/>
          </xdr:nvSpPr>
          <xdr:spPr>
            <a:xfrm>
              <a:off x="2714625" y="3095625"/>
              <a:ext cx="3052763" cy="791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𝑇</a:t>
              </a:r>
              <a:r>
                <a:rPr kumimoji="1" lang="en-US" altLang="ja-JP" sz="1100" b="0" i="0">
                  <a:latin typeface="Cambria Math"/>
                </a:rPr>
                <a:t>=(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𝑋 ̅</a:t>
              </a:r>
              <a:r>
                <a:rPr kumimoji="1" lang="en-US" altLang="ja-JP" sz="1100" b="0" i="0">
                  <a:latin typeface="Cambria Math"/>
                </a:rPr>
                <a:t>−𝜇_𝑋)/√(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(𝜎_𝑋^2 ) ̂/</a:t>
              </a:r>
              <a:r>
                <a:rPr kumimoji="1" lang="en-US" altLang="ja-JP" sz="1100" b="0" i="0">
                  <a:latin typeface="Cambria Math"/>
                </a:rPr>
                <a:t>𝑛)~𝑡(𝑛−1)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7</xdr:col>
      <xdr:colOff>190502</xdr:colOff>
      <xdr:row>23</xdr:row>
      <xdr:rowOff>0</xdr:rowOff>
    </xdr:from>
    <xdr:ext cx="914400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7" name="テキスト ボックス 76"/>
            <xdr:cNvSpPr txBox="1"/>
          </xdr:nvSpPr>
          <xdr:spPr>
            <a:xfrm>
              <a:off x="2083596" y="7119938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100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77" name="テキスト ボックス 76"/>
            <xdr:cNvSpPr txBox="1"/>
          </xdr:nvSpPr>
          <xdr:spPr>
            <a:xfrm>
              <a:off x="2083596" y="7119938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100(1−𝛼)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24</xdr:row>
      <xdr:rowOff>0</xdr:rowOff>
    </xdr:from>
    <xdr:ext cx="914400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8" name="テキスト ボックス 77"/>
            <xdr:cNvSpPr txBox="1"/>
          </xdr:nvSpPr>
          <xdr:spPr>
            <a:xfrm>
              <a:off x="1369219" y="74295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100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𝛼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78" name="テキスト ボックス 77"/>
            <xdr:cNvSpPr txBox="1"/>
          </xdr:nvSpPr>
          <xdr:spPr>
            <a:xfrm>
              <a:off x="1369219" y="74295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100(1−𝛼)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4</xdr:col>
      <xdr:colOff>190500</xdr:colOff>
      <xdr:row>33</xdr:row>
      <xdr:rowOff>83342</xdr:rowOff>
    </xdr:from>
    <xdr:ext cx="4822032" cy="7859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1" name="テキスト ボックス 80"/>
            <xdr:cNvSpPr txBox="1"/>
          </xdr:nvSpPr>
          <xdr:spPr>
            <a:xfrm>
              <a:off x="1297781" y="10298905"/>
              <a:ext cx="4822032" cy="785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  <m:r>
                          <a:rPr kumimoji="1" lang="en-US" altLang="ja-JP" sz="1400" b="0" i="1">
                            <a:latin typeface="Cambria Math"/>
                          </a:rPr>
                          <m:t>, </m:t>
                        </m:r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kumimoji="1" lang="en-US" altLang="ja-JP" sz="1400" b="0" i="1">
                            <a:latin typeface="Cambria Math"/>
                          </a:rPr>
                          <m:t>+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𝑡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025</m:t>
                            </m:r>
                          </m:sub>
                        </m:sSub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1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sSubSup>
                                      <m:sSubSupPr>
                                        <m:ctrlP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𝑋</m:t>
                                        </m:r>
                                      </m:sub>
                                      <m:sup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acc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81" name="テキスト ボックス 80"/>
            <xdr:cNvSpPr txBox="1"/>
          </xdr:nvSpPr>
          <xdr:spPr>
            <a:xfrm>
              <a:off x="1297781" y="10298905"/>
              <a:ext cx="4822032" cy="7859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(𝑥 ̅−𝑡_0.025 (𝑛−1) √((𝜎_𝑋^2 ) ̂/𝑛), 𝑥 ̅+𝑡_0.025 (𝑛−1) √((𝜎_𝑋^2 ) ̂/𝑛))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37</xdr:col>
      <xdr:colOff>0</xdr:colOff>
      <xdr:row>3</xdr:row>
      <xdr:rowOff>0</xdr:rowOff>
    </xdr:from>
    <xdr:ext cx="914400" cy="2649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3" name="テキスト ボックス 82"/>
            <xdr:cNvSpPr txBox="1"/>
          </xdr:nvSpPr>
          <xdr:spPr>
            <a:xfrm>
              <a:off x="9786938" y="928688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𝑛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>
                      <a:rPr kumimoji="1" lang="en-US" altLang="ja-JP" sz="1100" b="0" i="1">
                        <a:latin typeface="Cambria Math"/>
                      </a:rPr>
                      <m:t>50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83" name="テキスト ボックス 82"/>
            <xdr:cNvSpPr txBox="1"/>
          </xdr:nvSpPr>
          <xdr:spPr>
            <a:xfrm>
              <a:off x="9786938" y="928688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𝑛=50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37</xdr:col>
      <xdr:colOff>0</xdr:colOff>
      <xdr:row>4</xdr:row>
      <xdr:rowOff>0</xdr:rowOff>
    </xdr:from>
    <xdr:ext cx="914400" cy="2649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4" name="テキスト ボックス 83"/>
            <xdr:cNvSpPr txBox="1"/>
          </xdr:nvSpPr>
          <xdr:spPr>
            <a:xfrm>
              <a:off x="9786938" y="12382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>
                      <a:rPr kumimoji="1" lang="en-US" altLang="ja-JP" sz="1100" b="0" i="1">
                        <a:latin typeface="Cambria Math"/>
                      </a:rPr>
                      <m:t>1</m:t>
                    </m:r>
                    <m:r>
                      <a:rPr kumimoji="1" lang="en-US" altLang="ja-JP" sz="1100" b="0" i="1">
                        <a:latin typeface="Cambria Math"/>
                      </a:rPr>
                      <m:t>.</m:t>
                    </m:r>
                    <m:r>
                      <a:rPr kumimoji="1" lang="en-US" altLang="ja-JP" sz="1100" b="0" i="1">
                        <a:latin typeface="Cambria Math"/>
                      </a:rPr>
                      <m:t>98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84" name="テキスト ボックス 83"/>
            <xdr:cNvSpPr txBox="1"/>
          </xdr:nvSpPr>
          <xdr:spPr>
            <a:xfrm>
              <a:off x="9786938" y="1238250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̅=1.98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37</xdr:col>
      <xdr:colOff>-1</xdr:colOff>
      <xdr:row>5</xdr:row>
      <xdr:rowOff>0</xdr:rowOff>
    </xdr:from>
    <xdr:ext cx="1119187" cy="26770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5" name="テキスト ボックス 84"/>
            <xdr:cNvSpPr txBox="1"/>
          </xdr:nvSpPr>
          <xdr:spPr>
            <a:xfrm>
              <a:off x="9786937" y="1547813"/>
              <a:ext cx="1119187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>
                      <a:rPr kumimoji="1" lang="en-US" altLang="ja-JP" sz="1100" b="0" i="1">
                        <a:latin typeface="Cambria Math"/>
                      </a:rPr>
                      <m:t>2</m:t>
                    </m:r>
                    <m:r>
                      <a:rPr kumimoji="1" lang="en-US" altLang="ja-JP" sz="1100" b="0" i="1">
                        <a:latin typeface="Cambria Math"/>
                      </a:rPr>
                      <m:t>.</m:t>
                    </m:r>
                    <m:r>
                      <a:rPr kumimoji="1" lang="en-US" altLang="ja-JP" sz="1100" b="0" i="1">
                        <a:latin typeface="Cambria Math"/>
                      </a:rPr>
                      <m:t>6196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85" name="テキスト ボックス 84"/>
            <xdr:cNvSpPr txBox="1"/>
          </xdr:nvSpPr>
          <xdr:spPr>
            <a:xfrm>
              <a:off x="9786937" y="1547813"/>
              <a:ext cx="1119187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𝑆_𝑥^2=2.6196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32</xdr:col>
      <xdr:colOff>0</xdr:colOff>
      <xdr:row>9</xdr:row>
      <xdr:rowOff>0</xdr:rowOff>
    </xdr:from>
    <xdr:ext cx="4298156" cy="5093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7" name="テキスト ボックス 86"/>
            <xdr:cNvSpPr txBox="1"/>
          </xdr:nvSpPr>
          <xdr:spPr>
            <a:xfrm>
              <a:off x="8477250" y="2786063"/>
              <a:ext cx="4298156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den>
                    </m:f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den>
                    </m:f>
                    <m:sSubSup>
                      <m:sSub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87" name="テキスト ボックス 86"/>
            <xdr:cNvSpPr txBox="1"/>
          </xdr:nvSpPr>
          <xdr:spPr>
            <a:xfrm>
              <a:off x="8477250" y="2786063"/>
              <a:ext cx="4298156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̂=1/(𝑛−1) ∑▒(𝑥_𝑖−𝑥 ̅ )^2 =𝑛/(𝑛−1)  1/𝑛 ∑▒(𝑥_𝑖−𝑥 ̅ )^2 =𝑛/(𝑛−1) 𝑆_𝑥^2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32</xdr:col>
      <xdr:colOff>0</xdr:colOff>
      <xdr:row>12</xdr:row>
      <xdr:rowOff>59530</xdr:rowOff>
    </xdr:from>
    <xdr:ext cx="4095750" cy="5014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8" name="テキスト ボックス 87"/>
            <xdr:cNvSpPr txBox="1"/>
          </xdr:nvSpPr>
          <xdr:spPr>
            <a:xfrm>
              <a:off x="8477250" y="3774280"/>
              <a:ext cx="4095750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den>
                    </m:f>
                    <m:sSubSup>
                      <m:sSub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50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49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2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.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6196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2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.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6731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88" name="テキスト ボックス 87"/>
            <xdr:cNvSpPr txBox="1"/>
          </xdr:nvSpPr>
          <xdr:spPr>
            <a:xfrm>
              <a:off x="8477250" y="3774280"/>
              <a:ext cx="4095750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(𝜎_𝑋^2 ) ̂=𝑛/(𝑛−1) 𝑆_𝑥^2=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50/49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×2.6196≈2.6731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38</xdr:col>
      <xdr:colOff>119077</xdr:colOff>
      <xdr:row>16</xdr:row>
      <xdr:rowOff>226219</xdr:rowOff>
    </xdr:from>
    <xdr:ext cx="1809750" cy="4726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9" name="テキスト ボックス 88"/>
            <xdr:cNvSpPr txBox="1"/>
          </xdr:nvSpPr>
          <xdr:spPr>
            <a:xfrm>
              <a:off x="10167952" y="5179219"/>
              <a:ext cx="1809750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latin typeface="Cambria Math"/>
                              </a:rPr>
                              <m:t>1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0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95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100" b="0" i="1">
                                <a:latin typeface="Cambria Math"/>
                              </a:rPr>
                              <m:t>0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05</m:t>
                            </m:r>
                          </m:num>
                          <m:den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89" name="テキスト ボックス 88"/>
            <xdr:cNvSpPr txBox="1"/>
          </xdr:nvSpPr>
          <xdr:spPr>
            <a:xfrm>
              <a:off x="10167952" y="5179219"/>
              <a:ext cx="1809750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((1−0.95)/2)=(0.05/2)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34</xdr:col>
      <xdr:colOff>142871</xdr:colOff>
      <xdr:row>19</xdr:row>
      <xdr:rowOff>11906</xdr:rowOff>
    </xdr:from>
    <xdr:ext cx="1678781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0" name="テキスト ボックス 89"/>
            <xdr:cNvSpPr txBox="1"/>
          </xdr:nvSpPr>
          <xdr:spPr>
            <a:xfrm>
              <a:off x="9143996" y="5893594"/>
              <a:ext cx="1678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49</m:t>
                        </m:r>
                      </m:e>
                    </m:d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latin typeface="Cambria Math"/>
                      </a:rPr>
                      <m:t>2</m:t>
                    </m:r>
                    <m:r>
                      <a:rPr kumimoji="1" lang="en-US" altLang="ja-JP" sz="1200" b="0" i="1">
                        <a:latin typeface="Cambria Math"/>
                      </a:rPr>
                      <m:t>.</m:t>
                    </m:r>
                    <m:r>
                      <a:rPr kumimoji="1" lang="en-US" altLang="ja-JP" sz="1200" b="0" i="1">
                        <a:latin typeface="Cambria Math"/>
                      </a:rPr>
                      <m:t>0096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90" name="テキスト ボックス 89"/>
            <xdr:cNvSpPr txBox="1"/>
          </xdr:nvSpPr>
          <xdr:spPr>
            <a:xfrm>
              <a:off x="9143996" y="5893594"/>
              <a:ext cx="16787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𝑡_0.025 (49)=2.0096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32</xdr:col>
      <xdr:colOff>0</xdr:colOff>
      <xdr:row>23</xdr:row>
      <xdr:rowOff>95248</xdr:rowOff>
    </xdr:from>
    <xdr:ext cx="4191000" cy="7609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1" name="テキスト ボックス 90"/>
            <xdr:cNvSpPr txBox="1"/>
          </xdr:nvSpPr>
          <xdr:spPr>
            <a:xfrm>
              <a:off x="8477250" y="7215186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025</m:t>
                        </m:r>
                      </m:sub>
                    </m:sSub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49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400" b="0" i="1">
                                    <a:latin typeface="Cambria Math"/>
                                    <a:ea typeface="Cambria Math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=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2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.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0096</m:t>
                    </m:r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.</m:t>
                            </m:r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6731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50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≈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0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.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46466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91" name="テキスト ボックス 90"/>
            <xdr:cNvSpPr txBox="1"/>
          </xdr:nvSpPr>
          <xdr:spPr>
            <a:xfrm>
              <a:off x="8477250" y="7215186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𝑡_0.025 (49)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×√((𝜎_𝑋^2 ) ̂/𝑛)=2.0096×√(2.6731/50)≈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0.46466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35</xdr:col>
      <xdr:colOff>0</xdr:colOff>
      <xdr:row>28</xdr:row>
      <xdr:rowOff>0</xdr:rowOff>
    </xdr:from>
    <xdr:ext cx="3369468" cy="6379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3" name="テキスト ボックス 92"/>
            <xdr:cNvSpPr txBox="1"/>
          </xdr:nvSpPr>
          <xdr:spPr>
            <a:xfrm>
              <a:off x="9263063" y="866775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.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98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.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46466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≈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1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.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54</m:t>
                    </m:r>
                  </m:oMath>
                </m:oMathPara>
              </a14:m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Choice>
      <mc:Fallback>
        <xdr:sp macro="" textlink="">
          <xdr:nvSpPr>
            <xdr:cNvPr id="93" name="テキスト ボックス 92"/>
            <xdr:cNvSpPr txBox="1"/>
          </xdr:nvSpPr>
          <xdr:spPr>
            <a:xfrm>
              <a:off x="9263063" y="866775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̅−𝑡_0.025 (𝑛−1) √((𝜎_𝑋^2 ) ̂/𝑛)=</a:t>
              </a:r>
              <a:r>
                <a:rPr kumimoji="1" lang="en-US" altLang="ja-JP" sz="12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1.98−0.46466</a:t>
              </a:r>
              <a:r>
                <a:rPr kumimoji="1" lang="en-US" altLang="ja-JP" sz="1200" b="0" i="0">
                  <a:solidFill>
                    <a:srgbClr val="FF0000"/>
                  </a:solidFill>
                  <a:effectLst/>
                  <a:latin typeface="Cambria Math"/>
                  <a:ea typeface="Cambria Math"/>
                  <a:cs typeface="+mn-cs"/>
                </a:rPr>
                <a:t>≈1.54</a:t>
              </a:r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35</xdr:col>
      <xdr:colOff>0</xdr:colOff>
      <xdr:row>31</xdr:row>
      <xdr:rowOff>0</xdr:rowOff>
    </xdr:from>
    <xdr:ext cx="3369468" cy="6379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4" name="テキスト ボックス 93"/>
            <xdr:cNvSpPr txBox="1"/>
          </xdr:nvSpPr>
          <xdr:spPr>
            <a:xfrm>
              <a:off x="9263063" y="9596438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1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.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98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.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46466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≈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2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.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44</m:t>
                    </m:r>
                  </m:oMath>
                </m:oMathPara>
              </a14:m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Choice>
      <mc:Fallback>
        <xdr:sp macro="" textlink="">
          <xdr:nvSpPr>
            <xdr:cNvPr id="94" name="テキスト ボックス 93"/>
            <xdr:cNvSpPr txBox="1"/>
          </xdr:nvSpPr>
          <xdr:spPr>
            <a:xfrm>
              <a:off x="9263063" y="9596438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̅+𝑡_0.025 (𝑛−1) √((𝜎_𝑋^2 ) ̂/𝑛)=</a:t>
              </a:r>
              <a:r>
                <a:rPr kumimoji="1" lang="en-US" altLang="ja-JP" sz="12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1.98+0.46466</a:t>
              </a:r>
              <a:r>
                <a:rPr kumimoji="1" lang="en-US" altLang="ja-JP" sz="1200" b="0" i="0">
                  <a:solidFill>
                    <a:srgbClr val="FF0000"/>
                  </a:solidFill>
                  <a:effectLst/>
                  <a:latin typeface="Cambria Math"/>
                  <a:ea typeface="Cambria Math"/>
                  <a:cs typeface="+mn-cs"/>
                </a:rPr>
                <a:t>≈2.44</a:t>
              </a:r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41</xdr:col>
      <xdr:colOff>0</xdr:colOff>
      <xdr:row>34</xdr:row>
      <xdr:rowOff>142872</xdr:rowOff>
    </xdr:from>
    <xdr:ext cx="1833562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6" name="テキスト ボックス 95"/>
            <xdr:cNvSpPr txBox="1"/>
          </xdr:nvSpPr>
          <xdr:spPr>
            <a:xfrm>
              <a:off x="10834688" y="10667997"/>
              <a:ext cx="1833562" cy="3427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54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 , 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44</m:t>
                        </m:r>
                      </m:e>
                    </m:d>
                  </m:oMath>
                </m:oMathPara>
              </a14:m>
              <a:endParaRPr lang="ja-JP" altLang="ja-JP" sz="1600">
                <a:solidFill>
                  <a:srgbClr val="FF0000"/>
                </a:solidFill>
                <a:effectLst/>
              </a:endParaRPr>
            </a:p>
          </xdr:txBody>
        </xdr:sp>
      </mc:Choice>
      <mc:Fallback>
        <xdr:sp macro="" textlink="">
          <xdr:nvSpPr>
            <xdr:cNvPr id="96" name="テキスト ボックス 95"/>
            <xdr:cNvSpPr txBox="1"/>
          </xdr:nvSpPr>
          <xdr:spPr>
            <a:xfrm>
              <a:off x="10834688" y="10667997"/>
              <a:ext cx="1833562" cy="3427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(1.54 , 2.44)</a:t>
              </a:r>
              <a:endParaRPr lang="ja-JP" altLang="ja-JP" sz="1600">
                <a:solidFill>
                  <a:srgbClr val="FF0000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56</xdr:col>
      <xdr:colOff>0</xdr:colOff>
      <xdr:row>5</xdr:row>
      <xdr:rowOff>-1</xdr:rowOff>
    </xdr:from>
    <xdr:ext cx="1047750" cy="2738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8" name="テキスト ボックス 97"/>
            <xdr:cNvSpPr txBox="1"/>
          </xdr:nvSpPr>
          <xdr:spPr>
            <a:xfrm>
              <a:off x="14763750" y="1547812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98" name="テキスト ボックス 97"/>
            <xdr:cNvSpPr txBox="1"/>
          </xdr:nvSpPr>
          <xdr:spPr>
            <a:xfrm>
              <a:off x="14763750" y="1547812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𝑥_𝑖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60</xdr:col>
      <xdr:colOff>0</xdr:colOff>
      <xdr:row>5</xdr:row>
      <xdr:rowOff>0</xdr:rowOff>
    </xdr:from>
    <xdr:ext cx="1047750" cy="2738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9" name="テキスト ボックス 98"/>
            <xdr:cNvSpPr txBox="1"/>
          </xdr:nvSpPr>
          <xdr:spPr>
            <a:xfrm>
              <a:off x="15811500" y="1547813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𝑖</m:t>
                        </m:r>
                      </m:sub>
                    </m:sSub>
                    <m:r>
                      <a:rPr kumimoji="1" lang="en-US" altLang="ja-JP" sz="1100" b="0" i="1">
                        <a:latin typeface="Cambria Math"/>
                      </a:rPr>
                      <m:t>−</m:t>
                    </m:r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99" name="テキスト ボックス 98"/>
            <xdr:cNvSpPr txBox="1"/>
          </xdr:nvSpPr>
          <xdr:spPr>
            <a:xfrm>
              <a:off x="15811500" y="1547813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𝑥_𝑖−𝑥 ̅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64</xdr:col>
      <xdr:colOff>0</xdr:colOff>
      <xdr:row>5</xdr:row>
      <xdr:rowOff>0</xdr:rowOff>
    </xdr:from>
    <xdr:ext cx="1047750" cy="2738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1" name="テキスト ボックス 100"/>
            <xdr:cNvSpPr txBox="1"/>
          </xdr:nvSpPr>
          <xdr:spPr>
            <a:xfrm>
              <a:off x="16859250" y="1547813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01" name="テキスト ボックス 100"/>
            <xdr:cNvSpPr txBox="1"/>
          </xdr:nvSpPr>
          <xdr:spPr>
            <a:xfrm>
              <a:off x="16859250" y="1547813"/>
              <a:ext cx="1047750" cy="2738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(𝑥_𝑖−𝑥 ̅ )^2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55</xdr:col>
      <xdr:colOff>0</xdr:colOff>
      <xdr:row>17</xdr:row>
      <xdr:rowOff>0</xdr:rowOff>
    </xdr:from>
    <xdr:ext cx="2219326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2" name="テキスト ボックス 101"/>
            <xdr:cNvSpPr txBox="1"/>
          </xdr:nvSpPr>
          <xdr:spPr>
            <a:xfrm>
              <a:off x="14501813" y="5262563"/>
              <a:ext cx="2219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025</m:t>
                        </m:r>
                      </m:sub>
                    </m:sSub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7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e>
                    </m: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02" name="テキスト ボックス 101"/>
            <xdr:cNvSpPr txBox="1"/>
          </xdr:nvSpPr>
          <xdr:spPr>
            <a:xfrm>
              <a:off x="14501813" y="5262563"/>
              <a:ext cx="2219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𝑡_0.025 (7−1)=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55</xdr:col>
      <xdr:colOff>0</xdr:colOff>
      <xdr:row>20</xdr:row>
      <xdr:rowOff>71436</xdr:rowOff>
    </xdr:from>
    <xdr:ext cx="3655218" cy="5093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3" name="テキスト ボックス 102"/>
            <xdr:cNvSpPr txBox="1"/>
          </xdr:nvSpPr>
          <xdr:spPr>
            <a:xfrm>
              <a:off x="14501813" y="6262686"/>
              <a:ext cx="3655218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100" b="0" i="1">
                            <a:latin typeface="Cambria Math"/>
                          </a:rPr>
                          <m:t>1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1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kumimoji="1" lang="en-US" altLang="ja-JP" sz="1100" b="0" i="1">
                                    <a:latin typeface="Cambria Math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kumimoji="1" lang="en-US" altLang="ja-JP" sz="1100" b="0" i="1">
                                        <a:latin typeface="Cambria Math"/>
                                      </a:rPr>
                                    </m:ctrlPr>
                                  </m:accPr>
                                  <m:e>
                                    <m:r>
                                      <a:rPr kumimoji="1" lang="en-US" altLang="ja-JP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7</m:t>
                        </m:r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den>
                    </m:f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34</m:t>
                    </m:r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</m:t>
                    </m:r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5</m:t>
                    </m:r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.</m:t>
                    </m:r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6667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03" name="テキスト ボックス 102"/>
            <xdr:cNvSpPr txBox="1"/>
          </xdr:nvSpPr>
          <xdr:spPr>
            <a:xfrm>
              <a:off x="14501813" y="6262686"/>
              <a:ext cx="3655218" cy="509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̂=1/(𝑛−1) ∑▒(𝑥_𝑖−𝑥 ̅ )^2 =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1/(7−1)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  <a:ea typeface="Cambria Math"/>
                </a:rPr>
                <a:t>×34≈5.6667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55</xdr:col>
      <xdr:colOff>0</xdr:colOff>
      <xdr:row>24</xdr:row>
      <xdr:rowOff>95248</xdr:rowOff>
    </xdr:from>
    <xdr:ext cx="4191000" cy="7609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5" name="テキスト ボックス 104"/>
            <xdr:cNvSpPr txBox="1"/>
          </xdr:nvSpPr>
          <xdr:spPr>
            <a:xfrm>
              <a:off x="8477250" y="7215186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025</m:t>
                        </m:r>
                      </m:sub>
                    </m:sSub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400" b="0" i="1">
                                    <a:latin typeface="Cambria Math"/>
                                    <a:ea typeface="Cambria Math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400" b="0" i="1">
                                        <a:latin typeface="Cambria Math"/>
                                        <a:ea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400" b="0" i="1">
                                <a:latin typeface="Cambria Math"/>
                                <a:ea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latin typeface="Cambria Math"/>
                        <a:ea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2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.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4469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5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.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6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667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7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2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.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2016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105" name="テキスト ボックス 104"/>
            <xdr:cNvSpPr txBox="1"/>
          </xdr:nvSpPr>
          <xdr:spPr>
            <a:xfrm>
              <a:off x="8477250" y="7215186"/>
              <a:ext cx="4191000" cy="7609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𝑡_0.025 (𝑛−1)</a:t>
              </a:r>
              <a:r>
                <a:rPr kumimoji="1" lang="en-US" altLang="ja-JP" sz="1400" b="0" i="0">
                  <a:latin typeface="Cambria Math"/>
                  <a:ea typeface="Cambria Math"/>
                </a:rPr>
                <a:t>×√((𝜎_𝑋^2 ) ̂/𝑛)=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2.4469×√(5.6667/7)≈2.2016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59</xdr:col>
      <xdr:colOff>0</xdr:colOff>
      <xdr:row>29</xdr:row>
      <xdr:rowOff>0</xdr:rowOff>
    </xdr:from>
    <xdr:ext cx="3369468" cy="6379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6" name="テキスト ボックス 105"/>
            <xdr:cNvSpPr txBox="1"/>
          </xdr:nvSpPr>
          <xdr:spPr>
            <a:xfrm>
              <a:off x="9263063" y="866775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−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0">
                        <a:solidFill>
                          <a:srgbClr val="FF0000"/>
                        </a:solidFill>
                        <a:latin typeface="Cambria Math"/>
                      </a:rPr>
                      <m:t>3</m:t>
                    </m:r>
                    <m:r>
                      <a:rPr kumimoji="1" lang="en-US" altLang="ja-JP" sz="1200" b="0" i="0">
                        <a:solidFill>
                          <a:srgbClr val="FF0000"/>
                        </a:solidFill>
                        <a:latin typeface="Cambria Math"/>
                      </a:rPr>
                      <m:t>.</m:t>
                    </m:r>
                    <m:r>
                      <a:rPr kumimoji="1" lang="en-US" altLang="ja-JP" sz="1200" b="0" i="0">
                        <a:solidFill>
                          <a:srgbClr val="FF0000"/>
                        </a:solidFill>
                        <a:latin typeface="Cambria Math"/>
                      </a:rPr>
                      <m:t>0</m:t>
                    </m:r>
                    <m:r>
                      <a:rPr kumimoji="1" lang="en-US" altLang="ja-JP" sz="1200" b="0" i="0">
                        <a:solidFill>
                          <a:srgbClr val="FF0000"/>
                        </a:solidFill>
                        <a:latin typeface="Cambria Math"/>
                      </a:rPr>
                      <m:t>−</m:t>
                    </m:r>
                    <m:r>
                      <a:rPr kumimoji="1" lang="en-US" altLang="ja-JP" sz="1200" b="0" i="0">
                        <a:solidFill>
                          <a:srgbClr val="FF0000"/>
                        </a:solidFill>
                        <a:latin typeface="Cambria Math"/>
                      </a:rPr>
                      <m:t>2</m:t>
                    </m:r>
                    <m:r>
                      <a:rPr kumimoji="1" lang="en-US" altLang="ja-JP" sz="1200" b="0" i="0">
                        <a:solidFill>
                          <a:srgbClr val="FF0000"/>
                        </a:solidFill>
                        <a:latin typeface="Cambria Math"/>
                      </a:rPr>
                      <m:t>.</m:t>
                    </m:r>
                    <m:r>
                      <a:rPr kumimoji="1" lang="en-US" altLang="ja-JP" sz="1200" b="0" i="0">
                        <a:solidFill>
                          <a:srgbClr val="FF0000"/>
                        </a:solidFill>
                        <a:latin typeface="Cambria Math"/>
                      </a:rPr>
                      <m:t>2016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≈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0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.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80</m:t>
                    </m:r>
                  </m:oMath>
                </m:oMathPara>
              </a14:m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Choice>
      <mc:Fallback>
        <xdr:sp macro="" textlink="">
          <xdr:nvSpPr>
            <xdr:cNvPr id="106" name="テキスト ボックス 105"/>
            <xdr:cNvSpPr txBox="1"/>
          </xdr:nvSpPr>
          <xdr:spPr>
            <a:xfrm>
              <a:off x="9263063" y="866775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̅−𝑡_0.025 (𝑛−1) √((𝜎_𝑋^2 ) ̂/𝑛)=</a:t>
              </a:r>
              <a:r>
                <a:rPr kumimoji="1" lang="en-US" altLang="ja-JP" sz="1200" b="0" i="0">
                  <a:solidFill>
                    <a:srgbClr val="FF0000"/>
                  </a:solidFill>
                  <a:latin typeface="Cambria Math"/>
                </a:rPr>
                <a:t>3.0−2.2016</a:t>
              </a:r>
              <a:r>
                <a:rPr kumimoji="1" lang="en-US" altLang="ja-JP" sz="1200" b="0" i="0">
                  <a:solidFill>
                    <a:srgbClr val="FF0000"/>
                  </a:solidFill>
                  <a:latin typeface="Cambria Math"/>
                  <a:ea typeface="Cambria Math"/>
                </a:rPr>
                <a:t>≈0.80</a:t>
              </a:r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59</xdr:col>
      <xdr:colOff>0</xdr:colOff>
      <xdr:row>32</xdr:row>
      <xdr:rowOff>0</xdr:rowOff>
    </xdr:from>
    <xdr:ext cx="3369468" cy="6379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7" name="テキスト ボックス 106"/>
            <xdr:cNvSpPr txBox="1"/>
          </xdr:nvSpPr>
          <xdr:spPr>
            <a:xfrm>
              <a:off x="15549563" y="990600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200" b="0" i="1">
                        <a:latin typeface="Cambria Math"/>
                      </a:rPr>
                      <m:t>+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025</m:t>
                        </m:r>
                      </m:sub>
                    </m:sSub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e>
                    </m:d>
                    <m:rad>
                      <m:radPr>
                        <m:degHide m:val="on"/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fPr>
                          <m:num>
                            <m:acc>
                              <m:accPr>
                                <m:chr m:val="̂"/>
                                <m:ctrlPr>
                                  <a:rPr kumimoji="1" lang="en-US" altLang="ja-JP" sz="1200" b="0" i="1">
                                    <a:latin typeface="Cambria Math"/>
                                  </a:rPr>
                                </m:ctrlPr>
                              </m:accPr>
                              <m:e>
                                <m:sSubSup>
                                  <m:sSubSupPr>
                                    <m:ctrlPr>
                                      <a:rPr kumimoji="1" lang="en-US" altLang="ja-JP" sz="1200" b="0" i="1"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2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acc>
                          </m:num>
                          <m:den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200" b="0" i="0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3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.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0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2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.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2016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≈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5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.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20</m:t>
                    </m:r>
                  </m:oMath>
                </m:oMathPara>
              </a14:m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Choice>
      <mc:Fallback>
        <xdr:sp macro="" textlink="">
          <xdr:nvSpPr>
            <xdr:cNvPr id="107" name="テキスト ボックス 106"/>
            <xdr:cNvSpPr txBox="1"/>
          </xdr:nvSpPr>
          <xdr:spPr>
            <a:xfrm>
              <a:off x="15549563" y="9906000"/>
              <a:ext cx="3369468" cy="637995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200" b="0" i="0">
                  <a:latin typeface="Cambria Math"/>
                </a:rPr>
                <a:t>𝑥 ̅+𝑡_0.025 (𝑛−1) √((𝜎_𝑋^2 ) ̂/𝑛)=</a:t>
              </a:r>
              <a:r>
                <a:rPr kumimoji="1" lang="en-US" altLang="ja-JP" sz="1200" b="0" i="0">
                  <a:solidFill>
                    <a:srgbClr val="FF0000"/>
                  </a:solidFill>
                  <a:effectLst/>
                  <a:latin typeface="Cambria Math"/>
                  <a:ea typeface="+mn-ea"/>
                  <a:cs typeface="+mn-cs"/>
                </a:rPr>
                <a:t>3.0+2.2016</a:t>
              </a:r>
              <a:r>
                <a:rPr kumimoji="1" lang="en-US" altLang="ja-JP" sz="1200" b="0" i="0">
                  <a:solidFill>
                    <a:srgbClr val="FF0000"/>
                  </a:solidFill>
                  <a:effectLst/>
                  <a:latin typeface="Cambria Math"/>
                  <a:ea typeface="Cambria Math"/>
                  <a:cs typeface="+mn-cs"/>
                </a:rPr>
                <a:t>≈5.20</a:t>
              </a:r>
              <a:endParaRPr lang="ja-JP" altLang="ja-JP" sz="1200">
                <a:solidFill>
                  <a:srgbClr val="FF0000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65</xdr:col>
      <xdr:colOff>0</xdr:colOff>
      <xdr:row>35</xdr:row>
      <xdr:rowOff>142872</xdr:rowOff>
    </xdr:from>
    <xdr:ext cx="1833562" cy="3427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8" name="テキスト ボックス 107"/>
            <xdr:cNvSpPr txBox="1"/>
          </xdr:nvSpPr>
          <xdr:spPr>
            <a:xfrm>
              <a:off x="10834688" y="10667997"/>
              <a:ext cx="1833562" cy="3427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0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80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 , 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5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.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20</m:t>
                        </m:r>
                      </m:e>
                    </m:d>
                  </m:oMath>
                </m:oMathPara>
              </a14:m>
              <a:endParaRPr lang="ja-JP" altLang="ja-JP" sz="1600">
                <a:solidFill>
                  <a:srgbClr val="FF0000"/>
                </a:solidFill>
                <a:effectLst/>
              </a:endParaRPr>
            </a:p>
          </xdr:txBody>
        </xdr:sp>
      </mc:Choice>
      <mc:Fallback>
        <xdr:sp macro="" textlink="">
          <xdr:nvSpPr>
            <xdr:cNvPr id="108" name="テキスト ボックス 107"/>
            <xdr:cNvSpPr txBox="1"/>
          </xdr:nvSpPr>
          <xdr:spPr>
            <a:xfrm>
              <a:off x="10834688" y="10667997"/>
              <a:ext cx="1833562" cy="342786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(0.80 , 5.20)</a:t>
              </a:r>
              <a:endParaRPr lang="ja-JP" altLang="ja-JP" sz="1600">
                <a:solidFill>
                  <a:srgbClr val="FF0000"/>
                </a:solidFill>
                <a:effectLst/>
              </a:endParaRPr>
            </a:p>
          </xdr:txBody>
        </xdr:sp>
      </mc:Fallback>
    </mc:AlternateContent>
    <xdr:clientData/>
  </xdr:oneCellAnchor>
  <xdr:oneCellAnchor>
    <xdr:from>
      <xdr:col>95</xdr:col>
      <xdr:colOff>0</xdr:colOff>
      <xdr:row>14</xdr:row>
      <xdr:rowOff>0</xdr:rowOff>
    </xdr:from>
    <xdr:ext cx="914400" cy="2649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0" name="テキスト ボックス 109"/>
            <xdr:cNvSpPr txBox="1"/>
          </xdr:nvSpPr>
          <xdr:spPr>
            <a:xfrm>
              <a:off x="24979313" y="4333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𝑛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10" name="テキスト ボックス 109"/>
            <xdr:cNvSpPr txBox="1"/>
          </xdr:nvSpPr>
          <xdr:spPr>
            <a:xfrm>
              <a:off x="24979313" y="4333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𝑛=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15</xdr:row>
      <xdr:rowOff>0</xdr:rowOff>
    </xdr:from>
    <xdr:ext cx="914400" cy="2649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1" name="テキスト ボックス 110"/>
            <xdr:cNvSpPr txBox="1"/>
          </xdr:nvSpPr>
          <xdr:spPr>
            <a:xfrm>
              <a:off x="24979313" y="4643438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11" name="テキスト ボックス 110"/>
            <xdr:cNvSpPr txBox="1"/>
          </xdr:nvSpPr>
          <xdr:spPr>
            <a:xfrm>
              <a:off x="24979313" y="4643438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17</xdr:row>
      <xdr:rowOff>0</xdr:rowOff>
    </xdr:from>
    <xdr:ext cx="914400" cy="2964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3" name="テキスト ボックス 112"/>
            <xdr:cNvSpPr txBox="1"/>
          </xdr:nvSpPr>
          <xdr:spPr>
            <a:xfrm>
              <a:off x="24979313" y="5262563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13" name="テキスト ボックス 112"/>
            <xdr:cNvSpPr txBox="1"/>
          </xdr:nvSpPr>
          <xdr:spPr>
            <a:xfrm>
              <a:off x="24979313" y="5262563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98</xdr:col>
      <xdr:colOff>0</xdr:colOff>
      <xdr:row>27</xdr:row>
      <xdr:rowOff>0</xdr:rowOff>
    </xdr:from>
    <xdr:ext cx="809625" cy="2964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4" name="テキスト ボックス 113"/>
            <xdr:cNvSpPr txBox="1"/>
          </xdr:nvSpPr>
          <xdr:spPr>
            <a:xfrm>
              <a:off x="25765125" y="8358188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14" name="テキスト ボックス 113"/>
            <xdr:cNvSpPr txBox="1"/>
          </xdr:nvSpPr>
          <xdr:spPr>
            <a:xfrm>
              <a:off x="25765125" y="8358188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31</xdr:row>
      <xdr:rowOff>0</xdr:rowOff>
    </xdr:from>
    <xdr:ext cx="914400" cy="2964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5" name="テキスト ボックス 114"/>
            <xdr:cNvSpPr txBox="1"/>
          </xdr:nvSpPr>
          <xdr:spPr>
            <a:xfrm>
              <a:off x="24979313" y="9596438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15" name="テキスト ボックス 114"/>
            <xdr:cNvSpPr txBox="1"/>
          </xdr:nvSpPr>
          <xdr:spPr>
            <a:xfrm>
              <a:off x="24979313" y="9596438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14</xdr:row>
      <xdr:rowOff>0</xdr:rowOff>
    </xdr:from>
    <xdr:ext cx="914400" cy="2649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6" name="テキスト ボックス 115"/>
            <xdr:cNvSpPr txBox="1"/>
          </xdr:nvSpPr>
          <xdr:spPr>
            <a:xfrm>
              <a:off x="24979313" y="4333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𝑛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16" name="テキスト ボックス 115"/>
            <xdr:cNvSpPr txBox="1"/>
          </xdr:nvSpPr>
          <xdr:spPr>
            <a:xfrm>
              <a:off x="24979313" y="4333875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𝑛=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15</xdr:row>
      <xdr:rowOff>0</xdr:rowOff>
    </xdr:from>
    <xdr:ext cx="914400" cy="2649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7" name="テキスト ボックス 116"/>
            <xdr:cNvSpPr txBox="1"/>
          </xdr:nvSpPr>
          <xdr:spPr>
            <a:xfrm>
              <a:off x="24979313" y="4643438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17" name="テキスト ボックス 116"/>
            <xdr:cNvSpPr txBox="1"/>
          </xdr:nvSpPr>
          <xdr:spPr>
            <a:xfrm>
              <a:off x="24979313" y="4643438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 ̅=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-1</xdr:colOff>
      <xdr:row>16</xdr:row>
      <xdr:rowOff>0</xdr:rowOff>
    </xdr:from>
    <xdr:ext cx="2143126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8" name="テキスト ボックス 117"/>
            <xdr:cNvSpPr txBox="1"/>
          </xdr:nvSpPr>
          <xdr:spPr>
            <a:xfrm>
              <a:off x="31789687" y="49530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96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96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>
                      <a:rPr kumimoji="1" lang="en-US" altLang="ja-JP" sz="1100" b="0" i="1">
                        <a:latin typeface="Cambria Math"/>
                      </a:rPr>
                      <m:t>0</m:t>
                    </m:r>
                    <m:r>
                      <a:rPr kumimoji="1" lang="en-US" altLang="ja-JP" sz="1100" b="0" i="1">
                        <a:latin typeface="Cambria Math"/>
                      </a:rPr>
                      <m:t>.</m:t>
                    </m:r>
                    <m:r>
                      <a:rPr kumimoji="1" lang="en-US" altLang="ja-JP" sz="1100" b="0" i="1">
                        <a:latin typeface="Cambria Math"/>
                      </a:rPr>
                      <m:t>95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18" name="テキスト ボックス 117"/>
            <xdr:cNvSpPr txBox="1"/>
          </xdr:nvSpPr>
          <xdr:spPr>
            <a:xfrm>
              <a:off x="31789687" y="49530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−1.96</a:t>
              </a:r>
              <a:r>
                <a:rPr kumimoji="1" lang="en-US" altLang="ja-JP" sz="1100" b="0" i="0">
                  <a:latin typeface="Cambria Math"/>
                </a:rPr>
                <a:t>&lt;𝑍&lt;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1.96)</a:t>
              </a:r>
              <a:r>
                <a:rPr kumimoji="1" lang="en-US" altLang="ja-JP" sz="1100" b="0" i="0">
                  <a:latin typeface="Cambria Math"/>
                </a:rPr>
                <a:t>=0.95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17</xdr:row>
      <xdr:rowOff>0</xdr:rowOff>
    </xdr:from>
    <xdr:ext cx="914400" cy="2964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9" name="テキスト ボックス 118"/>
            <xdr:cNvSpPr txBox="1"/>
          </xdr:nvSpPr>
          <xdr:spPr>
            <a:xfrm>
              <a:off x="24979313" y="5262563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19" name="テキスト ボックス 118"/>
            <xdr:cNvSpPr txBox="1"/>
          </xdr:nvSpPr>
          <xdr:spPr>
            <a:xfrm>
              <a:off x="24979313" y="5262563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124</xdr:col>
      <xdr:colOff>0</xdr:colOff>
      <xdr:row>27</xdr:row>
      <xdr:rowOff>0</xdr:rowOff>
    </xdr:from>
    <xdr:ext cx="809625" cy="2964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0" name="テキスト ボックス 119"/>
            <xdr:cNvSpPr txBox="1"/>
          </xdr:nvSpPr>
          <xdr:spPr>
            <a:xfrm>
              <a:off x="25765125" y="8358188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𝑆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20" name="テキスト ボックス 119"/>
            <xdr:cNvSpPr txBox="1"/>
          </xdr:nvSpPr>
          <xdr:spPr>
            <a:xfrm>
              <a:off x="25765125" y="8358188"/>
              <a:ext cx="809625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̂=𝑆_𝑥^2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121</xdr:col>
      <xdr:colOff>0</xdr:colOff>
      <xdr:row>31</xdr:row>
      <xdr:rowOff>0</xdr:rowOff>
    </xdr:from>
    <xdr:ext cx="914400" cy="2964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1" name="テキスト ボックス 120"/>
            <xdr:cNvSpPr txBox="1"/>
          </xdr:nvSpPr>
          <xdr:spPr>
            <a:xfrm>
              <a:off x="24979313" y="9596438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accPr>
                      <m:e>
                        <m:sSubSup>
                          <m:sSubSup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ac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21" name="テキスト ボックス 120"/>
            <xdr:cNvSpPr txBox="1"/>
          </xdr:nvSpPr>
          <xdr:spPr>
            <a:xfrm>
              <a:off x="24979313" y="9596438"/>
              <a:ext cx="914400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(𝜎_𝑋^2 ) ̂=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95</xdr:col>
      <xdr:colOff>0</xdr:colOff>
      <xdr:row>16</xdr:row>
      <xdr:rowOff>0</xdr:rowOff>
    </xdr:from>
    <xdr:ext cx="2143126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2" name="テキスト ボックス 121"/>
            <xdr:cNvSpPr txBox="1"/>
          </xdr:nvSpPr>
          <xdr:spPr>
            <a:xfrm>
              <a:off x="24979313" y="49530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96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𝑍</m:t>
                            </m:r>
                            <m:r>
                              <a:rPr kumimoji="1" lang="en-US" altLang="ja-JP" sz="1100" b="0" i="1">
                                <a:latin typeface="Cambria Math"/>
                              </a:rPr>
                              <m:t>&lt;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96</m:t>
                            </m:r>
                          </m:e>
                        </m:d>
                      </m:e>
                    </m:func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>
                      <a:rPr kumimoji="1" lang="en-US" altLang="ja-JP" sz="1100" b="0" i="1">
                        <a:latin typeface="Cambria Math"/>
                      </a:rPr>
                      <m:t>0</m:t>
                    </m:r>
                    <m:r>
                      <a:rPr kumimoji="1" lang="en-US" altLang="ja-JP" sz="1100" b="0" i="1">
                        <a:latin typeface="Cambria Math"/>
                      </a:rPr>
                      <m:t>.</m:t>
                    </m:r>
                    <m:r>
                      <a:rPr kumimoji="1" lang="en-US" altLang="ja-JP" sz="1100" b="0" i="1">
                        <a:latin typeface="Cambria Math"/>
                      </a:rPr>
                      <m:t>95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122" name="テキスト ボックス 121"/>
            <xdr:cNvSpPr txBox="1"/>
          </xdr:nvSpPr>
          <xdr:spPr>
            <a:xfrm>
              <a:off x="24979313" y="4953000"/>
              <a:ext cx="21431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−1.96</a:t>
              </a:r>
              <a:r>
                <a:rPr kumimoji="1" lang="en-US" altLang="ja-JP" sz="1100" b="0" i="0">
                  <a:latin typeface="Cambria Math"/>
                </a:rPr>
                <a:t>&lt;𝑍&lt;</a:t>
              </a:r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1.96)</a:t>
              </a:r>
              <a:r>
                <a:rPr kumimoji="1" lang="en-US" altLang="ja-JP" sz="1100" b="0" i="0">
                  <a:latin typeface="Cambria Math"/>
                </a:rPr>
                <a:t>=0.95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76200</xdr:colOff>
      <xdr:row>14</xdr:row>
      <xdr:rowOff>19050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25</xdr:col>
      <xdr:colOff>57150</xdr:colOff>
      <xdr:row>10</xdr:row>
      <xdr:rowOff>161925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22</xdr:row>
      <xdr:rowOff>0</xdr:rowOff>
    </xdr:from>
    <xdr:to>
      <xdr:col>39</xdr:col>
      <xdr:colOff>76200</xdr:colOff>
      <xdr:row>29</xdr:row>
      <xdr:rowOff>153150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4</xdr:row>
      <xdr:rowOff>0</xdr:rowOff>
    </xdr:from>
    <xdr:to>
      <xdr:col>39</xdr:col>
      <xdr:colOff>76200</xdr:colOff>
      <xdr:row>11</xdr:row>
      <xdr:rowOff>153150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13</xdr:row>
      <xdr:rowOff>0</xdr:rowOff>
    </xdr:from>
    <xdr:to>
      <xdr:col>39</xdr:col>
      <xdr:colOff>76200</xdr:colOff>
      <xdr:row>20</xdr:row>
      <xdr:rowOff>153150</xdr:rowOff>
    </xdr:to>
    <xdr:graphicFrame macro="">
      <xdr:nvGraphicFramePr>
        <xdr:cNvPr id="21" name="グラフ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19</xdr:col>
      <xdr:colOff>457200</xdr:colOff>
      <xdr:row>15</xdr:row>
      <xdr:rowOff>19050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457200</xdr:colOff>
      <xdr:row>29</xdr:row>
      <xdr:rowOff>19050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457200</xdr:colOff>
      <xdr:row>44</xdr:row>
      <xdr:rowOff>19050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7"/>
  <sheetViews>
    <sheetView showGridLines="0" tabSelected="1" view="pageLayout" zoomScale="80" zoomScaleNormal="90" zoomScaleSheetLayoutView="80" zoomScalePageLayoutView="80" workbookViewId="0">
      <selection activeCell="A7" sqref="A7"/>
    </sheetView>
  </sheetViews>
  <sheetFormatPr defaultColWidth="3.625" defaultRowHeight="24.95" customHeight="1" x14ac:dyDescent="0.3"/>
  <cols>
    <col min="1" max="1" width="3.625" style="34"/>
    <col min="2" max="2" width="4.375" style="34" bestFit="1" customWidth="1"/>
    <col min="3" max="3" width="3.625" style="34"/>
    <col min="4" max="7" width="3.625" style="80"/>
    <col min="8" max="8" width="4" style="80" bestFit="1" customWidth="1"/>
    <col min="9" max="26" width="3.625" style="80"/>
    <col min="27" max="130" width="3.625" style="18"/>
    <col min="131" max="16384" width="3.625" style="1"/>
  </cols>
  <sheetData>
    <row r="1" spans="1:154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154" ht="24.95" customHeight="1" x14ac:dyDescent="0.3">
      <c r="A2" s="1"/>
      <c r="B2" s="1"/>
      <c r="C2" s="93" t="s">
        <v>0</v>
      </c>
      <c r="D2" s="94"/>
      <c r="E2" s="94"/>
      <c r="F2" s="95"/>
      <c r="G2" s="25" t="s">
        <v>46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82" t="s">
        <v>98</v>
      </c>
      <c r="AB2" s="82"/>
      <c r="AC2" s="82"/>
      <c r="AD2" s="18" t="s">
        <v>99</v>
      </c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82" t="s">
        <v>121</v>
      </c>
      <c r="BB2" s="82"/>
      <c r="BC2" s="82"/>
      <c r="BD2" s="18" t="s">
        <v>123</v>
      </c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82" t="s">
        <v>140</v>
      </c>
      <c r="CB2" s="82"/>
      <c r="CC2" s="82"/>
      <c r="CD2" s="82"/>
      <c r="CE2" s="18" t="s">
        <v>142</v>
      </c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82" t="s">
        <v>140</v>
      </c>
      <c r="DB2" s="82"/>
      <c r="DC2" s="82"/>
      <c r="DD2" s="82"/>
      <c r="DE2" s="18" t="s">
        <v>162</v>
      </c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C2" s="93" t="s">
        <v>2</v>
      </c>
      <c r="ED2" s="94"/>
      <c r="EE2" s="94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4"/>
      <c r="EQ2" s="94"/>
      <c r="ER2" s="94"/>
      <c r="ES2" s="94"/>
      <c r="ET2" s="94"/>
      <c r="EU2" s="94"/>
      <c r="EV2" s="94"/>
      <c r="EW2" s="94"/>
      <c r="EX2" s="95"/>
    </row>
    <row r="3" spans="1:154" ht="24.95" customHeight="1" thickBot="1" x14ac:dyDescent="0.35">
      <c r="A3" s="1"/>
      <c r="B3" s="1"/>
      <c r="C3" s="99"/>
      <c r="D3" s="100"/>
      <c r="E3" s="100"/>
      <c r="F3" s="101"/>
      <c r="G3" s="4" t="s">
        <v>47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20"/>
      <c r="AB3" s="20"/>
      <c r="AC3" s="20"/>
      <c r="AD3" s="20"/>
      <c r="AE3" s="18" t="s">
        <v>100</v>
      </c>
      <c r="AH3" s="18" t="s">
        <v>104</v>
      </c>
      <c r="AW3" s="20"/>
      <c r="AX3" s="20"/>
      <c r="AY3" s="20"/>
      <c r="AZ3" s="20"/>
      <c r="BA3" s="20"/>
      <c r="BB3" s="20"/>
      <c r="BC3" s="20"/>
      <c r="BD3" s="20"/>
      <c r="BE3" s="18" t="s">
        <v>122</v>
      </c>
      <c r="BH3" s="18" t="s">
        <v>124</v>
      </c>
      <c r="BW3" s="20"/>
      <c r="BX3" s="20"/>
      <c r="BY3" s="20"/>
      <c r="BZ3" s="20"/>
      <c r="CA3" s="20"/>
      <c r="CB3" s="124" t="s">
        <v>141</v>
      </c>
      <c r="CC3" s="124"/>
      <c r="CD3" s="124"/>
      <c r="CE3" s="124" t="s">
        <v>143</v>
      </c>
      <c r="CF3" s="124"/>
      <c r="CG3" s="124"/>
      <c r="CH3" s="133" t="s">
        <v>145</v>
      </c>
      <c r="CI3" s="133"/>
      <c r="CJ3" s="133"/>
      <c r="CK3" s="133" t="s">
        <v>144</v>
      </c>
      <c r="CL3" s="133"/>
      <c r="CM3" s="133"/>
      <c r="CW3" s="20"/>
      <c r="CX3" s="20"/>
      <c r="CY3" s="20"/>
      <c r="CZ3" s="20"/>
      <c r="DA3" s="20"/>
      <c r="DB3" s="124" t="s">
        <v>164</v>
      </c>
      <c r="DC3" s="124"/>
      <c r="DD3" s="124"/>
      <c r="DE3" s="124" t="s">
        <v>163</v>
      </c>
      <c r="DF3" s="124"/>
      <c r="DG3" s="124"/>
      <c r="DH3" s="133" t="s">
        <v>145</v>
      </c>
      <c r="DI3" s="133"/>
      <c r="DJ3" s="133"/>
      <c r="DK3" s="133" t="s">
        <v>144</v>
      </c>
      <c r="DL3" s="133"/>
      <c r="DM3" s="133"/>
      <c r="DW3" s="20"/>
      <c r="DX3" s="20"/>
      <c r="DY3" s="20"/>
      <c r="DZ3" s="20"/>
      <c r="EC3" s="96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8"/>
    </row>
    <row r="4" spans="1:154" ht="24.95" customHeight="1" thickTop="1" thickBot="1" x14ac:dyDescent="0.35">
      <c r="A4" s="1"/>
      <c r="B4" s="1"/>
      <c r="C4" s="96"/>
      <c r="D4" s="97"/>
      <c r="E4" s="97"/>
      <c r="F4" s="98"/>
      <c r="G4" s="26" t="s">
        <v>48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68"/>
      <c r="Z4" s="68"/>
      <c r="AA4" s="20"/>
      <c r="AB4" s="20"/>
      <c r="AC4" s="20"/>
      <c r="AD4" s="20"/>
      <c r="AI4" s="18" t="s">
        <v>101</v>
      </c>
      <c r="AW4" s="20"/>
      <c r="AX4" s="20"/>
      <c r="AY4" s="20"/>
      <c r="AZ4" s="20"/>
      <c r="BA4" s="20"/>
      <c r="BB4" s="20"/>
      <c r="BC4" s="20"/>
      <c r="BD4" s="20"/>
      <c r="BI4" s="18" t="s">
        <v>125</v>
      </c>
      <c r="BW4" s="20"/>
      <c r="BX4" s="20"/>
      <c r="BY4" s="20"/>
      <c r="BZ4" s="20"/>
      <c r="CA4" s="20"/>
      <c r="CB4" s="123">
        <v>1</v>
      </c>
      <c r="CC4" s="123"/>
      <c r="CD4" s="123"/>
      <c r="CE4" s="123">
        <v>28</v>
      </c>
      <c r="CF4" s="123"/>
      <c r="CG4" s="123"/>
      <c r="CH4" s="130"/>
      <c r="CI4" s="130"/>
      <c r="CJ4" s="130"/>
      <c r="CK4" s="130"/>
      <c r="CL4" s="130"/>
      <c r="CM4" s="130"/>
      <c r="CO4" s="18" t="s">
        <v>105</v>
      </c>
      <c r="CP4" s="18" t="s">
        <v>146</v>
      </c>
      <c r="CW4" s="20"/>
      <c r="CX4" s="20"/>
      <c r="CY4" s="20"/>
      <c r="CZ4" s="20"/>
      <c r="DA4" s="20"/>
      <c r="DB4" s="123">
        <v>1</v>
      </c>
      <c r="DC4" s="123"/>
      <c r="DD4" s="123"/>
      <c r="DE4" s="123">
        <v>41</v>
      </c>
      <c r="DF4" s="123"/>
      <c r="DG4" s="123"/>
      <c r="DH4" s="130"/>
      <c r="DI4" s="130"/>
      <c r="DJ4" s="130"/>
      <c r="DK4" s="130"/>
      <c r="DL4" s="130"/>
      <c r="DM4" s="130"/>
      <c r="DO4" s="18" t="s">
        <v>105</v>
      </c>
      <c r="DP4" s="18" t="s">
        <v>146</v>
      </c>
      <c r="DW4" s="20"/>
      <c r="DX4" s="20"/>
      <c r="DY4" s="20"/>
      <c r="DZ4" s="20"/>
      <c r="EC4" s="46"/>
      <c r="ED4" s="2" t="s">
        <v>50</v>
      </c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3"/>
    </row>
    <row r="5" spans="1:154" ht="24.95" customHeight="1" x14ac:dyDescent="0.3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68"/>
      <c r="Z5" s="68"/>
      <c r="AA5" s="20"/>
      <c r="AB5" s="20"/>
      <c r="AC5" s="20"/>
      <c r="AD5" s="20"/>
      <c r="AI5" s="18" t="s">
        <v>63</v>
      </c>
      <c r="AW5" s="20"/>
      <c r="AX5" s="20"/>
      <c r="AY5" s="20"/>
      <c r="AZ5" s="20"/>
      <c r="BA5" s="20"/>
      <c r="BB5" s="20"/>
      <c r="BC5" s="20"/>
      <c r="BD5" s="20"/>
      <c r="BI5" s="18" t="s">
        <v>126</v>
      </c>
      <c r="BW5" s="20"/>
      <c r="BX5" s="20"/>
      <c r="BY5" s="20"/>
      <c r="BZ5" s="20"/>
      <c r="CA5" s="20"/>
      <c r="CB5" s="122">
        <f>CB4+1</f>
        <v>2</v>
      </c>
      <c r="CC5" s="122"/>
      <c r="CD5" s="122"/>
      <c r="CE5" s="122">
        <v>38</v>
      </c>
      <c r="CF5" s="122"/>
      <c r="CG5" s="122"/>
      <c r="CH5" s="129"/>
      <c r="CI5" s="129"/>
      <c r="CJ5" s="129"/>
      <c r="CK5" s="129"/>
      <c r="CL5" s="129"/>
      <c r="CM5" s="129"/>
      <c r="CP5" s="103" t="s">
        <v>63</v>
      </c>
      <c r="CQ5" s="103"/>
      <c r="CR5" s="103"/>
      <c r="CS5" s="103"/>
      <c r="CT5" s="132"/>
      <c r="CU5" s="83"/>
      <c r="CV5" s="84"/>
      <c r="CW5" s="84"/>
      <c r="CX5" s="84"/>
      <c r="CY5" s="85"/>
      <c r="CZ5" s="20"/>
      <c r="DA5" s="20"/>
      <c r="DB5" s="122">
        <f>DB4+1</f>
        <v>2</v>
      </c>
      <c r="DC5" s="122"/>
      <c r="DD5" s="122"/>
      <c r="DE5" s="122">
        <v>17</v>
      </c>
      <c r="DF5" s="122"/>
      <c r="DG5" s="122"/>
      <c r="DH5" s="129"/>
      <c r="DI5" s="129"/>
      <c r="DJ5" s="129"/>
      <c r="DK5" s="129"/>
      <c r="DL5" s="129"/>
      <c r="DM5" s="129"/>
      <c r="DP5" s="103" t="s">
        <v>63</v>
      </c>
      <c r="DQ5" s="103"/>
      <c r="DR5" s="103"/>
      <c r="DS5" s="103"/>
      <c r="DT5" s="132"/>
      <c r="DU5" s="83"/>
      <c r="DV5" s="84"/>
      <c r="DW5" s="84"/>
      <c r="DX5" s="84"/>
      <c r="DY5" s="85"/>
      <c r="DZ5" s="20"/>
      <c r="EC5" s="15"/>
      <c r="ED5" s="5"/>
      <c r="EE5" s="5" t="s">
        <v>51</v>
      </c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6"/>
    </row>
    <row r="6" spans="1:154" ht="24.95" customHeight="1" thickBot="1" x14ac:dyDescent="0.35">
      <c r="A6" s="92" t="s">
        <v>49</v>
      </c>
      <c r="B6" s="92"/>
      <c r="C6" s="92"/>
      <c r="D6" s="80" t="s">
        <v>67</v>
      </c>
      <c r="AA6" s="20"/>
      <c r="AB6" s="20"/>
      <c r="AC6" s="20"/>
      <c r="AD6" s="20"/>
      <c r="AE6" s="20"/>
      <c r="AF6" s="20"/>
      <c r="AG6" s="20"/>
      <c r="AH6" s="20"/>
      <c r="AI6" s="20" t="s">
        <v>102</v>
      </c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124" t="s">
        <v>129</v>
      </c>
      <c r="BC6" s="124"/>
      <c r="BD6" s="124"/>
      <c r="BE6" s="124"/>
      <c r="BF6" s="124"/>
      <c r="BG6" s="124"/>
      <c r="BH6" s="124"/>
      <c r="BI6" s="124"/>
      <c r="BJ6" s="124"/>
      <c r="BK6" s="124"/>
      <c r="BL6" s="124"/>
      <c r="BM6" s="124"/>
      <c r="BN6" s="124"/>
      <c r="BO6" s="124"/>
      <c r="BP6" s="124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122">
        <f>CB5+1</f>
        <v>3</v>
      </c>
      <c r="CC6" s="122"/>
      <c r="CD6" s="122"/>
      <c r="CE6" s="122">
        <v>32</v>
      </c>
      <c r="CF6" s="122"/>
      <c r="CG6" s="122"/>
      <c r="CH6" s="129"/>
      <c r="CI6" s="129"/>
      <c r="CJ6" s="129"/>
      <c r="CK6" s="129"/>
      <c r="CL6" s="129"/>
      <c r="CM6" s="129"/>
      <c r="CN6" s="20"/>
      <c r="CO6" s="20"/>
      <c r="CP6" s="103"/>
      <c r="CQ6" s="103"/>
      <c r="CR6" s="103"/>
      <c r="CS6" s="103"/>
      <c r="CT6" s="132"/>
      <c r="CU6" s="83"/>
      <c r="CV6" s="84"/>
      <c r="CW6" s="84"/>
      <c r="CX6" s="84"/>
      <c r="CY6" s="85"/>
      <c r="CZ6" s="20"/>
      <c r="DA6" s="20"/>
      <c r="DB6" s="122">
        <f>DB5+1</f>
        <v>3</v>
      </c>
      <c r="DC6" s="122"/>
      <c r="DD6" s="122"/>
      <c r="DE6" s="122">
        <v>14</v>
      </c>
      <c r="DF6" s="122"/>
      <c r="DG6" s="122"/>
      <c r="DH6" s="129"/>
      <c r="DI6" s="129"/>
      <c r="DJ6" s="129"/>
      <c r="DK6" s="129"/>
      <c r="DL6" s="129"/>
      <c r="DM6" s="129"/>
      <c r="DN6" s="20"/>
      <c r="DO6" s="20"/>
      <c r="DP6" s="103"/>
      <c r="DQ6" s="103"/>
      <c r="DR6" s="103"/>
      <c r="DS6" s="103"/>
      <c r="DT6" s="132"/>
      <c r="DU6" s="83"/>
      <c r="DV6" s="84"/>
      <c r="DW6" s="84"/>
      <c r="DX6" s="84"/>
      <c r="DY6" s="85"/>
      <c r="DZ6" s="20"/>
      <c r="EC6" s="47"/>
      <c r="ED6" s="10" t="s">
        <v>52</v>
      </c>
      <c r="EE6" s="10"/>
      <c r="EF6" s="10"/>
      <c r="EG6" s="10"/>
      <c r="EH6" s="10" t="s">
        <v>61</v>
      </c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6"/>
    </row>
    <row r="7" spans="1:154" ht="24.95" customHeight="1" thickTop="1" x14ac:dyDescent="0.3">
      <c r="A7" s="68"/>
      <c r="B7" s="68"/>
      <c r="C7" s="20"/>
      <c r="E7" s="87"/>
      <c r="F7" s="88"/>
      <c r="G7" s="88"/>
      <c r="H7" s="88"/>
      <c r="I7" s="88"/>
      <c r="J7" s="86"/>
      <c r="AA7" s="20"/>
      <c r="AB7" s="20"/>
      <c r="AC7" s="20"/>
      <c r="AD7" s="20"/>
      <c r="AE7" s="20"/>
      <c r="AF7" s="20"/>
      <c r="AG7" s="20"/>
      <c r="AH7" s="20" t="s">
        <v>103</v>
      </c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123">
        <v>1</v>
      </c>
      <c r="BC7" s="123"/>
      <c r="BD7" s="123"/>
      <c r="BE7" s="123">
        <v>3</v>
      </c>
      <c r="BF7" s="123"/>
      <c r="BG7" s="123"/>
      <c r="BH7" s="123"/>
      <c r="BI7" s="130"/>
      <c r="BJ7" s="130"/>
      <c r="BK7" s="130"/>
      <c r="BL7" s="130"/>
      <c r="BM7" s="130"/>
      <c r="BN7" s="130"/>
      <c r="BO7" s="130"/>
      <c r="BP7" s="130"/>
      <c r="BQ7" s="20"/>
      <c r="BR7" s="20" t="s">
        <v>105</v>
      </c>
      <c r="BS7" s="20" t="s">
        <v>130</v>
      </c>
      <c r="BT7" s="20"/>
      <c r="BU7" s="20"/>
      <c r="BV7" s="20"/>
      <c r="BW7" s="20"/>
      <c r="BX7" s="20"/>
      <c r="BY7" s="20"/>
      <c r="BZ7" s="20"/>
      <c r="CA7" s="20"/>
      <c r="CB7" s="122">
        <f>CB6+1</f>
        <v>4</v>
      </c>
      <c r="CC7" s="122"/>
      <c r="CD7" s="122"/>
      <c r="CE7" s="122">
        <v>41</v>
      </c>
      <c r="CF7" s="122"/>
      <c r="CG7" s="122"/>
      <c r="CH7" s="129"/>
      <c r="CI7" s="129"/>
      <c r="CJ7" s="129"/>
      <c r="CK7" s="129"/>
      <c r="CL7" s="129"/>
      <c r="CM7" s="129"/>
      <c r="CN7" s="20"/>
      <c r="CO7" s="20"/>
      <c r="CP7" s="103" t="s">
        <v>102</v>
      </c>
      <c r="CQ7" s="103"/>
      <c r="CR7" s="103"/>
      <c r="CS7" s="103"/>
      <c r="CT7" s="132"/>
      <c r="CU7" s="83"/>
      <c r="CV7" s="84"/>
      <c r="CW7" s="84"/>
      <c r="CX7" s="84"/>
      <c r="CY7" s="85"/>
      <c r="CZ7" s="20"/>
      <c r="DA7" s="20"/>
      <c r="DB7" s="122">
        <f>DB6+1</f>
        <v>4</v>
      </c>
      <c r="DC7" s="122"/>
      <c r="DD7" s="122"/>
      <c r="DE7" s="122">
        <v>23</v>
      </c>
      <c r="DF7" s="122"/>
      <c r="DG7" s="122"/>
      <c r="DH7" s="129"/>
      <c r="DI7" s="129"/>
      <c r="DJ7" s="129"/>
      <c r="DK7" s="129"/>
      <c r="DL7" s="129"/>
      <c r="DM7" s="129"/>
      <c r="DN7" s="20"/>
      <c r="DO7" s="20"/>
      <c r="DP7" s="103" t="s">
        <v>102</v>
      </c>
      <c r="DQ7" s="103"/>
      <c r="DR7" s="103"/>
      <c r="DS7" s="103"/>
      <c r="DT7" s="132"/>
      <c r="DU7" s="83"/>
      <c r="DV7" s="84"/>
      <c r="DW7" s="84"/>
      <c r="DX7" s="84"/>
      <c r="DY7" s="85"/>
      <c r="DZ7" s="20"/>
      <c r="EC7" s="4"/>
      <c r="ED7" s="5" t="s">
        <v>53</v>
      </c>
      <c r="EE7" s="5"/>
      <c r="EF7" s="5"/>
      <c r="EG7" s="5"/>
      <c r="EH7" s="5" t="s">
        <v>54</v>
      </c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6"/>
    </row>
    <row r="8" spans="1:154" ht="24.95" customHeight="1" x14ac:dyDescent="0.3">
      <c r="A8" s="68"/>
      <c r="B8" s="68"/>
      <c r="C8" s="20"/>
      <c r="E8" s="108"/>
      <c r="F8" s="109"/>
      <c r="G8" s="109"/>
      <c r="H8" s="109"/>
      <c r="I8" s="109"/>
      <c r="J8" s="11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122">
        <v>2</v>
      </c>
      <c r="BC8" s="122"/>
      <c r="BD8" s="122"/>
      <c r="BE8" s="122">
        <v>0</v>
      </c>
      <c r="BF8" s="122"/>
      <c r="BG8" s="122"/>
      <c r="BH8" s="122"/>
      <c r="BI8" s="130"/>
      <c r="BJ8" s="130"/>
      <c r="BK8" s="130"/>
      <c r="BL8" s="130"/>
      <c r="BM8" s="129"/>
      <c r="BN8" s="129"/>
      <c r="BO8" s="129"/>
      <c r="BP8" s="129"/>
      <c r="BQ8" s="20"/>
      <c r="BR8" s="20"/>
      <c r="BS8" s="20" t="s">
        <v>131</v>
      </c>
      <c r="BT8" s="20"/>
      <c r="BU8" s="20"/>
      <c r="BV8" s="20"/>
      <c r="BW8" s="20"/>
      <c r="BX8" s="20"/>
      <c r="BY8" s="20"/>
      <c r="BZ8" s="20"/>
      <c r="CA8" s="20"/>
      <c r="CB8" s="122">
        <f>CB7+1</f>
        <v>5</v>
      </c>
      <c r="CC8" s="122"/>
      <c r="CD8" s="122"/>
      <c r="CE8" s="122">
        <v>42</v>
      </c>
      <c r="CF8" s="122"/>
      <c r="CG8" s="122"/>
      <c r="CH8" s="129"/>
      <c r="CI8" s="129"/>
      <c r="CJ8" s="129"/>
      <c r="CK8" s="129"/>
      <c r="CL8" s="129"/>
      <c r="CM8" s="129"/>
      <c r="CN8" s="20"/>
      <c r="CO8" s="20"/>
      <c r="CP8" s="103"/>
      <c r="CQ8" s="103"/>
      <c r="CR8" s="103"/>
      <c r="CS8" s="103"/>
      <c r="CT8" s="132"/>
      <c r="CU8" s="83"/>
      <c r="CV8" s="84"/>
      <c r="CW8" s="84"/>
      <c r="CX8" s="84"/>
      <c r="CY8" s="85"/>
      <c r="CZ8" s="20"/>
      <c r="DA8" s="20"/>
      <c r="DB8" s="122">
        <f>DB7+1</f>
        <v>5</v>
      </c>
      <c r="DC8" s="122"/>
      <c r="DD8" s="122"/>
      <c r="DE8" s="122">
        <v>33</v>
      </c>
      <c r="DF8" s="122"/>
      <c r="DG8" s="122"/>
      <c r="DH8" s="129"/>
      <c r="DI8" s="129"/>
      <c r="DJ8" s="129"/>
      <c r="DK8" s="129"/>
      <c r="DL8" s="129"/>
      <c r="DM8" s="129"/>
      <c r="DN8" s="20"/>
      <c r="DO8" s="20"/>
      <c r="DP8" s="103"/>
      <c r="DQ8" s="103"/>
      <c r="DR8" s="103"/>
      <c r="DS8" s="103"/>
      <c r="DT8" s="132"/>
      <c r="DU8" s="83"/>
      <c r="DV8" s="84"/>
      <c r="DW8" s="84"/>
      <c r="DX8" s="84"/>
      <c r="DY8" s="85"/>
      <c r="DZ8" s="20"/>
      <c r="EC8" s="17"/>
      <c r="ED8" s="7"/>
      <c r="EE8" s="7" t="s">
        <v>59</v>
      </c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9"/>
    </row>
    <row r="9" spans="1:154" ht="24.95" customHeight="1" x14ac:dyDescent="0.3">
      <c r="A9" s="68"/>
      <c r="B9" s="68"/>
      <c r="C9" s="20"/>
      <c r="E9" s="87"/>
      <c r="F9" s="88"/>
      <c r="G9" s="88"/>
      <c r="H9" s="88"/>
      <c r="I9" s="88"/>
      <c r="J9" s="86"/>
      <c r="AA9" s="20"/>
      <c r="AB9" s="20"/>
      <c r="AC9" s="20"/>
      <c r="AD9" s="20"/>
      <c r="AE9" s="20" t="s">
        <v>105</v>
      </c>
      <c r="AF9" s="20" t="s">
        <v>106</v>
      </c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122">
        <v>3</v>
      </c>
      <c r="BC9" s="122"/>
      <c r="BD9" s="122"/>
      <c r="BE9" s="122">
        <v>2</v>
      </c>
      <c r="BF9" s="122"/>
      <c r="BG9" s="122"/>
      <c r="BH9" s="122"/>
      <c r="BI9" s="130"/>
      <c r="BJ9" s="130"/>
      <c r="BK9" s="130"/>
      <c r="BL9" s="130"/>
      <c r="BM9" s="129"/>
      <c r="BN9" s="129"/>
      <c r="BO9" s="129"/>
      <c r="BP9" s="129"/>
      <c r="BQ9" s="20"/>
      <c r="BR9" s="20"/>
      <c r="BS9" s="20" t="s">
        <v>71</v>
      </c>
      <c r="BT9" s="20" t="s">
        <v>133</v>
      </c>
      <c r="BU9" s="20"/>
      <c r="BV9" s="20"/>
      <c r="BW9" s="20"/>
      <c r="BX9" s="20"/>
      <c r="BY9" s="20"/>
      <c r="BZ9" s="20"/>
      <c r="CA9" s="20"/>
      <c r="CB9" s="122">
        <f>CB8+1</f>
        <v>6</v>
      </c>
      <c r="CC9" s="122"/>
      <c r="CD9" s="122"/>
      <c r="CE9" s="122">
        <v>50</v>
      </c>
      <c r="CF9" s="122"/>
      <c r="CG9" s="122"/>
      <c r="CH9" s="129"/>
      <c r="CI9" s="129"/>
      <c r="CJ9" s="129"/>
      <c r="CK9" s="129"/>
      <c r="CL9" s="129"/>
      <c r="CM9" s="129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122">
        <f>DB8+1</f>
        <v>6</v>
      </c>
      <c r="DC9" s="122"/>
      <c r="DD9" s="122"/>
      <c r="DE9" s="122">
        <v>38</v>
      </c>
      <c r="DF9" s="122"/>
      <c r="DG9" s="122"/>
      <c r="DH9" s="129"/>
      <c r="DI9" s="129"/>
      <c r="DJ9" s="129"/>
      <c r="DK9" s="129"/>
      <c r="DL9" s="129"/>
      <c r="DM9" s="129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C9" s="47"/>
      <c r="ED9" s="10" t="s">
        <v>60</v>
      </c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6"/>
    </row>
    <row r="10" spans="1:154" ht="24.95" customHeight="1" x14ac:dyDescent="0.3">
      <c r="A10" s="68"/>
      <c r="B10" s="68"/>
      <c r="C10" s="20"/>
      <c r="E10" s="108"/>
      <c r="F10" s="109"/>
      <c r="G10" s="109"/>
      <c r="H10" s="109"/>
      <c r="I10" s="109"/>
      <c r="J10" s="11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122">
        <v>4</v>
      </c>
      <c r="BC10" s="122"/>
      <c r="BD10" s="122"/>
      <c r="BE10" s="122">
        <v>7</v>
      </c>
      <c r="BF10" s="122"/>
      <c r="BG10" s="122"/>
      <c r="BH10" s="122"/>
      <c r="BI10" s="130"/>
      <c r="BJ10" s="130"/>
      <c r="BK10" s="130"/>
      <c r="BL10" s="130"/>
      <c r="BM10" s="129"/>
      <c r="BN10" s="129"/>
      <c r="BO10" s="129"/>
      <c r="BP10" s="129"/>
      <c r="BQ10" s="20"/>
      <c r="BR10" s="20" t="s">
        <v>108</v>
      </c>
      <c r="BS10" s="20" t="s">
        <v>134</v>
      </c>
      <c r="BT10" s="20"/>
      <c r="BU10" s="20"/>
      <c r="BV10" s="20"/>
      <c r="BW10" s="20"/>
      <c r="BX10" s="20"/>
      <c r="BY10" s="20"/>
      <c r="BZ10" s="20"/>
      <c r="CA10" s="20"/>
      <c r="CB10" s="122">
        <f>CB9+1</f>
        <v>7</v>
      </c>
      <c r="CC10" s="122"/>
      <c r="CD10" s="122"/>
      <c r="CE10" s="122">
        <v>42</v>
      </c>
      <c r="CF10" s="122"/>
      <c r="CG10" s="122"/>
      <c r="CH10" s="129"/>
      <c r="CI10" s="129"/>
      <c r="CJ10" s="129"/>
      <c r="CK10" s="129"/>
      <c r="CL10" s="129"/>
      <c r="CM10" s="129"/>
      <c r="CN10" s="20"/>
      <c r="CO10" s="20" t="s">
        <v>108</v>
      </c>
      <c r="CP10" s="20" t="s">
        <v>147</v>
      </c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122">
        <f>DB9+1</f>
        <v>7</v>
      </c>
      <c r="DC10" s="122"/>
      <c r="DD10" s="122"/>
      <c r="DE10" s="122">
        <v>36</v>
      </c>
      <c r="DF10" s="122"/>
      <c r="DG10" s="122"/>
      <c r="DH10" s="129"/>
      <c r="DI10" s="129"/>
      <c r="DJ10" s="129"/>
      <c r="DK10" s="129"/>
      <c r="DL10" s="129"/>
      <c r="DM10" s="129"/>
      <c r="DN10" s="20"/>
      <c r="DO10" s="20" t="s">
        <v>108</v>
      </c>
      <c r="DP10" s="20" t="s">
        <v>147</v>
      </c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C10" s="4"/>
      <c r="ED10" s="5"/>
      <c r="EE10" s="5" t="s">
        <v>55</v>
      </c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6"/>
    </row>
    <row r="11" spans="1:154" ht="24.95" customHeight="1" x14ac:dyDescent="0.3">
      <c r="A11" s="68"/>
      <c r="B11" s="68"/>
      <c r="C11" s="20"/>
      <c r="E11" s="87"/>
      <c r="F11" s="88"/>
      <c r="G11" s="88"/>
      <c r="H11" s="88"/>
      <c r="I11" s="88"/>
      <c r="J11" s="86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122">
        <v>5</v>
      </c>
      <c r="BC11" s="122"/>
      <c r="BD11" s="122"/>
      <c r="BE11" s="122">
        <v>5</v>
      </c>
      <c r="BF11" s="122"/>
      <c r="BG11" s="122"/>
      <c r="BH11" s="122"/>
      <c r="BI11" s="130"/>
      <c r="BJ11" s="130"/>
      <c r="BK11" s="130"/>
      <c r="BL11" s="130"/>
      <c r="BM11" s="129"/>
      <c r="BN11" s="129"/>
      <c r="BO11" s="129"/>
      <c r="BP11" s="129"/>
      <c r="BQ11" s="20"/>
      <c r="BR11" s="20"/>
      <c r="BS11" s="20" t="s">
        <v>71</v>
      </c>
      <c r="BT11" s="20" t="s">
        <v>135</v>
      </c>
      <c r="BU11" s="20"/>
      <c r="BV11" s="20"/>
      <c r="BW11" s="20"/>
      <c r="BX11" s="20"/>
      <c r="BY11" s="20"/>
      <c r="BZ11" s="20"/>
      <c r="CA11" s="20"/>
      <c r="CB11" s="122">
        <f>CB10+1</f>
        <v>8</v>
      </c>
      <c r="CC11" s="122"/>
      <c r="CD11" s="122"/>
      <c r="CE11" s="122">
        <v>68</v>
      </c>
      <c r="CF11" s="122"/>
      <c r="CG11" s="122"/>
      <c r="CH11" s="129"/>
      <c r="CI11" s="129"/>
      <c r="CJ11" s="129"/>
      <c r="CK11" s="129"/>
      <c r="CL11" s="129"/>
      <c r="CM11" s="129"/>
      <c r="CN11" s="20"/>
      <c r="CO11" s="20"/>
      <c r="CP11" s="20" t="s">
        <v>148</v>
      </c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122">
        <f>DB10+1</f>
        <v>8</v>
      </c>
      <c r="DC11" s="122"/>
      <c r="DD11" s="122"/>
      <c r="DE11" s="122">
        <v>26</v>
      </c>
      <c r="DF11" s="122"/>
      <c r="DG11" s="122"/>
      <c r="DH11" s="129"/>
      <c r="DI11" s="129"/>
      <c r="DJ11" s="129"/>
      <c r="DK11" s="129"/>
      <c r="DL11" s="129"/>
      <c r="DM11" s="129"/>
      <c r="DN11" s="20"/>
      <c r="DO11" s="20"/>
      <c r="DP11" s="20" t="s">
        <v>148</v>
      </c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C11" s="4"/>
      <c r="ED11" s="5"/>
      <c r="EE11" s="5"/>
      <c r="EF11" s="5" t="s">
        <v>56</v>
      </c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6"/>
    </row>
    <row r="12" spans="1:154" ht="24.95" customHeight="1" x14ac:dyDescent="0.3">
      <c r="A12" s="68"/>
      <c r="B12" s="68"/>
      <c r="C12" s="20"/>
      <c r="E12" s="108"/>
      <c r="F12" s="109"/>
      <c r="G12" s="109"/>
      <c r="H12" s="109"/>
      <c r="I12" s="109"/>
      <c r="J12" s="110"/>
      <c r="AA12" s="20"/>
      <c r="AB12" s="20"/>
      <c r="AC12" s="20"/>
      <c r="AD12" s="20"/>
      <c r="AE12" s="20"/>
      <c r="AF12" s="20"/>
      <c r="AG12" s="20" t="s">
        <v>107</v>
      </c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122">
        <v>6</v>
      </c>
      <c r="BC12" s="122"/>
      <c r="BD12" s="122"/>
      <c r="BE12" s="122">
        <v>3</v>
      </c>
      <c r="BF12" s="122"/>
      <c r="BG12" s="122"/>
      <c r="BH12" s="122"/>
      <c r="BI12" s="130"/>
      <c r="BJ12" s="130"/>
      <c r="BK12" s="130"/>
      <c r="BL12" s="130"/>
      <c r="BM12" s="129"/>
      <c r="BN12" s="129"/>
      <c r="BO12" s="129"/>
      <c r="BP12" s="129"/>
      <c r="BQ12" s="20"/>
      <c r="BR12" s="20" t="s">
        <v>115</v>
      </c>
      <c r="BS12" s="20" t="s">
        <v>136</v>
      </c>
      <c r="BT12" s="20"/>
      <c r="BU12" s="20"/>
      <c r="BV12" s="20"/>
      <c r="BW12" s="20"/>
      <c r="BX12" s="20"/>
      <c r="BY12" s="20"/>
      <c r="BZ12" s="20"/>
      <c r="CA12" s="20"/>
      <c r="CB12" s="122">
        <f t="shared" ref="CB12:CB18" si="0">CB11+1</f>
        <v>9</v>
      </c>
      <c r="CC12" s="122"/>
      <c r="CD12" s="122"/>
      <c r="CE12" s="122">
        <v>52</v>
      </c>
      <c r="CF12" s="122"/>
      <c r="CG12" s="122"/>
      <c r="CH12" s="129"/>
      <c r="CI12" s="129"/>
      <c r="CJ12" s="129"/>
      <c r="CK12" s="129"/>
      <c r="CL12" s="129"/>
      <c r="CM12" s="129"/>
      <c r="CN12" s="20"/>
      <c r="CO12" s="20"/>
      <c r="CP12" s="20" t="s">
        <v>149</v>
      </c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122">
        <f t="shared" ref="DB12:DB23" si="1">DB11+1</f>
        <v>9</v>
      </c>
      <c r="DC12" s="122"/>
      <c r="DD12" s="122"/>
      <c r="DE12" s="122">
        <v>32</v>
      </c>
      <c r="DF12" s="122"/>
      <c r="DG12" s="122"/>
      <c r="DH12" s="129"/>
      <c r="DI12" s="129"/>
      <c r="DJ12" s="129"/>
      <c r="DK12" s="129"/>
      <c r="DL12" s="129"/>
      <c r="DM12" s="129"/>
      <c r="DN12" s="20"/>
      <c r="DO12" s="20"/>
      <c r="DP12" s="20" t="s">
        <v>149</v>
      </c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C12" s="4"/>
      <c r="ED12" s="5"/>
      <c r="EE12" s="5"/>
      <c r="EF12" s="5" t="s">
        <v>57</v>
      </c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6"/>
    </row>
    <row r="13" spans="1:154" ht="24.95" customHeight="1" thickBot="1" x14ac:dyDescent="0.35">
      <c r="A13" s="68"/>
      <c r="B13" s="68"/>
      <c r="C13" s="20"/>
      <c r="AA13" s="20"/>
      <c r="AB13" s="20"/>
      <c r="AC13" s="20"/>
      <c r="AD13" s="20"/>
      <c r="AE13" s="20"/>
      <c r="AF13" s="20"/>
      <c r="AG13" s="48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70"/>
      <c r="AU13" s="20"/>
      <c r="AV13" s="20"/>
      <c r="AW13" s="20"/>
      <c r="AX13" s="20"/>
      <c r="AY13" s="20"/>
      <c r="AZ13" s="20"/>
      <c r="BA13" s="20"/>
      <c r="BB13" s="125">
        <v>7</v>
      </c>
      <c r="BC13" s="125"/>
      <c r="BD13" s="125"/>
      <c r="BE13" s="125">
        <v>1</v>
      </c>
      <c r="BF13" s="125"/>
      <c r="BG13" s="125"/>
      <c r="BH13" s="125"/>
      <c r="BI13" s="131"/>
      <c r="BJ13" s="131"/>
      <c r="BK13" s="131"/>
      <c r="BL13" s="131"/>
      <c r="BM13" s="131"/>
      <c r="BN13" s="131"/>
      <c r="BO13" s="131"/>
      <c r="BP13" s="131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122">
        <f t="shared" si="0"/>
        <v>10</v>
      </c>
      <c r="CC13" s="122"/>
      <c r="CD13" s="122"/>
      <c r="CE13" s="122">
        <v>28</v>
      </c>
      <c r="CF13" s="122"/>
      <c r="CG13" s="122"/>
      <c r="CH13" s="129"/>
      <c r="CI13" s="129"/>
      <c r="CJ13" s="129"/>
      <c r="CK13" s="129"/>
      <c r="CL13" s="129"/>
      <c r="CM13" s="129"/>
      <c r="CN13" s="20"/>
      <c r="CO13" s="20"/>
      <c r="CP13" s="20" t="s">
        <v>150</v>
      </c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122">
        <f t="shared" si="1"/>
        <v>10</v>
      </c>
      <c r="DC13" s="122"/>
      <c r="DD13" s="122"/>
      <c r="DE13" s="122">
        <v>27</v>
      </c>
      <c r="DF13" s="122"/>
      <c r="DG13" s="122"/>
      <c r="DH13" s="129"/>
      <c r="DI13" s="129"/>
      <c r="DJ13" s="129"/>
      <c r="DK13" s="129"/>
      <c r="DL13" s="129"/>
      <c r="DM13" s="129"/>
      <c r="DN13" s="20"/>
      <c r="DO13" s="20"/>
      <c r="DP13" s="20" t="s">
        <v>150</v>
      </c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C13" s="4"/>
      <c r="ED13" s="5"/>
      <c r="EE13" s="5"/>
      <c r="EF13" s="5" t="s">
        <v>58</v>
      </c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6"/>
    </row>
    <row r="14" spans="1:154" ht="24.95" customHeight="1" thickTop="1" x14ac:dyDescent="0.3">
      <c r="A14" s="68"/>
      <c r="B14" s="68"/>
      <c r="C14" s="20"/>
      <c r="F14" s="80" t="s">
        <v>71</v>
      </c>
      <c r="G14" s="80" t="s">
        <v>72</v>
      </c>
      <c r="AA14" s="20"/>
      <c r="AB14" s="20"/>
      <c r="AC14" s="20"/>
      <c r="AD14" s="20"/>
      <c r="AE14" s="20"/>
      <c r="AF14" s="20"/>
      <c r="AG14" s="76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8"/>
      <c r="AU14" s="20"/>
      <c r="AV14" s="20"/>
      <c r="AW14" s="20"/>
      <c r="AX14" s="20"/>
      <c r="AY14" s="20"/>
      <c r="AZ14" s="20"/>
      <c r="BA14" s="20"/>
      <c r="BB14" s="126" t="s">
        <v>127</v>
      </c>
      <c r="BC14" s="126"/>
      <c r="BD14" s="126"/>
      <c r="BE14" s="128"/>
      <c r="BF14" s="128"/>
      <c r="BG14" s="128"/>
      <c r="BH14" s="128"/>
      <c r="BI14" s="128"/>
      <c r="BJ14" s="128"/>
      <c r="BK14" s="128"/>
      <c r="BL14" s="128"/>
      <c r="BM14" s="128"/>
      <c r="BN14" s="128"/>
      <c r="BO14" s="128"/>
      <c r="BP14" s="128"/>
      <c r="BQ14" s="20"/>
      <c r="BR14" s="20"/>
      <c r="BS14" s="20" t="s">
        <v>132</v>
      </c>
      <c r="BT14" s="20"/>
      <c r="BU14" s="20"/>
      <c r="BV14" s="20"/>
      <c r="BW14" s="20"/>
      <c r="BX14" s="20"/>
      <c r="BY14" s="20"/>
      <c r="BZ14" s="20"/>
      <c r="CA14" s="20"/>
      <c r="CB14" s="122">
        <f t="shared" si="0"/>
        <v>11</v>
      </c>
      <c r="CC14" s="122"/>
      <c r="CD14" s="122"/>
      <c r="CE14" s="122">
        <v>67</v>
      </c>
      <c r="CF14" s="122"/>
      <c r="CG14" s="122"/>
      <c r="CH14" s="129"/>
      <c r="CI14" s="129"/>
      <c r="CJ14" s="129"/>
      <c r="CK14" s="129"/>
      <c r="CL14" s="129"/>
      <c r="CM14" s="129"/>
      <c r="CN14" s="20"/>
      <c r="CO14" s="20"/>
      <c r="CP14" s="20"/>
      <c r="CQ14" s="20" t="s">
        <v>151</v>
      </c>
      <c r="CR14" s="20"/>
      <c r="CS14" s="20"/>
      <c r="CT14" s="20" t="s">
        <v>165</v>
      </c>
      <c r="CU14" s="20"/>
      <c r="CV14" s="20"/>
      <c r="CW14" s="20"/>
      <c r="CX14" s="20"/>
      <c r="CY14" s="20"/>
      <c r="CZ14" s="20"/>
      <c r="DA14" s="20"/>
      <c r="DB14" s="122">
        <f t="shared" si="1"/>
        <v>11</v>
      </c>
      <c r="DC14" s="122"/>
      <c r="DD14" s="122"/>
      <c r="DE14" s="122">
        <v>41</v>
      </c>
      <c r="DF14" s="122"/>
      <c r="DG14" s="122"/>
      <c r="DH14" s="129"/>
      <c r="DI14" s="129"/>
      <c r="DJ14" s="129"/>
      <c r="DK14" s="129"/>
      <c r="DL14" s="129"/>
      <c r="DM14" s="129"/>
      <c r="DN14" s="20"/>
      <c r="DO14" s="20"/>
      <c r="DP14" s="20"/>
      <c r="DQ14" s="20" t="s">
        <v>151</v>
      </c>
      <c r="DR14" s="20"/>
      <c r="DS14" s="20"/>
      <c r="DT14" s="20" t="s">
        <v>165</v>
      </c>
      <c r="DU14" s="20"/>
      <c r="DV14" s="20"/>
      <c r="DW14" s="20"/>
      <c r="DX14" s="20"/>
      <c r="DY14" s="20"/>
      <c r="DZ14" s="20"/>
      <c r="EC14" s="4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6"/>
    </row>
    <row r="15" spans="1:154" ht="24.95" customHeight="1" x14ac:dyDescent="0.3">
      <c r="A15" s="68"/>
      <c r="B15" s="68"/>
      <c r="C15" s="20"/>
      <c r="F15" s="80" t="s">
        <v>71</v>
      </c>
      <c r="G15" s="80" t="s">
        <v>73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122" t="s">
        <v>128</v>
      </c>
      <c r="BC15" s="122"/>
      <c r="BD15" s="122"/>
      <c r="BE15" s="129"/>
      <c r="BF15" s="129"/>
      <c r="BG15" s="129"/>
      <c r="BH15" s="129"/>
      <c r="BI15" s="127"/>
      <c r="BJ15" s="127"/>
      <c r="BK15" s="127"/>
      <c r="BL15" s="127"/>
      <c r="BM15" s="127"/>
      <c r="BN15" s="127"/>
      <c r="BO15" s="127"/>
      <c r="BP15" s="127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122">
        <f t="shared" si="0"/>
        <v>12</v>
      </c>
      <c r="CC15" s="122"/>
      <c r="CD15" s="122"/>
      <c r="CE15" s="122">
        <v>22</v>
      </c>
      <c r="CF15" s="122"/>
      <c r="CG15" s="122"/>
      <c r="CH15" s="129"/>
      <c r="CI15" s="129"/>
      <c r="CJ15" s="129"/>
      <c r="CK15" s="129"/>
      <c r="CL15" s="129"/>
      <c r="CM15" s="129"/>
      <c r="CN15" s="20"/>
      <c r="CO15" s="20"/>
      <c r="CP15" s="20"/>
      <c r="CQ15" s="20"/>
      <c r="CR15" s="20"/>
      <c r="CS15" s="20"/>
      <c r="CT15" s="20"/>
      <c r="CU15" s="89"/>
      <c r="CV15" s="90"/>
      <c r="CW15" s="91"/>
      <c r="CX15" s="20"/>
      <c r="CY15" s="20"/>
      <c r="CZ15" s="20"/>
      <c r="DA15" s="20"/>
      <c r="DB15" s="122">
        <f t="shared" si="1"/>
        <v>12</v>
      </c>
      <c r="DC15" s="122"/>
      <c r="DD15" s="122"/>
      <c r="DE15" s="122">
        <v>25</v>
      </c>
      <c r="DF15" s="122"/>
      <c r="DG15" s="122"/>
      <c r="DH15" s="129"/>
      <c r="DI15" s="129"/>
      <c r="DJ15" s="129"/>
      <c r="DK15" s="129"/>
      <c r="DL15" s="129"/>
      <c r="DM15" s="129"/>
      <c r="DN15" s="20"/>
      <c r="DO15" s="20"/>
      <c r="DP15" s="20"/>
      <c r="DQ15" s="20"/>
      <c r="DR15" s="20"/>
      <c r="DS15" s="20"/>
      <c r="DT15" s="20"/>
      <c r="DU15" s="89"/>
      <c r="DV15" s="90"/>
      <c r="DW15" s="91"/>
      <c r="DX15" s="20"/>
      <c r="DY15" s="20"/>
      <c r="DZ15" s="20"/>
      <c r="EC15" s="4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6"/>
    </row>
    <row r="16" spans="1:154" ht="24.95" customHeight="1" x14ac:dyDescent="0.3">
      <c r="A16" s="68"/>
      <c r="B16" s="68"/>
      <c r="C16" s="20"/>
      <c r="AA16" s="20"/>
      <c r="AB16" s="20"/>
      <c r="AC16" s="20"/>
      <c r="AD16" s="20"/>
      <c r="AE16" s="20" t="s">
        <v>108</v>
      </c>
      <c r="AF16" s="20" t="s">
        <v>112</v>
      </c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122">
        <f t="shared" si="0"/>
        <v>13</v>
      </c>
      <c r="CC16" s="122"/>
      <c r="CD16" s="122"/>
      <c r="CE16" s="122">
        <v>27</v>
      </c>
      <c r="CF16" s="122"/>
      <c r="CG16" s="122"/>
      <c r="CH16" s="129"/>
      <c r="CI16" s="129"/>
      <c r="CJ16" s="129"/>
      <c r="CK16" s="129"/>
      <c r="CL16" s="129"/>
      <c r="CM16" s="129"/>
      <c r="CN16" s="20"/>
      <c r="CO16" s="20"/>
      <c r="CP16" s="20"/>
      <c r="CQ16" s="20"/>
      <c r="CR16" s="20"/>
      <c r="CS16" s="20"/>
      <c r="CT16" s="20"/>
      <c r="CU16" s="89"/>
      <c r="CV16" s="90"/>
      <c r="CW16" s="91"/>
      <c r="CX16" s="20"/>
      <c r="CY16" s="20"/>
      <c r="CZ16" s="20"/>
      <c r="DA16" s="20"/>
      <c r="DB16" s="122">
        <f t="shared" si="1"/>
        <v>13</v>
      </c>
      <c r="DC16" s="122"/>
      <c r="DD16" s="122"/>
      <c r="DE16" s="122">
        <v>31</v>
      </c>
      <c r="DF16" s="122"/>
      <c r="DG16" s="122"/>
      <c r="DH16" s="129"/>
      <c r="DI16" s="129"/>
      <c r="DJ16" s="129"/>
      <c r="DK16" s="129"/>
      <c r="DL16" s="129"/>
      <c r="DM16" s="129"/>
      <c r="DN16" s="20"/>
      <c r="DO16" s="20"/>
      <c r="DP16" s="20"/>
      <c r="DQ16" s="20"/>
      <c r="DR16" s="20"/>
      <c r="DS16" s="20"/>
      <c r="DT16" s="20"/>
      <c r="DU16" s="89"/>
      <c r="DV16" s="90"/>
      <c r="DW16" s="91"/>
      <c r="DX16" s="20"/>
      <c r="DY16" s="20"/>
      <c r="DZ16" s="20"/>
      <c r="EC16" s="1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9"/>
    </row>
    <row r="17" spans="1:154" ht="24.95" customHeight="1" x14ac:dyDescent="0.3">
      <c r="A17" s="92" t="s">
        <v>74</v>
      </c>
      <c r="B17" s="92"/>
      <c r="C17" s="92"/>
      <c r="D17" s="80" t="s">
        <v>75</v>
      </c>
      <c r="AA17" s="20"/>
      <c r="AB17" s="20"/>
      <c r="AG17" s="18" t="s">
        <v>109</v>
      </c>
      <c r="AY17" s="20"/>
      <c r="AZ17" s="20"/>
      <c r="BA17" s="20"/>
      <c r="BB17" s="20"/>
      <c r="BC17" s="18" t="s">
        <v>118</v>
      </c>
      <c r="BD17" s="18" t="s">
        <v>137</v>
      </c>
      <c r="BM17" s="87"/>
      <c r="BN17" s="88"/>
      <c r="BO17" s="88"/>
      <c r="BP17" s="88"/>
      <c r="BQ17" s="86"/>
      <c r="BY17" s="20"/>
      <c r="BZ17" s="20"/>
      <c r="CA17" s="20"/>
      <c r="CB17" s="122">
        <f t="shared" si="0"/>
        <v>14</v>
      </c>
      <c r="CC17" s="122"/>
      <c r="CD17" s="122"/>
      <c r="CE17" s="122">
        <v>79</v>
      </c>
      <c r="CF17" s="122"/>
      <c r="CG17" s="122"/>
      <c r="CH17" s="129"/>
      <c r="CI17" s="129"/>
      <c r="CJ17" s="129"/>
      <c r="CK17" s="129"/>
      <c r="CL17" s="129"/>
      <c r="CM17" s="129"/>
      <c r="CU17" s="102"/>
      <c r="CV17" s="102"/>
      <c r="CW17" s="102"/>
      <c r="CY17" s="20"/>
      <c r="CZ17" s="20"/>
      <c r="DA17" s="20"/>
      <c r="DB17" s="122">
        <f t="shared" si="1"/>
        <v>14</v>
      </c>
      <c r="DC17" s="122"/>
      <c r="DD17" s="122"/>
      <c r="DE17" s="122">
        <v>21</v>
      </c>
      <c r="DF17" s="122"/>
      <c r="DG17" s="122"/>
      <c r="DH17" s="129"/>
      <c r="DI17" s="129"/>
      <c r="DJ17" s="129"/>
      <c r="DK17" s="129"/>
      <c r="DL17" s="129"/>
      <c r="DM17" s="129"/>
      <c r="DU17" s="145"/>
      <c r="DV17" s="145"/>
      <c r="DW17" s="145"/>
      <c r="DY17" s="20"/>
      <c r="DZ17" s="20"/>
      <c r="EC17" s="4"/>
      <c r="ED17" s="5" t="s">
        <v>62</v>
      </c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6"/>
    </row>
    <row r="18" spans="1:154" ht="24.95" customHeight="1" thickBot="1" x14ac:dyDescent="0.35">
      <c r="A18" s="68"/>
      <c r="B18" s="68"/>
      <c r="C18" s="20"/>
      <c r="E18" s="83"/>
      <c r="F18" s="84"/>
      <c r="G18" s="84"/>
      <c r="H18" s="85"/>
      <c r="I18" s="80" t="s">
        <v>77</v>
      </c>
      <c r="AA18" s="20"/>
      <c r="AB18" s="20"/>
      <c r="AC18" s="20"/>
      <c r="AD18" s="20"/>
      <c r="AE18" s="20"/>
      <c r="AF18" s="20"/>
      <c r="AG18" s="89"/>
      <c r="AH18" s="90"/>
      <c r="AI18" s="90"/>
      <c r="AJ18" s="91"/>
      <c r="AK18" s="20" t="s">
        <v>111</v>
      </c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108"/>
      <c r="BN18" s="109"/>
      <c r="BO18" s="109"/>
      <c r="BP18" s="109"/>
      <c r="BQ18" s="11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125">
        <f t="shared" si="0"/>
        <v>15</v>
      </c>
      <c r="CC18" s="125"/>
      <c r="CD18" s="125"/>
      <c r="CE18" s="125">
        <v>62</v>
      </c>
      <c r="CF18" s="125"/>
      <c r="CG18" s="125"/>
      <c r="CH18" s="131"/>
      <c r="CI18" s="131"/>
      <c r="CJ18" s="131"/>
      <c r="CK18" s="131"/>
      <c r="CL18" s="131"/>
      <c r="CM18" s="131"/>
      <c r="CN18" s="20"/>
      <c r="CO18" s="20"/>
      <c r="CP18" s="20"/>
      <c r="CQ18" s="20"/>
      <c r="CR18" s="20"/>
      <c r="CS18" s="20"/>
      <c r="CT18" s="20"/>
      <c r="CU18" s="89"/>
      <c r="CV18" s="90"/>
      <c r="CW18" s="91"/>
      <c r="CX18" s="20"/>
      <c r="CY18" s="20"/>
      <c r="CZ18" s="20"/>
      <c r="DA18" s="20"/>
      <c r="DB18" s="125">
        <f t="shared" si="1"/>
        <v>15</v>
      </c>
      <c r="DC18" s="125"/>
      <c r="DD18" s="125"/>
      <c r="DE18" s="125">
        <v>27</v>
      </c>
      <c r="DF18" s="125"/>
      <c r="DG18" s="125"/>
      <c r="DH18" s="131"/>
      <c r="DI18" s="131"/>
      <c r="DJ18" s="131"/>
      <c r="DK18" s="131"/>
      <c r="DL18" s="131"/>
      <c r="DM18" s="131"/>
      <c r="DN18" s="20"/>
      <c r="DO18" s="20"/>
      <c r="DP18" s="20"/>
      <c r="DQ18" s="20"/>
      <c r="DR18" s="20"/>
      <c r="DS18" s="20"/>
      <c r="DT18" s="20"/>
      <c r="DU18" s="89"/>
      <c r="DV18" s="90"/>
      <c r="DW18" s="91"/>
      <c r="DX18" s="20"/>
      <c r="DY18" s="20"/>
      <c r="DZ18" s="20"/>
      <c r="EC18" s="4"/>
      <c r="ED18" s="5"/>
      <c r="EE18" s="5" t="s">
        <v>64</v>
      </c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6"/>
    </row>
    <row r="19" spans="1:154" ht="24.95" customHeight="1" thickTop="1" x14ac:dyDescent="0.3">
      <c r="A19" s="68"/>
      <c r="B19" s="68"/>
      <c r="C19" s="20"/>
      <c r="I19" s="80" t="s">
        <v>78</v>
      </c>
      <c r="S19" s="83"/>
      <c r="T19" s="84"/>
      <c r="U19" s="85"/>
      <c r="V19" s="80" t="s">
        <v>80</v>
      </c>
      <c r="AA19" s="20"/>
      <c r="AB19" s="20"/>
      <c r="AC19" s="20"/>
      <c r="AD19" s="20"/>
      <c r="AE19" s="20"/>
      <c r="AF19" s="20"/>
      <c r="AG19" s="20"/>
      <c r="AH19" s="20" t="s">
        <v>71</v>
      </c>
      <c r="AI19" s="20" t="s">
        <v>113</v>
      </c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126" t="s">
        <v>127</v>
      </c>
      <c r="CC19" s="126"/>
      <c r="CD19" s="126"/>
      <c r="CE19" s="126">
        <f>SUM(CE4:CG18)</f>
        <v>678</v>
      </c>
      <c r="CF19" s="126"/>
      <c r="CG19" s="126"/>
      <c r="CH19" s="126"/>
      <c r="CI19" s="126"/>
      <c r="CJ19" s="126"/>
      <c r="CK19" s="128"/>
      <c r="CL19" s="128"/>
      <c r="CM19" s="128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125">
        <f t="shared" si="1"/>
        <v>16</v>
      </c>
      <c r="DC19" s="125"/>
      <c r="DD19" s="125"/>
      <c r="DE19" s="125">
        <v>35</v>
      </c>
      <c r="DF19" s="125"/>
      <c r="DG19" s="125"/>
      <c r="DH19" s="131"/>
      <c r="DI19" s="131"/>
      <c r="DJ19" s="131"/>
      <c r="DK19" s="131"/>
      <c r="DL19" s="131"/>
      <c r="DM19" s="131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C19" s="4"/>
      <c r="ED19" s="5"/>
      <c r="EE19" s="5"/>
      <c r="EF19" s="5" t="s">
        <v>63</v>
      </c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6"/>
    </row>
    <row r="20" spans="1:154" ht="24.95" customHeight="1" x14ac:dyDescent="0.3">
      <c r="A20" s="68"/>
      <c r="B20" s="68"/>
      <c r="C20" s="20"/>
      <c r="I20" s="80" t="s">
        <v>81</v>
      </c>
      <c r="N20" s="83"/>
      <c r="O20" s="84"/>
      <c r="P20" s="84"/>
      <c r="Q20" s="85"/>
      <c r="R20" s="80" t="s">
        <v>82</v>
      </c>
      <c r="AA20" s="20"/>
      <c r="AB20" s="20"/>
      <c r="AO20" s="18" t="s">
        <v>114</v>
      </c>
      <c r="AY20" s="20"/>
      <c r="AZ20" s="20"/>
      <c r="BA20" s="20"/>
      <c r="BB20" s="20"/>
      <c r="BC20" s="18" t="s">
        <v>138</v>
      </c>
      <c r="BD20" s="18" t="s">
        <v>106</v>
      </c>
      <c r="BY20" s="20"/>
      <c r="BZ20" s="20"/>
      <c r="CA20" s="20"/>
      <c r="CB20" s="20"/>
      <c r="CQ20" s="104" t="s">
        <v>152</v>
      </c>
      <c r="CR20" s="134"/>
      <c r="CS20" s="134"/>
      <c r="CT20" s="134"/>
      <c r="CU20" s="105" t="s">
        <v>153</v>
      </c>
      <c r="CV20" s="134"/>
      <c r="CW20" s="134"/>
      <c r="CX20" s="134"/>
      <c r="CY20" s="135" t="s">
        <v>154</v>
      </c>
      <c r="CZ20" s="20"/>
      <c r="DA20" s="20"/>
      <c r="DB20" s="125">
        <f t="shared" si="1"/>
        <v>17</v>
      </c>
      <c r="DC20" s="125"/>
      <c r="DD20" s="125"/>
      <c r="DE20" s="125">
        <v>18</v>
      </c>
      <c r="DF20" s="125"/>
      <c r="DG20" s="125"/>
      <c r="DH20" s="131"/>
      <c r="DI20" s="131"/>
      <c r="DJ20" s="131"/>
      <c r="DK20" s="131"/>
      <c r="DL20" s="131"/>
      <c r="DM20" s="131"/>
      <c r="DQ20" s="104" t="s">
        <v>152</v>
      </c>
      <c r="DR20" s="134"/>
      <c r="DS20" s="134"/>
      <c r="DT20" s="134"/>
      <c r="DU20" s="105" t="s">
        <v>153</v>
      </c>
      <c r="DV20" s="134"/>
      <c r="DW20" s="134"/>
      <c r="DX20" s="134"/>
      <c r="DY20" s="135" t="s">
        <v>154</v>
      </c>
      <c r="DZ20" s="20"/>
      <c r="EC20" s="4"/>
      <c r="ED20" s="5"/>
      <c r="EE20" s="5"/>
      <c r="EF20" s="5" t="s">
        <v>65</v>
      </c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6"/>
    </row>
    <row r="21" spans="1:154" ht="24.95" customHeight="1" x14ac:dyDescent="0.3">
      <c r="A21" s="82"/>
      <c r="B21" s="82"/>
      <c r="C21" s="82"/>
      <c r="AA21" s="20"/>
      <c r="AB21" s="20"/>
      <c r="AY21" s="44"/>
      <c r="AZ21" s="44"/>
      <c r="BA21" s="20"/>
      <c r="BB21" s="20"/>
      <c r="BD21" s="54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50"/>
      <c r="BY21" s="44"/>
      <c r="BZ21" s="44"/>
      <c r="CA21" s="20"/>
      <c r="CB21" s="14" t="s">
        <v>1</v>
      </c>
      <c r="CC21" s="10" t="s">
        <v>6</v>
      </c>
      <c r="CD21" s="10"/>
      <c r="CE21" s="10"/>
      <c r="CF21" s="10"/>
      <c r="CG21" s="10"/>
      <c r="CH21" s="138"/>
      <c r="CI21" s="138"/>
      <c r="CJ21" s="138"/>
      <c r="CK21" s="138"/>
      <c r="CL21" s="138"/>
      <c r="CM21" s="139"/>
      <c r="CQ21" s="106"/>
      <c r="CR21" s="136"/>
      <c r="CS21" s="136"/>
      <c r="CT21" s="136"/>
      <c r="CU21" s="107"/>
      <c r="CV21" s="136"/>
      <c r="CW21" s="136"/>
      <c r="CX21" s="136"/>
      <c r="CY21" s="137"/>
      <c r="CZ21" s="44"/>
      <c r="DA21" s="20"/>
      <c r="DB21" s="125">
        <f t="shared" si="1"/>
        <v>18</v>
      </c>
      <c r="DC21" s="125"/>
      <c r="DD21" s="125"/>
      <c r="DE21" s="125">
        <v>19</v>
      </c>
      <c r="DF21" s="125"/>
      <c r="DG21" s="125"/>
      <c r="DH21" s="131"/>
      <c r="DI21" s="131"/>
      <c r="DJ21" s="131"/>
      <c r="DK21" s="131"/>
      <c r="DL21" s="131"/>
      <c r="DM21" s="131"/>
      <c r="DQ21" s="106"/>
      <c r="DR21" s="136"/>
      <c r="DS21" s="136"/>
      <c r="DT21" s="136"/>
      <c r="DU21" s="107"/>
      <c r="DV21" s="136"/>
      <c r="DW21" s="136"/>
      <c r="DX21" s="136"/>
      <c r="DY21" s="137"/>
      <c r="DZ21" s="44"/>
      <c r="EC21" s="4"/>
      <c r="ED21" s="5"/>
      <c r="EE21" s="5"/>
      <c r="EF21" s="5" t="s">
        <v>66</v>
      </c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6"/>
    </row>
    <row r="22" spans="1:154" ht="24.95" customHeight="1" x14ac:dyDescent="0.3">
      <c r="A22" s="68"/>
      <c r="B22" s="68"/>
      <c r="C22" s="20"/>
      <c r="E22" s="83"/>
      <c r="F22" s="84"/>
      <c r="G22" s="84"/>
      <c r="H22" s="85"/>
      <c r="I22" s="80" t="s">
        <v>83</v>
      </c>
      <c r="AA22" s="20"/>
      <c r="AB22" s="20"/>
      <c r="AE22" s="18" t="s">
        <v>115</v>
      </c>
      <c r="AF22" s="18" t="s">
        <v>117</v>
      </c>
      <c r="AY22" s="44"/>
      <c r="AZ22" s="44"/>
      <c r="BA22" s="20"/>
      <c r="BB22" s="20"/>
      <c r="BD22" s="51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3"/>
      <c r="BY22" s="44"/>
      <c r="BZ22" s="44"/>
      <c r="CA22" s="20"/>
      <c r="CB22" s="140"/>
      <c r="CM22" s="72"/>
      <c r="CY22" s="44"/>
      <c r="CZ22" s="44"/>
      <c r="DA22" s="20"/>
      <c r="DB22" s="125">
        <f t="shared" si="1"/>
        <v>19</v>
      </c>
      <c r="DC22" s="125"/>
      <c r="DD22" s="125"/>
      <c r="DE22" s="125">
        <v>16</v>
      </c>
      <c r="DF22" s="125"/>
      <c r="DG22" s="125"/>
      <c r="DH22" s="131"/>
      <c r="DI22" s="131"/>
      <c r="DJ22" s="131"/>
      <c r="DK22" s="131"/>
      <c r="DL22" s="131"/>
      <c r="DM22" s="131"/>
      <c r="DY22" s="44"/>
      <c r="DZ22" s="44"/>
      <c r="EC22" s="4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6"/>
    </row>
    <row r="23" spans="1:154" ht="24.95" customHeight="1" thickBot="1" x14ac:dyDescent="0.35">
      <c r="A23" s="1"/>
      <c r="B23" s="1"/>
      <c r="C23" s="1"/>
      <c r="E23" s="83"/>
      <c r="F23" s="84"/>
      <c r="G23" s="84"/>
      <c r="H23" s="85"/>
      <c r="I23" s="80" t="s">
        <v>84</v>
      </c>
      <c r="AA23" s="20"/>
      <c r="AB23" s="45"/>
      <c r="AG23" s="18" t="s">
        <v>116</v>
      </c>
      <c r="AY23" s="45"/>
      <c r="AZ23" s="45"/>
      <c r="BA23" s="20"/>
      <c r="BB23" s="45"/>
      <c r="BY23" s="45"/>
      <c r="BZ23" s="45"/>
      <c r="CA23" s="20"/>
      <c r="CB23" s="141"/>
      <c r="CM23" s="72"/>
      <c r="CO23" s="18" t="s">
        <v>115</v>
      </c>
      <c r="CP23" s="18" t="s">
        <v>147</v>
      </c>
      <c r="CY23" s="45"/>
      <c r="CZ23" s="45"/>
      <c r="DA23" s="20"/>
      <c r="DB23" s="125">
        <f t="shared" si="1"/>
        <v>20</v>
      </c>
      <c r="DC23" s="125"/>
      <c r="DD23" s="125"/>
      <c r="DE23" s="125">
        <v>28</v>
      </c>
      <c r="DF23" s="125"/>
      <c r="DG23" s="125"/>
      <c r="DH23" s="131"/>
      <c r="DI23" s="131"/>
      <c r="DJ23" s="131"/>
      <c r="DK23" s="131"/>
      <c r="DL23" s="131"/>
      <c r="DM23" s="131"/>
      <c r="DO23" s="18" t="s">
        <v>115</v>
      </c>
      <c r="DP23" s="18" t="s">
        <v>147</v>
      </c>
      <c r="DY23" s="45"/>
      <c r="DZ23" s="45"/>
      <c r="EC23" s="4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6"/>
    </row>
    <row r="24" spans="1:154" ht="24.95" customHeight="1" thickTop="1" thickBot="1" x14ac:dyDescent="0.35">
      <c r="A24" s="18"/>
      <c r="B24" s="18"/>
      <c r="C24" s="18"/>
      <c r="F24" s="80" t="s">
        <v>52</v>
      </c>
      <c r="L24" s="80" t="s">
        <v>85</v>
      </c>
      <c r="AA24" s="20"/>
      <c r="AB24" s="45"/>
      <c r="AG24" s="54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50"/>
      <c r="AY24" s="45"/>
      <c r="AZ24" s="45"/>
      <c r="BA24" s="20"/>
      <c r="BB24" s="45"/>
      <c r="BC24" s="18" t="s">
        <v>139</v>
      </c>
      <c r="BD24" s="18" t="s">
        <v>117</v>
      </c>
      <c r="BY24" s="45"/>
      <c r="BZ24" s="45"/>
      <c r="CA24" s="20"/>
      <c r="CB24" s="141"/>
      <c r="CM24" s="72"/>
      <c r="CP24" s="18" t="s">
        <v>158</v>
      </c>
      <c r="CY24" s="45"/>
      <c r="CZ24" s="45"/>
      <c r="DA24" s="20"/>
      <c r="DB24" s="126" t="s">
        <v>127</v>
      </c>
      <c r="DC24" s="126"/>
      <c r="DD24" s="126"/>
      <c r="DE24" s="126">
        <f>SUM(DE4:DG23)</f>
        <v>548</v>
      </c>
      <c r="DF24" s="126"/>
      <c r="DG24" s="126"/>
      <c r="DH24" s="128"/>
      <c r="DI24" s="128"/>
      <c r="DJ24" s="128"/>
      <c r="DK24" s="128"/>
      <c r="DL24" s="128"/>
      <c r="DM24" s="128"/>
      <c r="DP24" s="18" t="s">
        <v>158</v>
      </c>
      <c r="DY24" s="45"/>
      <c r="DZ24" s="45"/>
      <c r="EC24" s="26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8"/>
    </row>
    <row r="25" spans="1:154" ht="24.95" customHeight="1" x14ac:dyDescent="0.3">
      <c r="C25" s="18"/>
      <c r="I25" s="80" t="s">
        <v>86</v>
      </c>
      <c r="AA25" s="20"/>
      <c r="AB25" s="20"/>
      <c r="AG25" s="120"/>
      <c r="AV25" s="121"/>
      <c r="AY25" s="44"/>
      <c r="AZ25" s="44"/>
      <c r="BA25" s="20"/>
      <c r="BB25" s="20"/>
      <c r="BD25" s="54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50"/>
      <c r="BY25" s="44"/>
      <c r="BZ25" s="44"/>
      <c r="CA25" s="20"/>
      <c r="CB25" s="140"/>
      <c r="CM25" s="72"/>
      <c r="CP25" s="18" t="s">
        <v>157</v>
      </c>
      <c r="CY25" s="44"/>
      <c r="CZ25" s="44"/>
      <c r="DA25" s="20"/>
      <c r="DB25" s="31"/>
      <c r="DC25" s="7"/>
      <c r="DD25" s="7"/>
      <c r="DE25" s="7"/>
      <c r="DF25" s="7"/>
      <c r="DG25" s="7"/>
      <c r="DH25" s="74"/>
      <c r="DI25" s="74"/>
      <c r="DJ25" s="74"/>
      <c r="DK25" s="74"/>
      <c r="DL25" s="74"/>
      <c r="DM25" s="74"/>
      <c r="DP25" s="18" t="s">
        <v>157</v>
      </c>
      <c r="DY25" s="44"/>
      <c r="DZ25" s="44"/>
    </row>
    <row r="26" spans="1:154" ht="24.95" customHeight="1" x14ac:dyDescent="0.3">
      <c r="C26" s="18"/>
      <c r="F26" s="80" t="s">
        <v>88</v>
      </c>
      <c r="G26" s="83"/>
      <c r="H26" s="84"/>
      <c r="I26" s="85"/>
      <c r="J26" s="80" t="s">
        <v>90</v>
      </c>
      <c r="K26" s="83"/>
      <c r="L26" s="84"/>
      <c r="M26" s="85"/>
      <c r="N26" s="80" t="s">
        <v>92</v>
      </c>
      <c r="AA26" s="20"/>
      <c r="AB26" s="20"/>
      <c r="AG26" s="51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3"/>
      <c r="AY26" s="44"/>
      <c r="AZ26" s="44"/>
      <c r="BA26" s="20"/>
      <c r="BB26" s="20"/>
      <c r="BD26" s="120"/>
      <c r="BS26" s="121"/>
      <c r="BY26" s="44"/>
      <c r="BZ26" s="44"/>
      <c r="CA26" s="20"/>
      <c r="CB26" s="140"/>
      <c r="CM26" s="72"/>
      <c r="CP26" s="20" t="s">
        <v>150</v>
      </c>
      <c r="CY26" s="44"/>
      <c r="CZ26" s="44"/>
      <c r="DA26" s="20"/>
      <c r="DB26" s="14" t="s">
        <v>1</v>
      </c>
      <c r="DC26" s="10" t="s">
        <v>6</v>
      </c>
      <c r="DD26" s="10"/>
      <c r="DE26" s="10"/>
      <c r="DF26" s="10"/>
      <c r="DG26" s="10"/>
      <c r="DH26" s="138"/>
      <c r="DI26" s="138"/>
      <c r="DJ26" s="138"/>
      <c r="DK26" s="138"/>
      <c r="DL26" s="138"/>
      <c r="DM26" s="139"/>
      <c r="DP26" s="20" t="s">
        <v>150</v>
      </c>
      <c r="DY26" s="44"/>
      <c r="DZ26" s="44"/>
      <c r="EC26" s="14" t="s">
        <v>1</v>
      </c>
      <c r="ED26" s="10" t="s">
        <v>6</v>
      </c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1"/>
    </row>
    <row r="27" spans="1:154" ht="24.95" customHeight="1" x14ac:dyDescent="0.3">
      <c r="C27" s="18"/>
      <c r="AA27" s="20"/>
      <c r="AB27" s="20"/>
      <c r="AY27" s="20"/>
      <c r="AZ27" s="20"/>
      <c r="BA27" s="20"/>
      <c r="BB27" s="20"/>
      <c r="BD27" s="51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3"/>
      <c r="BY27" s="20"/>
      <c r="BZ27" s="20"/>
      <c r="CA27" s="20"/>
      <c r="CB27" s="140"/>
      <c r="CM27" s="72"/>
      <c r="CQ27" s="18" t="s">
        <v>151</v>
      </c>
      <c r="CT27" s="18" t="s">
        <v>166</v>
      </c>
      <c r="CY27" s="20"/>
      <c r="CZ27" s="20"/>
      <c r="DA27" s="20"/>
      <c r="DB27" s="140"/>
      <c r="DM27" s="72"/>
      <c r="DQ27" s="18" t="s">
        <v>151</v>
      </c>
      <c r="DT27" s="18" t="s">
        <v>166</v>
      </c>
      <c r="DY27" s="20"/>
      <c r="DZ27" s="20"/>
      <c r="EC27" s="12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13"/>
    </row>
    <row r="28" spans="1:154" ht="24.95" customHeight="1" x14ac:dyDescent="0.3">
      <c r="A28" s="92" t="s">
        <v>87</v>
      </c>
      <c r="B28" s="92"/>
      <c r="C28" s="92"/>
      <c r="D28" s="80" t="s">
        <v>93</v>
      </c>
      <c r="AA28" s="20"/>
      <c r="AB28" s="20"/>
      <c r="AE28" s="18" t="s">
        <v>118</v>
      </c>
      <c r="AF28" s="18" t="s">
        <v>119</v>
      </c>
      <c r="AY28" s="20"/>
      <c r="AZ28" s="20"/>
      <c r="BA28" s="20"/>
      <c r="BB28" s="20"/>
      <c r="BY28" s="20"/>
      <c r="BZ28" s="20"/>
      <c r="CA28" s="20"/>
      <c r="CB28" s="140"/>
      <c r="CM28" s="72"/>
      <c r="CR28" s="18" t="s">
        <v>155</v>
      </c>
      <c r="CX28" s="18" t="s">
        <v>156</v>
      </c>
      <c r="CY28" s="20"/>
      <c r="CZ28" s="20"/>
      <c r="DA28" s="20"/>
      <c r="DB28" s="140"/>
      <c r="DM28" s="72"/>
      <c r="DR28" s="18" t="s">
        <v>155</v>
      </c>
      <c r="DX28" s="18" t="s">
        <v>156</v>
      </c>
      <c r="DY28" s="20"/>
      <c r="DZ28" s="20"/>
      <c r="EC28" s="12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13"/>
    </row>
    <row r="29" spans="1:154" ht="24.95" customHeight="1" x14ac:dyDescent="0.3">
      <c r="A29" s="82"/>
      <c r="B29" s="82"/>
      <c r="C29" s="82"/>
      <c r="E29" s="80" t="s">
        <v>56</v>
      </c>
      <c r="AA29" s="20"/>
      <c r="AB29" s="20"/>
      <c r="AG29" s="18" t="s">
        <v>89</v>
      </c>
      <c r="AY29" s="20"/>
      <c r="AZ29" s="20"/>
      <c r="BA29" s="20"/>
      <c r="BB29" s="20"/>
      <c r="BC29" s="18" t="s">
        <v>118</v>
      </c>
      <c r="BD29" s="18" t="s">
        <v>119</v>
      </c>
      <c r="BY29" s="20"/>
      <c r="BZ29" s="20"/>
      <c r="CA29" s="20"/>
      <c r="CB29" s="140"/>
      <c r="CM29" s="72"/>
      <c r="CR29" s="18" t="s">
        <v>159</v>
      </c>
      <c r="CY29" s="20"/>
      <c r="CZ29" s="20"/>
      <c r="DA29" s="20"/>
      <c r="DB29" s="140"/>
      <c r="DM29" s="72"/>
      <c r="DR29" s="18" t="s">
        <v>159</v>
      </c>
      <c r="DY29" s="20"/>
      <c r="DZ29" s="20"/>
      <c r="EC29" s="12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13"/>
    </row>
    <row r="30" spans="1:154" ht="24.95" customHeight="1" x14ac:dyDescent="0.3">
      <c r="C30" s="18"/>
      <c r="E30" s="80" t="s">
        <v>57</v>
      </c>
      <c r="AA30" s="20"/>
      <c r="AB30" s="20"/>
      <c r="AY30" s="20"/>
      <c r="AZ30" s="20"/>
      <c r="BA30" s="20"/>
      <c r="BB30" s="20"/>
      <c r="BE30" s="18" t="s">
        <v>89</v>
      </c>
      <c r="BY30" s="20"/>
      <c r="BZ30" s="20"/>
      <c r="CA30" s="20"/>
      <c r="CB30" s="140"/>
      <c r="CM30" s="72"/>
      <c r="CR30" s="18" t="s">
        <v>160</v>
      </c>
      <c r="CY30" s="20"/>
      <c r="CZ30" s="20"/>
      <c r="DA30" s="20"/>
      <c r="DB30" s="140"/>
      <c r="DM30" s="72"/>
      <c r="DR30" s="18" t="s">
        <v>160</v>
      </c>
      <c r="DY30" s="20"/>
      <c r="DZ30" s="20"/>
      <c r="EC30" s="12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13"/>
    </row>
    <row r="31" spans="1:154" ht="24.95" customHeight="1" x14ac:dyDescent="0.3">
      <c r="C31" s="18"/>
      <c r="E31" s="80" t="s">
        <v>94</v>
      </c>
      <c r="AA31" s="20"/>
      <c r="AB31" s="20"/>
      <c r="AY31" s="20"/>
      <c r="AZ31" s="20"/>
      <c r="BA31" s="20"/>
      <c r="BB31" s="20"/>
      <c r="BY31" s="20"/>
      <c r="BZ31" s="20"/>
      <c r="CA31" s="20"/>
      <c r="CB31" s="140"/>
      <c r="CM31" s="72"/>
      <c r="CR31" s="18" t="s">
        <v>161</v>
      </c>
      <c r="CY31" s="20"/>
      <c r="CZ31" s="20"/>
      <c r="DA31" s="20"/>
      <c r="DB31" s="140"/>
      <c r="DM31" s="72"/>
      <c r="DR31" s="18" t="s">
        <v>161</v>
      </c>
      <c r="DY31" s="20"/>
      <c r="DZ31" s="20"/>
      <c r="EC31" s="32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8"/>
    </row>
    <row r="32" spans="1:154" ht="24.95" customHeight="1" x14ac:dyDescent="0.3">
      <c r="C32" s="18"/>
      <c r="E32" s="80" t="s">
        <v>95</v>
      </c>
      <c r="AA32" s="20"/>
      <c r="AB32" s="20"/>
      <c r="AG32" s="18" t="s">
        <v>91</v>
      </c>
      <c r="AY32" s="20"/>
      <c r="AZ32" s="20"/>
      <c r="BA32" s="20"/>
      <c r="BB32" s="20"/>
      <c r="BY32" s="20"/>
      <c r="BZ32" s="20"/>
      <c r="CA32" s="20"/>
      <c r="CB32" s="140"/>
      <c r="CM32" s="72"/>
      <c r="CT32" s="142"/>
      <c r="CU32" s="143"/>
      <c r="CV32" s="143"/>
      <c r="CW32" s="143"/>
      <c r="CX32" s="143"/>
      <c r="CY32" s="144"/>
      <c r="CZ32" s="20"/>
      <c r="DA32" s="20"/>
      <c r="DB32" s="140"/>
      <c r="DM32" s="72"/>
      <c r="DT32" s="142"/>
      <c r="DU32" s="143"/>
      <c r="DV32" s="143"/>
      <c r="DW32" s="143"/>
      <c r="DX32" s="143"/>
      <c r="DY32" s="144"/>
      <c r="DZ32" s="20"/>
    </row>
    <row r="33" spans="3:138" ht="24.95" customHeight="1" x14ac:dyDescent="0.3">
      <c r="C33" s="18"/>
      <c r="D33" s="80" t="s">
        <v>96</v>
      </c>
      <c r="AA33" s="20"/>
      <c r="AB33" s="20"/>
      <c r="AY33" s="20"/>
      <c r="AZ33" s="20"/>
      <c r="BA33" s="20"/>
      <c r="BB33" s="20"/>
      <c r="BE33" s="18" t="s">
        <v>91</v>
      </c>
      <c r="BY33" s="20"/>
      <c r="BZ33" s="20"/>
      <c r="CA33" s="20"/>
      <c r="CB33" s="140"/>
      <c r="CM33" s="72"/>
      <c r="CY33" s="20"/>
      <c r="CZ33" s="20"/>
      <c r="DA33" s="20"/>
      <c r="DB33" s="140"/>
      <c r="DM33" s="72"/>
      <c r="DY33" s="20"/>
      <c r="DZ33" s="20"/>
      <c r="EC33" s="1" t="s">
        <v>3</v>
      </c>
      <c r="EH33" s="1" t="s">
        <v>32</v>
      </c>
    </row>
    <row r="34" spans="3:138" ht="24.95" customHeight="1" x14ac:dyDescent="0.3">
      <c r="C34" s="18"/>
      <c r="D34" s="111" t="s">
        <v>97</v>
      </c>
      <c r="E34" s="112"/>
      <c r="F34" s="112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4"/>
      <c r="CB34" s="71"/>
      <c r="CM34" s="72"/>
      <c r="CQ34" s="104" t="s">
        <v>152</v>
      </c>
      <c r="CR34" s="134"/>
      <c r="CS34" s="134"/>
      <c r="CT34" s="134"/>
      <c r="CU34" s="105" t="s">
        <v>153</v>
      </c>
      <c r="CV34" s="134"/>
      <c r="CW34" s="134"/>
      <c r="CX34" s="134"/>
      <c r="CY34" s="135" t="s">
        <v>154</v>
      </c>
      <c r="DB34" s="71"/>
      <c r="DM34" s="72"/>
      <c r="DQ34" s="104" t="s">
        <v>152</v>
      </c>
      <c r="DR34" s="134"/>
      <c r="DS34" s="134"/>
      <c r="DT34" s="134"/>
      <c r="DU34" s="105" t="s">
        <v>153</v>
      </c>
      <c r="DV34" s="134"/>
      <c r="DW34" s="134"/>
      <c r="DX34" s="134"/>
      <c r="DY34" s="135" t="s">
        <v>154</v>
      </c>
      <c r="ED34" s="1" t="s">
        <v>5</v>
      </c>
      <c r="EE34" s="1" t="s">
        <v>20</v>
      </c>
    </row>
    <row r="35" spans="3:138" ht="24.95" customHeight="1" x14ac:dyDescent="0.3">
      <c r="C35" s="18"/>
      <c r="D35" s="115"/>
      <c r="W35" s="116"/>
      <c r="AF35" s="18" t="s">
        <v>120</v>
      </c>
      <c r="AP35" s="54"/>
      <c r="AQ35" s="49"/>
      <c r="AR35" s="49"/>
      <c r="AS35" s="49"/>
      <c r="AT35" s="49"/>
      <c r="AU35" s="49"/>
      <c r="AV35" s="50"/>
      <c r="CB35" s="71"/>
      <c r="CM35" s="72"/>
      <c r="CQ35" s="106"/>
      <c r="CR35" s="136"/>
      <c r="CS35" s="136"/>
      <c r="CT35" s="136"/>
      <c r="CU35" s="107"/>
      <c r="CV35" s="136"/>
      <c r="CW35" s="136"/>
      <c r="CX35" s="136"/>
      <c r="CY35" s="137"/>
      <c r="DB35" s="71"/>
      <c r="DM35" s="72"/>
      <c r="DQ35" s="106"/>
      <c r="DR35" s="136"/>
      <c r="DS35" s="136"/>
      <c r="DT35" s="136"/>
      <c r="DU35" s="107"/>
      <c r="DV35" s="136"/>
      <c r="DW35" s="136"/>
      <c r="DX35" s="136"/>
      <c r="DY35" s="137"/>
      <c r="EC35" s="1" t="s">
        <v>4</v>
      </c>
      <c r="EH35" s="1" t="s">
        <v>34</v>
      </c>
    </row>
    <row r="36" spans="3:138" ht="24.95" customHeight="1" x14ac:dyDescent="0.3">
      <c r="C36" s="18"/>
      <c r="D36" s="117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9"/>
      <c r="AP36" s="51"/>
      <c r="AQ36" s="52"/>
      <c r="AR36" s="52"/>
      <c r="AS36" s="52"/>
      <c r="AT36" s="52"/>
      <c r="AU36" s="52"/>
      <c r="AV36" s="53"/>
      <c r="BD36" s="18" t="s">
        <v>120</v>
      </c>
      <c r="BN36" s="54"/>
      <c r="BO36" s="49"/>
      <c r="BP36" s="49"/>
      <c r="BQ36" s="49"/>
      <c r="BR36" s="49"/>
      <c r="BS36" s="49"/>
      <c r="BT36" s="50"/>
      <c r="CB36" s="73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5"/>
      <c r="DB36" s="73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5"/>
    </row>
    <row r="37" spans="3:138" ht="24.95" customHeight="1" x14ac:dyDescent="0.3">
      <c r="BN37" s="51"/>
      <c r="BO37" s="52"/>
      <c r="BP37" s="52"/>
      <c r="BQ37" s="52"/>
      <c r="BR37" s="52"/>
      <c r="BS37" s="52"/>
      <c r="BT37" s="53"/>
    </row>
  </sheetData>
  <mergeCells count="256">
    <mergeCell ref="DQ34:DQ35"/>
    <mergeCell ref="DR34:DT35"/>
    <mergeCell ref="DU34:DU35"/>
    <mergeCell ref="DV34:DX35"/>
    <mergeCell ref="DY34:DY35"/>
    <mergeCell ref="A28:C28"/>
    <mergeCell ref="A29:C29"/>
    <mergeCell ref="CT32:CY32"/>
    <mergeCell ref="DT32:DY32"/>
    <mergeCell ref="D34:F34"/>
    <mergeCell ref="CQ34:CQ35"/>
    <mergeCell ref="CR34:CT35"/>
    <mergeCell ref="CU34:CU35"/>
    <mergeCell ref="CV34:CX35"/>
    <mergeCell ref="CY34:CY35"/>
    <mergeCell ref="DB24:DD24"/>
    <mergeCell ref="DE24:DG24"/>
    <mergeCell ref="DH24:DJ24"/>
    <mergeCell ref="DK24:DM24"/>
    <mergeCell ref="G26:I26"/>
    <mergeCell ref="K26:M26"/>
    <mergeCell ref="E22:H22"/>
    <mergeCell ref="DB22:DD22"/>
    <mergeCell ref="DE22:DG22"/>
    <mergeCell ref="DH22:DJ22"/>
    <mergeCell ref="DK22:DM22"/>
    <mergeCell ref="E23:H23"/>
    <mergeCell ref="DB23:DD23"/>
    <mergeCell ref="DE23:DG23"/>
    <mergeCell ref="DH23:DJ23"/>
    <mergeCell ref="DK23:DM23"/>
    <mergeCell ref="DV20:DX21"/>
    <mergeCell ref="DY20:DY21"/>
    <mergeCell ref="A21:C21"/>
    <mergeCell ref="DB21:DD21"/>
    <mergeCell ref="DE21:DG21"/>
    <mergeCell ref="DH21:DJ21"/>
    <mergeCell ref="DK21:DM21"/>
    <mergeCell ref="DE20:DG20"/>
    <mergeCell ref="DH20:DJ20"/>
    <mergeCell ref="DK20:DM20"/>
    <mergeCell ref="DQ20:DQ21"/>
    <mergeCell ref="DR20:DT21"/>
    <mergeCell ref="DU20:DU21"/>
    <mergeCell ref="DE19:DG19"/>
    <mergeCell ref="DH19:DJ19"/>
    <mergeCell ref="DK19:DM19"/>
    <mergeCell ref="N20:Q20"/>
    <mergeCell ref="CQ20:CQ21"/>
    <mergeCell ref="CR20:CT21"/>
    <mergeCell ref="CU20:CU21"/>
    <mergeCell ref="CV20:CX21"/>
    <mergeCell ref="CY20:CY21"/>
    <mergeCell ref="DB20:DD20"/>
    <mergeCell ref="DE18:DG18"/>
    <mergeCell ref="DH18:DJ18"/>
    <mergeCell ref="DK18:DM18"/>
    <mergeCell ref="DU18:DW18"/>
    <mergeCell ref="S19:U19"/>
    <mergeCell ref="CB19:CD19"/>
    <mergeCell ref="CE19:CG19"/>
    <mergeCell ref="CH19:CJ19"/>
    <mergeCell ref="CK19:CM19"/>
    <mergeCell ref="DB19:DD19"/>
    <mergeCell ref="DH17:DJ17"/>
    <mergeCell ref="DK17:DM17"/>
    <mergeCell ref="E18:H18"/>
    <mergeCell ref="AG18:AJ18"/>
    <mergeCell ref="CB18:CD18"/>
    <mergeCell ref="CE18:CG18"/>
    <mergeCell ref="CH18:CJ18"/>
    <mergeCell ref="CK18:CM18"/>
    <mergeCell ref="CU18:CW18"/>
    <mergeCell ref="DB18:DD18"/>
    <mergeCell ref="DK16:DM16"/>
    <mergeCell ref="DU16:DW16"/>
    <mergeCell ref="A17:C17"/>
    <mergeCell ref="BM17:BQ18"/>
    <mergeCell ref="CB17:CD17"/>
    <mergeCell ref="CE17:CG17"/>
    <mergeCell ref="CH17:CJ17"/>
    <mergeCell ref="CK17:CM17"/>
    <mergeCell ref="DB17:DD17"/>
    <mergeCell ref="DE17:DG17"/>
    <mergeCell ref="DK15:DM15"/>
    <mergeCell ref="DU15:DW15"/>
    <mergeCell ref="CB16:CD16"/>
    <mergeCell ref="CE16:CG16"/>
    <mergeCell ref="CH16:CJ16"/>
    <mergeCell ref="CK16:CM16"/>
    <mergeCell ref="CU16:CW16"/>
    <mergeCell ref="DB16:DD16"/>
    <mergeCell ref="DE16:DG16"/>
    <mergeCell ref="DH16:DJ16"/>
    <mergeCell ref="CH15:CJ15"/>
    <mergeCell ref="CK15:CM15"/>
    <mergeCell ref="CU15:CW15"/>
    <mergeCell ref="DB15:DD15"/>
    <mergeCell ref="DE15:DG15"/>
    <mergeCell ref="DH15:DJ15"/>
    <mergeCell ref="BB15:BD15"/>
    <mergeCell ref="BE15:BH15"/>
    <mergeCell ref="BI15:BL15"/>
    <mergeCell ref="BM15:BP15"/>
    <mergeCell ref="CB15:CD15"/>
    <mergeCell ref="CE15:CG15"/>
    <mergeCell ref="CH14:CJ14"/>
    <mergeCell ref="CK14:CM14"/>
    <mergeCell ref="DB14:DD14"/>
    <mergeCell ref="DE14:DG14"/>
    <mergeCell ref="DH14:DJ14"/>
    <mergeCell ref="DK14:DM14"/>
    <mergeCell ref="BB14:BD14"/>
    <mergeCell ref="BE14:BH14"/>
    <mergeCell ref="BI14:BL14"/>
    <mergeCell ref="BM14:BP14"/>
    <mergeCell ref="CB14:CD14"/>
    <mergeCell ref="CE14:CG14"/>
    <mergeCell ref="CH13:CJ13"/>
    <mergeCell ref="CK13:CM13"/>
    <mergeCell ref="DB13:DD13"/>
    <mergeCell ref="DE13:DG13"/>
    <mergeCell ref="DH13:DJ13"/>
    <mergeCell ref="DK13:DM13"/>
    <mergeCell ref="BB13:BD13"/>
    <mergeCell ref="BE13:BH13"/>
    <mergeCell ref="BI13:BL13"/>
    <mergeCell ref="BM13:BP13"/>
    <mergeCell ref="CB13:CD13"/>
    <mergeCell ref="CE13:CG13"/>
    <mergeCell ref="CH12:CJ12"/>
    <mergeCell ref="CK12:CM12"/>
    <mergeCell ref="DB12:DD12"/>
    <mergeCell ref="DE12:DG12"/>
    <mergeCell ref="DH12:DJ12"/>
    <mergeCell ref="DK12:DM12"/>
    <mergeCell ref="BB12:BD12"/>
    <mergeCell ref="BE12:BH12"/>
    <mergeCell ref="BI12:BL12"/>
    <mergeCell ref="BM12:BP12"/>
    <mergeCell ref="CB12:CD12"/>
    <mergeCell ref="CE12:CG12"/>
    <mergeCell ref="CH11:CJ11"/>
    <mergeCell ref="CK11:CM11"/>
    <mergeCell ref="DB11:DD11"/>
    <mergeCell ref="DE11:DG11"/>
    <mergeCell ref="DH11:DJ11"/>
    <mergeCell ref="DK11:DM11"/>
    <mergeCell ref="DE10:DG10"/>
    <mergeCell ref="DH10:DJ10"/>
    <mergeCell ref="DK10:DM10"/>
    <mergeCell ref="E11:J12"/>
    <mergeCell ref="BB11:BD11"/>
    <mergeCell ref="BE11:BH11"/>
    <mergeCell ref="BI11:BL11"/>
    <mergeCell ref="BM11:BP11"/>
    <mergeCell ref="CB11:CD11"/>
    <mergeCell ref="CE11:CG11"/>
    <mergeCell ref="DK9:DM9"/>
    <mergeCell ref="BB10:BD10"/>
    <mergeCell ref="BE10:BH10"/>
    <mergeCell ref="BI10:BL10"/>
    <mergeCell ref="BM10:BP10"/>
    <mergeCell ref="CB10:CD10"/>
    <mergeCell ref="CE10:CG10"/>
    <mergeCell ref="CH10:CJ10"/>
    <mergeCell ref="CK10:CM10"/>
    <mergeCell ref="DB10:DD10"/>
    <mergeCell ref="CE9:CG9"/>
    <mergeCell ref="CH9:CJ9"/>
    <mergeCell ref="CK9:CM9"/>
    <mergeCell ref="DB9:DD9"/>
    <mergeCell ref="DE9:DG9"/>
    <mergeCell ref="DH9:DJ9"/>
    <mergeCell ref="E9:J10"/>
    <mergeCell ref="BB9:BD9"/>
    <mergeCell ref="BE9:BH9"/>
    <mergeCell ref="BI9:BL9"/>
    <mergeCell ref="BM9:BP9"/>
    <mergeCell ref="CB9:CD9"/>
    <mergeCell ref="DP7:DT8"/>
    <mergeCell ref="DU7:DY8"/>
    <mergeCell ref="BB8:BD8"/>
    <mergeCell ref="BE8:BH8"/>
    <mergeCell ref="BI8:BL8"/>
    <mergeCell ref="BM8:BP8"/>
    <mergeCell ref="CB8:CD8"/>
    <mergeCell ref="CE8:CG8"/>
    <mergeCell ref="CH8:CJ8"/>
    <mergeCell ref="CK8:CM8"/>
    <mergeCell ref="CP7:CT8"/>
    <mergeCell ref="CU7:CY8"/>
    <mergeCell ref="DB7:DD7"/>
    <mergeCell ref="DE7:DG7"/>
    <mergeCell ref="DH7:DJ7"/>
    <mergeCell ref="DK7:DM7"/>
    <mergeCell ref="DB8:DD8"/>
    <mergeCell ref="DE8:DG8"/>
    <mergeCell ref="DH8:DJ8"/>
    <mergeCell ref="DK8:DM8"/>
    <mergeCell ref="DK6:DM6"/>
    <mergeCell ref="E7:J8"/>
    <mergeCell ref="BB7:BD7"/>
    <mergeCell ref="BE7:BH7"/>
    <mergeCell ref="BI7:BL7"/>
    <mergeCell ref="BM7:BP7"/>
    <mergeCell ref="CB7:CD7"/>
    <mergeCell ref="CE7:CG7"/>
    <mergeCell ref="CH7:CJ7"/>
    <mergeCell ref="CK7:CM7"/>
    <mergeCell ref="CE6:CG6"/>
    <mergeCell ref="CH6:CJ6"/>
    <mergeCell ref="CK6:CM6"/>
    <mergeCell ref="DB6:DD6"/>
    <mergeCell ref="DE6:DG6"/>
    <mergeCell ref="DH6:DJ6"/>
    <mergeCell ref="DH5:DJ5"/>
    <mergeCell ref="DK5:DM5"/>
    <mergeCell ref="DP5:DT6"/>
    <mergeCell ref="DU5:DY6"/>
    <mergeCell ref="A6:C6"/>
    <mergeCell ref="BB6:BD6"/>
    <mergeCell ref="BE6:BH6"/>
    <mergeCell ref="BI6:BL6"/>
    <mergeCell ref="BM6:BP6"/>
    <mergeCell ref="CB6:CD6"/>
    <mergeCell ref="DH4:DJ4"/>
    <mergeCell ref="DK4:DM4"/>
    <mergeCell ref="CB5:CD5"/>
    <mergeCell ref="CE5:CG5"/>
    <mergeCell ref="CH5:CJ5"/>
    <mergeCell ref="CK5:CM5"/>
    <mergeCell ref="CP5:CT6"/>
    <mergeCell ref="CU5:CY6"/>
    <mergeCell ref="DB5:DD5"/>
    <mergeCell ref="DE5:DG5"/>
    <mergeCell ref="DB3:DD3"/>
    <mergeCell ref="DE3:DG3"/>
    <mergeCell ref="DH3:DJ3"/>
    <mergeCell ref="DK3:DM3"/>
    <mergeCell ref="CB4:CD4"/>
    <mergeCell ref="CE4:CG4"/>
    <mergeCell ref="CH4:CJ4"/>
    <mergeCell ref="CK4:CM4"/>
    <mergeCell ref="DB4:DD4"/>
    <mergeCell ref="DE4:DG4"/>
    <mergeCell ref="C2:F4"/>
    <mergeCell ref="AA2:AC2"/>
    <mergeCell ref="BA2:BC2"/>
    <mergeCell ref="CA2:CD2"/>
    <mergeCell ref="DA2:DD2"/>
    <mergeCell ref="EC2:EX3"/>
    <mergeCell ref="CB3:CD3"/>
    <mergeCell ref="CE3:CG3"/>
    <mergeCell ref="CH3:CJ3"/>
    <mergeCell ref="CK3:CM3"/>
  </mergeCells>
  <phoneticPr fontId="2"/>
  <pageMargins left="0.7" right="0.86624999999999996" top="0.75" bottom="0.75" header="0.3" footer="0.3"/>
  <pageSetup paperSize="9" scale="87" orientation="portrait" r:id="rId1"/>
  <headerFooter>
    <oddHeader>&amp;L2019/12/04&amp;C&amp;"メイリオ,レギュラー"&amp;16&amp;A&amp;R&amp;"メイリオ,レギュラー"（担当：池川）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7"/>
  <sheetViews>
    <sheetView showGridLines="0" view="pageLayout" zoomScale="80" zoomScaleNormal="90" zoomScaleSheetLayoutView="80" zoomScalePageLayoutView="80" workbookViewId="0"/>
  </sheetViews>
  <sheetFormatPr defaultColWidth="3.625" defaultRowHeight="24.95" customHeight="1" x14ac:dyDescent="0.3"/>
  <cols>
    <col min="1" max="1" width="3.625" style="34"/>
    <col min="2" max="2" width="4.375" style="34" bestFit="1" customWidth="1"/>
    <col min="3" max="3" width="3.625" style="34"/>
    <col min="4" max="7" width="3.625" style="67"/>
    <col min="8" max="8" width="4" style="67" bestFit="1" customWidth="1"/>
    <col min="9" max="26" width="3.625" style="67"/>
    <col min="27" max="130" width="3.625" style="18"/>
    <col min="131" max="16384" width="3.625" style="1"/>
  </cols>
  <sheetData>
    <row r="1" spans="1:154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154" ht="24.95" customHeight="1" x14ac:dyDescent="0.3">
      <c r="A2" s="1"/>
      <c r="B2" s="1"/>
      <c r="C2" s="93" t="s">
        <v>0</v>
      </c>
      <c r="D2" s="94"/>
      <c r="E2" s="94"/>
      <c r="F2" s="95"/>
      <c r="G2" s="25" t="s">
        <v>46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82" t="s">
        <v>98</v>
      </c>
      <c r="AB2" s="82"/>
      <c r="AC2" s="82"/>
      <c r="AD2" s="18" t="s">
        <v>99</v>
      </c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82" t="s">
        <v>121</v>
      </c>
      <c r="BB2" s="82"/>
      <c r="BC2" s="82"/>
      <c r="BD2" s="18" t="s">
        <v>123</v>
      </c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82" t="s">
        <v>140</v>
      </c>
      <c r="CB2" s="82"/>
      <c r="CC2" s="82"/>
      <c r="CD2" s="82"/>
      <c r="CE2" s="18" t="s">
        <v>142</v>
      </c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82" t="s">
        <v>140</v>
      </c>
      <c r="DB2" s="82"/>
      <c r="DC2" s="82"/>
      <c r="DD2" s="82"/>
      <c r="DE2" s="18" t="s">
        <v>162</v>
      </c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C2" s="93" t="s">
        <v>2</v>
      </c>
      <c r="ED2" s="94"/>
      <c r="EE2" s="94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4"/>
      <c r="EQ2" s="94"/>
      <c r="ER2" s="94"/>
      <c r="ES2" s="94"/>
      <c r="ET2" s="94"/>
      <c r="EU2" s="94"/>
      <c r="EV2" s="94"/>
      <c r="EW2" s="94"/>
      <c r="EX2" s="95"/>
    </row>
    <row r="3" spans="1:154" ht="24.95" customHeight="1" thickBot="1" x14ac:dyDescent="0.35">
      <c r="A3" s="1"/>
      <c r="B3" s="1"/>
      <c r="C3" s="99"/>
      <c r="D3" s="100"/>
      <c r="E3" s="100"/>
      <c r="F3" s="101"/>
      <c r="G3" s="4" t="s">
        <v>47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20"/>
      <c r="AB3" s="20"/>
      <c r="AC3" s="20"/>
      <c r="AD3" s="20"/>
      <c r="AE3" s="18" t="s">
        <v>100</v>
      </c>
      <c r="AH3" s="18" t="s">
        <v>104</v>
      </c>
      <c r="AW3" s="20"/>
      <c r="AX3" s="20"/>
      <c r="AY3" s="20"/>
      <c r="AZ3" s="20"/>
      <c r="BA3" s="20"/>
      <c r="BB3" s="20"/>
      <c r="BC3" s="20"/>
      <c r="BD3" s="20"/>
      <c r="BE3" s="18" t="s">
        <v>122</v>
      </c>
      <c r="BH3" s="18" t="s">
        <v>124</v>
      </c>
      <c r="BW3" s="20"/>
      <c r="BX3" s="20"/>
      <c r="BY3" s="20"/>
      <c r="BZ3" s="20"/>
      <c r="CA3" s="20"/>
      <c r="CB3" s="124" t="s">
        <v>141</v>
      </c>
      <c r="CC3" s="124"/>
      <c r="CD3" s="124"/>
      <c r="CE3" s="124" t="s">
        <v>143</v>
      </c>
      <c r="CF3" s="124"/>
      <c r="CG3" s="124"/>
      <c r="CH3" s="133" t="s">
        <v>145</v>
      </c>
      <c r="CI3" s="133"/>
      <c r="CJ3" s="133"/>
      <c r="CK3" s="133" t="s">
        <v>144</v>
      </c>
      <c r="CL3" s="133"/>
      <c r="CM3" s="133"/>
      <c r="CW3" s="20"/>
      <c r="CX3" s="20"/>
      <c r="CY3" s="20"/>
      <c r="CZ3" s="20"/>
      <c r="DA3" s="20"/>
      <c r="DB3" s="124" t="s">
        <v>164</v>
      </c>
      <c r="DC3" s="124"/>
      <c r="DD3" s="124"/>
      <c r="DE3" s="124" t="s">
        <v>163</v>
      </c>
      <c r="DF3" s="124"/>
      <c r="DG3" s="124"/>
      <c r="DH3" s="133" t="s">
        <v>145</v>
      </c>
      <c r="DI3" s="133"/>
      <c r="DJ3" s="133"/>
      <c r="DK3" s="133" t="s">
        <v>144</v>
      </c>
      <c r="DL3" s="133"/>
      <c r="DM3" s="133"/>
      <c r="DW3" s="20"/>
      <c r="DX3" s="20"/>
      <c r="DY3" s="20"/>
      <c r="DZ3" s="20"/>
      <c r="EC3" s="96"/>
      <c r="ED3" s="97"/>
      <c r="EE3" s="97"/>
      <c r="EF3" s="97"/>
      <c r="EG3" s="97"/>
      <c r="EH3" s="97"/>
      <c r="EI3" s="97"/>
      <c r="EJ3" s="97"/>
      <c r="EK3" s="97"/>
      <c r="EL3" s="97"/>
      <c r="EM3" s="97"/>
      <c r="EN3" s="97"/>
      <c r="EO3" s="97"/>
      <c r="EP3" s="97"/>
      <c r="EQ3" s="97"/>
      <c r="ER3" s="97"/>
      <c r="ES3" s="97"/>
      <c r="ET3" s="97"/>
      <c r="EU3" s="97"/>
      <c r="EV3" s="97"/>
      <c r="EW3" s="97"/>
      <c r="EX3" s="98"/>
    </row>
    <row r="4" spans="1:154" ht="24.95" customHeight="1" thickTop="1" thickBot="1" x14ac:dyDescent="0.35">
      <c r="A4" s="1"/>
      <c r="B4" s="1"/>
      <c r="C4" s="96"/>
      <c r="D4" s="97"/>
      <c r="E4" s="97"/>
      <c r="F4" s="98"/>
      <c r="G4" s="26" t="s">
        <v>48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20"/>
      <c r="AB4" s="20"/>
      <c r="AC4" s="20"/>
      <c r="AD4" s="20"/>
      <c r="AI4" s="18" t="s">
        <v>101</v>
      </c>
      <c r="AW4" s="20"/>
      <c r="AX4" s="20"/>
      <c r="AY4" s="20"/>
      <c r="AZ4" s="20"/>
      <c r="BA4" s="20"/>
      <c r="BB4" s="20"/>
      <c r="BC4" s="20"/>
      <c r="BD4" s="20"/>
      <c r="BI4" s="18" t="s">
        <v>125</v>
      </c>
      <c r="BW4" s="20"/>
      <c r="BX4" s="20"/>
      <c r="BY4" s="20"/>
      <c r="BZ4" s="20"/>
      <c r="CA4" s="20"/>
      <c r="CB4" s="123">
        <v>1</v>
      </c>
      <c r="CC4" s="123"/>
      <c r="CD4" s="123"/>
      <c r="CE4" s="123">
        <v>28</v>
      </c>
      <c r="CF4" s="123"/>
      <c r="CG4" s="123"/>
      <c r="CH4" s="130">
        <f>CE4-AVERAGE($CE$4:$CG$18)</f>
        <v>-17.200000000000003</v>
      </c>
      <c r="CI4" s="130"/>
      <c r="CJ4" s="130"/>
      <c r="CK4" s="130">
        <f>CH4^2</f>
        <v>295.84000000000009</v>
      </c>
      <c r="CL4" s="130"/>
      <c r="CM4" s="130"/>
      <c r="CO4" s="18" t="s">
        <v>105</v>
      </c>
      <c r="CP4" s="18" t="s">
        <v>146</v>
      </c>
      <c r="CW4" s="20"/>
      <c r="CX4" s="20"/>
      <c r="CY4" s="20"/>
      <c r="CZ4" s="20"/>
      <c r="DA4" s="20"/>
      <c r="DB4" s="123">
        <v>1</v>
      </c>
      <c r="DC4" s="123"/>
      <c r="DD4" s="123"/>
      <c r="DE4" s="123">
        <v>41</v>
      </c>
      <c r="DF4" s="123"/>
      <c r="DG4" s="123"/>
      <c r="DH4" s="130">
        <f>DE4-AVERAGE($DE$4:$DG$23)</f>
        <v>13.600000000000001</v>
      </c>
      <c r="DI4" s="130"/>
      <c r="DJ4" s="130"/>
      <c r="DK4" s="130">
        <f>DH4^2</f>
        <v>184.96000000000004</v>
      </c>
      <c r="DL4" s="130"/>
      <c r="DM4" s="130"/>
      <c r="DO4" s="18" t="s">
        <v>105</v>
      </c>
      <c r="DP4" s="18" t="s">
        <v>146</v>
      </c>
      <c r="DW4" s="20"/>
      <c r="DX4" s="20"/>
      <c r="DY4" s="20"/>
      <c r="DZ4" s="20"/>
      <c r="EC4" s="46"/>
      <c r="ED4" s="2" t="s">
        <v>50</v>
      </c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3"/>
    </row>
    <row r="5" spans="1:154" ht="24.95" customHeight="1" x14ac:dyDescent="0.3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20"/>
      <c r="AB5" s="20"/>
      <c r="AC5" s="20"/>
      <c r="AD5" s="20"/>
      <c r="AI5" s="18" t="s">
        <v>63</v>
      </c>
      <c r="AW5" s="20"/>
      <c r="AX5" s="20"/>
      <c r="AY5" s="20"/>
      <c r="AZ5" s="20"/>
      <c r="BA5" s="20"/>
      <c r="BB5" s="20"/>
      <c r="BC5" s="20"/>
      <c r="BD5" s="20"/>
      <c r="BI5" s="18" t="s">
        <v>126</v>
      </c>
      <c r="BW5" s="20"/>
      <c r="BX5" s="20"/>
      <c r="BY5" s="20"/>
      <c r="BZ5" s="20"/>
      <c r="CA5" s="20"/>
      <c r="CB5" s="122">
        <f>CB4+1</f>
        <v>2</v>
      </c>
      <c r="CC5" s="122"/>
      <c r="CD5" s="122"/>
      <c r="CE5" s="122">
        <v>38</v>
      </c>
      <c r="CF5" s="122"/>
      <c r="CG5" s="122"/>
      <c r="CH5" s="129">
        <f t="shared" ref="CH5:CH18" si="0">CE5-AVERAGE($CE$4:$CG$18)</f>
        <v>-7.2000000000000028</v>
      </c>
      <c r="CI5" s="129"/>
      <c r="CJ5" s="129"/>
      <c r="CK5" s="129">
        <f t="shared" ref="CK5:CK18" si="1">CH5^2</f>
        <v>51.840000000000039</v>
      </c>
      <c r="CL5" s="129"/>
      <c r="CM5" s="129"/>
      <c r="CP5" s="103" t="s">
        <v>63</v>
      </c>
      <c r="CQ5" s="103"/>
      <c r="CR5" s="103"/>
      <c r="CS5" s="103"/>
      <c r="CT5" s="132"/>
      <c r="CU5" s="83">
        <f>AVERAGE(CE4:CG18)</f>
        <v>45.2</v>
      </c>
      <c r="CV5" s="84"/>
      <c r="CW5" s="84"/>
      <c r="CX5" s="84"/>
      <c r="CY5" s="85"/>
      <c r="CZ5" s="20"/>
      <c r="DA5" s="20"/>
      <c r="DB5" s="122">
        <f>DB4+1</f>
        <v>2</v>
      </c>
      <c r="DC5" s="122"/>
      <c r="DD5" s="122"/>
      <c r="DE5" s="122">
        <v>17</v>
      </c>
      <c r="DF5" s="122"/>
      <c r="DG5" s="122"/>
      <c r="DH5" s="129">
        <f t="shared" ref="DH5:DH23" si="2">DE5-AVERAGE($DE$4:$DG$23)</f>
        <v>-10.399999999999999</v>
      </c>
      <c r="DI5" s="129"/>
      <c r="DJ5" s="129"/>
      <c r="DK5" s="129">
        <f t="shared" ref="DK5:DK18" si="3">DH5^2</f>
        <v>108.15999999999997</v>
      </c>
      <c r="DL5" s="129"/>
      <c r="DM5" s="129"/>
      <c r="DP5" s="103" t="s">
        <v>63</v>
      </c>
      <c r="DQ5" s="103"/>
      <c r="DR5" s="103"/>
      <c r="DS5" s="103"/>
      <c r="DT5" s="132"/>
      <c r="DU5" s="83">
        <f>AVERAGE(DE4:DG23)</f>
        <v>27.4</v>
      </c>
      <c r="DV5" s="84"/>
      <c r="DW5" s="84"/>
      <c r="DX5" s="84"/>
      <c r="DY5" s="85"/>
      <c r="DZ5" s="20"/>
      <c r="EC5" s="15"/>
      <c r="ED5" s="5"/>
      <c r="EE5" s="5" t="s">
        <v>51</v>
      </c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6"/>
    </row>
    <row r="6" spans="1:154" ht="24.95" customHeight="1" thickBot="1" x14ac:dyDescent="0.35">
      <c r="A6" s="92" t="s">
        <v>49</v>
      </c>
      <c r="B6" s="92"/>
      <c r="C6" s="92"/>
      <c r="D6" s="80" t="s">
        <v>67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20"/>
      <c r="AB6" s="20"/>
      <c r="AC6" s="20"/>
      <c r="AD6" s="20"/>
      <c r="AE6" s="20"/>
      <c r="AF6" s="20"/>
      <c r="AG6" s="20"/>
      <c r="AH6" s="20"/>
      <c r="AI6" s="20" t="s">
        <v>102</v>
      </c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124" t="s">
        <v>129</v>
      </c>
      <c r="BC6" s="124"/>
      <c r="BD6" s="124"/>
      <c r="BE6" s="124"/>
      <c r="BF6" s="124"/>
      <c r="BG6" s="124"/>
      <c r="BH6" s="124"/>
      <c r="BI6" s="124"/>
      <c r="BJ6" s="124"/>
      <c r="BK6" s="124"/>
      <c r="BL6" s="124"/>
      <c r="BM6" s="124"/>
      <c r="BN6" s="124"/>
      <c r="BO6" s="124"/>
      <c r="BP6" s="124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122">
        <f>CB5+1</f>
        <v>3</v>
      </c>
      <c r="CC6" s="122"/>
      <c r="CD6" s="122"/>
      <c r="CE6" s="122">
        <v>32</v>
      </c>
      <c r="CF6" s="122"/>
      <c r="CG6" s="122"/>
      <c r="CH6" s="129">
        <f t="shared" si="0"/>
        <v>-13.200000000000003</v>
      </c>
      <c r="CI6" s="129"/>
      <c r="CJ6" s="129"/>
      <c r="CK6" s="129">
        <f t="shared" si="1"/>
        <v>174.24000000000007</v>
      </c>
      <c r="CL6" s="129"/>
      <c r="CM6" s="129"/>
      <c r="CN6" s="20"/>
      <c r="CO6" s="20"/>
      <c r="CP6" s="103"/>
      <c r="CQ6" s="103"/>
      <c r="CR6" s="103"/>
      <c r="CS6" s="103"/>
      <c r="CT6" s="132"/>
      <c r="CU6" s="83"/>
      <c r="CV6" s="84"/>
      <c r="CW6" s="84"/>
      <c r="CX6" s="84"/>
      <c r="CY6" s="85"/>
      <c r="CZ6" s="20"/>
      <c r="DA6" s="20"/>
      <c r="DB6" s="122">
        <f>DB5+1</f>
        <v>3</v>
      </c>
      <c r="DC6" s="122"/>
      <c r="DD6" s="122"/>
      <c r="DE6" s="122">
        <v>14</v>
      </c>
      <c r="DF6" s="122"/>
      <c r="DG6" s="122"/>
      <c r="DH6" s="129">
        <f t="shared" si="2"/>
        <v>-13.399999999999999</v>
      </c>
      <c r="DI6" s="129"/>
      <c r="DJ6" s="129"/>
      <c r="DK6" s="129">
        <f t="shared" si="3"/>
        <v>179.55999999999997</v>
      </c>
      <c r="DL6" s="129"/>
      <c r="DM6" s="129"/>
      <c r="DN6" s="20"/>
      <c r="DO6" s="20"/>
      <c r="DP6" s="103"/>
      <c r="DQ6" s="103"/>
      <c r="DR6" s="103"/>
      <c r="DS6" s="103"/>
      <c r="DT6" s="132"/>
      <c r="DU6" s="83"/>
      <c r="DV6" s="84"/>
      <c r="DW6" s="84"/>
      <c r="DX6" s="84"/>
      <c r="DY6" s="85"/>
      <c r="DZ6" s="20"/>
      <c r="EC6" s="47"/>
      <c r="ED6" s="10" t="s">
        <v>52</v>
      </c>
      <c r="EE6" s="10"/>
      <c r="EF6" s="10"/>
      <c r="EG6" s="10"/>
      <c r="EH6" s="10" t="s">
        <v>61</v>
      </c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6"/>
    </row>
    <row r="7" spans="1:154" ht="24.95" customHeight="1" thickTop="1" x14ac:dyDescent="0.3">
      <c r="A7" s="22"/>
      <c r="B7" s="22"/>
      <c r="C7" s="20"/>
      <c r="D7" s="80"/>
      <c r="E7" s="87" t="s">
        <v>68</v>
      </c>
      <c r="F7" s="88"/>
      <c r="G7" s="88"/>
      <c r="H7" s="88"/>
      <c r="I7" s="88"/>
      <c r="J7" s="86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20"/>
      <c r="AB7" s="20"/>
      <c r="AC7" s="20"/>
      <c r="AD7" s="20"/>
      <c r="AE7" s="20"/>
      <c r="AF7" s="20"/>
      <c r="AG7" s="20"/>
      <c r="AH7" s="20" t="s">
        <v>103</v>
      </c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123">
        <v>1</v>
      </c>
      <c r="BC7" s="123"/>
      <c r="BD7" s="123"/>
      <c r="BE7" s="123">
        <v>3</v>
      </c>
      <c r="BF7" s="123"/>
      <c r="BG7" s="123"/>
      <c r="BH7" s="123"/>
      <c r="BI7" s="130">
        <f>BE7-BE$15</f>
        <v>0</v>
      </c>
      <c r="BJ7" s="130"/>
      <c r="BK7" s="130"/>
      <c r="BL7" s="130"/>
      <c r="BM7" s="130">
        <f>BI7^2</f>
        <v>0</v>
      </c>
      <c r="BN7" s="130"/>
      <c r="BO7" s="130"/>
      <c r="BP7" s="130"/>
      <c r="BQ7" s="20"/>
      <c r="BR7" s="20" t="s">
        <v>105</v>
      </c>
      <c r="BS7" s="20" t="s">
        <v>130</v>
      </c>
      <c r="BT7" s="20"/>
      <c r="BU7" s="20"/>
      <c r="BV7" s="20"/>
      <c r="BW7" s="20"/>
      <c r="BX7" s="20"/>
      <c r="BY7" s="20"/>
      <c r="BZ7" s="20"/>
      <c r="CA7" s="20"/>
      <c r="CB7" s="122">
        <f>CB6+1</f>
        <v>4</v>
      </c>
      <c r="CC7" s="122"/>
      <c r="CD7" s="122"/>
      <c r="CE7" s="122">
        <v>41</v>
      </c>
      <c r="CF7" s="122"/>
      <c r="CG7" s="122"/>
      <c r="CH7" s="129">
        <f t="shared" si="0"/>
        <v>-4.2000000000000028</v>
      </c>
      <c r="CI7" s="129"/>
      <c r="CJ7" s="129"/>
      <c r="CK7" s="129">
        <f t="shared" si="1"/>
        <v>17.640000000000025</v>
      </c>
      <c r="CL7" s="129"/>
      <c r="CM7" s="129"/>
      <c r="CN7" s="20"/>
      <c r="CO7" s="20"/>
      <c r="CP7" s="103" t="s">
        <v>102</v>
      </c>
      <c r="CQ7" s="103"/>
      <c r="CR7" s="103"/>
      <c r="CS7" s="103"/>
      <c r="CT7" s="132"/>
      <c r="CU7" s="83">
        <f>_xlfn.VAR.P(CE4:CG18)</f>
        <v>280.95999999999998</v>
      </c>
      <c r="CV7" s="84"/>
      <c r="CW7" s="84"/>
      <c r="CX7" s="84"/>
      <c r="CY7" s="85"/>
      <c r="CZ7" s="20"/>
      <c r="DA7" s="20"/>
      <c r="DB7" s="122">
        <f>DB6+1</f>
        <v>4</v>
      </c>
      <c r="DC7" s="122"/>
      <c r="DD7" s="122"/>
      <c r="DE7" s="122">
        <v>23</v>
      </c>
      <c r="DF7" s="122"/>
      <c r="DG7" s="122"/>
      <c r="DH7" s="129">
        <f t="shared" si="2"/>
        <v>-4.3999999999999986</v>
      </c>
      <c r="DI7" s="129"/>
      <c r="DJ7" s="129"/>
      <c r="DK7" s="129">
        <f t="shared" si="3"/>
        <v>19.359999999999989</v>
      </c>
      <c r="DL7" s="129"/>
      <c r="DM7" s="129"/>
      <c r="DN7" s="20"/>
      <c r="DO7" s="20"/>
      <c r="DP7" s="103" t="s">
        <v>102</v>
      </c>
      <c r="DQ7" s="103"/>
      <c r="DR7" s="103"/>
      <c r="DS7" s="103"/>
      <c r="DT7" s="132"/>
      <c r="DU7" s="83">
        <f>_xlfn.VAR.P(DE4:DG23)</f>
        <v>66.239999999999995</v>
      </c>
      <c r="DV7" s="84"/>
      <c r="DW7" s="84"/>
      <c r="DX7" s="84"/>
      <c r="DY7" s="85"/>
      <c r="DZ7" s="20"/>
      <c r="EC7" s="4"/>
      <c r="ED7" s="5" t="s">
        <v>53</v>
      </c>
      <c r="EE7" s="5"/>
      <c r="EF7" s="5"/>
      <c r="EG7" s="5"/>
      <c r="EH7" s="5" t="s">
        <v>54</v>
      </c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6"/>
    </row>
    <row r="8" spans="1:154" ht="24.95" customHeight="1" x14ac:dyDescent="0.3">
      <c r="A8" s="22"/>
      <c r="B8" s="22"/>
      <c r="C8" s="20"/>
      <c r="D8" s="80"/>
      <c r="E8" s="108"/>
      <c r="F8" s="109"/>
      <c r="G8" s="109"/>
      <c r="H8" s="109"/>
      <c r="I8" s="109"/>
      <c r="J8" s="11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122">
        <v>2</v>
      </c>
      <c r="BC8" s="122"/>
      <c r="BD8" s="122"/>
      <c r="BE8" s="122">
        <v>0</v>
      </c>
      <c r="BF8" s="122"/>
      <c r="BG8" s="122"/>
      <c r="BH8" s="122"/>
      <c r="BI8" s="130">
        <f>BE8-BE$15</f>
        <v>-3</v>
      </c>
      <c r="BJ8" s="130"/>
      <c r="BK8" s="130"/>
      <c r="BL8" s="130"/>
      <c r="BM8" s="129">
        <f t="shared" ref="BM8:BM13" si="4">BI8^2</f>
        <v>9</v>
      </c>
      <c r="BN8" s="129"/>
      <c r="BO8" s="129"/>
      <c r="BP8" s="129"/>
      <c r="BQ8" s="20"/>
      <c r="BR8" s="20"/>
      <c r="BS8" s="20" t="s">
        <v>131</v>
      </c>
      <c r="BT8" s="20"/>
      <c r="BU8" s="20"/>
      <c r="BV8" s="20"/>
      <c r="BW8" s="20"/>
      <c r="BX8" s="20"/>
      <c r="BY8" s="20"/>
      <c r="BZ8" s="20"/>
      <c r="CA8" s="20"/>
      <c r="CB8" s="122">
        <f>CB7+1</f>
        <v>5</v>
      </c>
      <c r="CC8" s="122"/>
      <c r="CD8" s="122"/>
      <c r="CE8" s="122">
        <v>42</v>
      </c>
      <c r="CF8" s="122"/>
      <c r="CG8" s="122"/>
      <c r="CH8" s="129">
        <f t="shared" si="0"/>
        <v>-3.2000000000000028</v>
      </c>
      <c r="CI8" s="129"/>
      <c r="CJ8" s="129"/>
      <c r="CK8" s="129">
        <f t="shared" si="1"/>
        <v>10.240000000000018</v>
      </c>
      <c r="CL8" s="129"/>
      <c r="CM8" s="129"/>
      <c r="CN8" s="20"/>
      <c r="CO8" s="20"/>
      <c r="CP8" s="103"/>
      <c r="CQ8" s="103"/>
      <c r="CR8" s="103"/>
      <c r="CS8" s="103"/>
      <c r="CT8" s="132"/>
      <c r="CU8" s="83"/>
      <c r="CV8" s="84"/>
      <c r="CW8" s="84"/>
      <c r="CX8" s="84"/>
      <c r="CY8" s="85"/>
      <c r="CZ8" s="20"/>
      <c r="DA8" s="20"/>
      <c r="DB8" s="122">
        <f>DB7+1</f>
        <v>5</v>
      </c>
      <c r="DC8" s="122"/>
      <c r="DD8" s="122"/>
      <c r="DE8" s="122">
        <v>33</v>
      </c>
      <c r="DF8" s="122"/>
      <c r="DG8" s="122"/>
      <c r="DH8" s="129">
        <f t="shared" si="2"/>
        <v>5.6000000000000014</v>
      </c>
      <c r="DI8" s="129"/>
      <c r="DJ8" s="129"/>
      <c r="DK8" s="129">
        <f t="shared" si="3"/>
        <v>31.360000000000017</v>
      </c>
      <c r="DL8" s="129"/>
      <c r="DM8" s="129"/>
      <c r="DN8" s="20"/>
      <c r="DO8" s="20"/>
      <c r="DP8" s="103"/>
      <c r="DQ8" s="103"/>
      <c r="DR8" s="103"/>
      <c r="DS8" s="103"/>
      <c r="DT8" s="132"/>
      <c r="DU8" s="83"/>
      <c r="DV8" s="84"/>
      <c r="DW8" s="84"/>
      <c r="DX8" s="84"/>
      <c r="DY8" s="85"/>
      <c r="DZ8" s="20"/>
      <c r="EC8" s="17"/>
      <c r="ED8" s="7"/>
      <c r="EE8" s="7" t="s">
        <v>59</v>
      </c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9"/>
    </row>
    <row r="9" spans="1:154" ht="24.95" customHeight="1" x14ac:dyDescent="0.3">
      <c r="A9" s="22"/>
      <c r="B9" s="22"/>
      <c r="C9" s="20"/>
      <c r="D9" s="80"/>
      <c r="E9" s="87" t="s">
        <v>69</v>
      </c>
      <c r="F9" s="88"/>
      <c r="G9" s="88"/>
      <c r="H9" s="88"/>
      <c r="I9" s="88"/>
      <c r="J9" s="86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20"/>
      <c r="AB9" s="20"/>
      <c r="AC9" s="20"/>
      <c r="AD9" s="20"/>
      <c r="AE9" s="20" t="s">
        <v>105</v>
      </c>
      <c r="AF9" s="20" t="s">
        <v>106</v>
      </c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122">
        <v>3</v>
      </c>
      <c r="BC9" s="122"/>
      <c r="BD9" s="122"/>
      <c r="BE9" s="122">
        <v>2</v>
      </c>
      <c r="BF9" s="122"/>
      <c r="BG9" s="122"/>
      <c r="BH9" s="122"/>
      <c r="BI9" s="130">
        <f>BE9-BE$15</f>
        <v>-1</v>
      </c>
      <c r="BJ9" s="130"/>
      <c r="BK9" s="130"/>
      <c r="BL9" s="130"/>
      <c r="BM9" s="129">
        <f t="shared" si="4"/>
        <v>1</v>
      </c>
      <c r="BN9" s="129"/>
      <c r="BO9" s="129"/>
      <c r="BP9" s="129"/>
      <c r="BQ9" s="20"/>
      <c r="BR9" s="20"/>
      <c r="BS9" s="20" t="s">
        <v>71</v>
      </c>
      <c r="BT9" s="20" t="s">
        <v>133</v>
      </c>
      <c r="BU9" s="20"/>
      <c r="BV9" s="20"/>
      <c r="BW9" s="20"/>
      <c r="BX9" s="20"/>
      <c r="BY9" s="20"/>
      <c r="BZ9" s="20"/>
      <c r="CA9" s="20"/>
      <c r="CB9" s="122">
        <f>CB8+1</f>
        <v>6</v>
      </c>
      <c r="CC9" s="122"/>
      <c r="CD9" s="122"/>
      <c r="CE9" s="122">
        <v>50</v>
      </c>
      <c r="CF9" s="122"/>
      <c r="CG9" s="122"/>
      <c r="CH9" s="129">
        <f t="shared" si="0"/>
        <v>4.7999999999999972</v>
      </c>
      <c r="CI9" s="129"/>
      <c r="CJ9" s="129"/>
      <c r="CK9" s="129">
        <f t="shared" si="1"/>
        <v>23.039999999999974</v>
      </c>
      <c r="CL9" s="129"/>
      <c r="CM9" s="129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122">
        <f>DB8+1</f>
        <v>6</v>
      </c>
      <c r="DC9" s="122"/>
      <c r="DD9" s="122"/>
      <c r="DE9" s="122">
        <v>38</v>
      </c>
      <c r="DF9" s="122"/>
      <c r="DG9" s="122"/>
      <c r="DH9" s="129">
        <f t="shared" si="2"/>
        <v>10.600000000000001</v>
      </c>
      <c r="DI9" s="129"/>
      <c r="DJ9" s="129"/>
      <c r="DK9" s="129">
        <f t="shared" si="3"/>
        <v>112.36000000000003</v>
      </c>
      <c r="DL9" s="129"/>
      <c r="DM9" s="129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C9" s="47"/>
      <c r="ED9" s="10" t="s">
        <v>60</v>
      </c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6"/>
    </row>
    <row r="10" spans="1:154" ht="24.95" customHeight="1" x14ac:dyDescent="0.3">
      <c r="A10" s="22"/>
      <c r="B10" s="22"/>
      <c r="C10" s="20"/>
      <c r="D10" s="80"/>
      <c r="E10" s="108"/>
      <c r="F10" s="109"/>
      <c r="G10" s="109"/>
      <c r="H10" s="109"/>
      <c r="I10" s="109"/>
      <c r="J10" s="11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122">
        <v>4</v>
      </c>
      <c r="BC10" s="122"/>
      <c r="BD10" s="122"/>
      <c r="BE10" s="122">
        <v>7</v>
      </c>
      <c r="BF10" s="122"/>
      <c r="BG10" s="122"/>
      <c r="BH10" s="122"/>
      <c r="BI10" s="130">
        <f>BE10-BE$15</f>
        <v>4</v>
      </c>
      <c r="BJ10" s="130"/>
      <c r="BK10" s="130"/>
      <c r="BL10" s="130"/>
      <c r="BM10" s="129">
        <f t="shared" si="4"/>
        <v>16</v>
      </c>
      <c r="BN10" s="129"/>
      <c r="BO10" s="129"/>
      <c r="BP10" s="129"/>
      <c r="BQ10" s="20"/>
      <c r="BR10" s="20" t="s">
        <v>108</v>
      </c>
      <c r="BS10" s="20" t="s">
        <v>134</v>
      </c>
      <c r="BT10" s="20"/>
      <c r="BU10" s="20"/>
      <c r="BV10" s="20"/>
      <c r="BW10" s="20"/>
      <c r="BX10" s="20"/>
      <c r="BY10" s="20"/>
      <c r="BZ10" s="20"/>
      <c r="CA10" s="20"/>
      <c r="CB10" s="122">
        <f>CB9+1</f>
        <v>7</v>
      </c>
      <c r="CC10" s="122"/>
      <c r="CD10" s="122"/>
      <c r="CE10" s="122">
        <v>42</v>
      </c>
      <c r="CF10" s="122"/>
      <c r="CG10" s="122"/>
      <c r="CH10" s="129">
        <f t="shared" si="0"/>
        <v>-3.2000000000000028</v>
      </c>
      <c r="CI10" s="129"/>
      <c r="CJ10" s="129"/>
      <c r="CK10" s="129">
        <f t="shared" si="1"/>
        <v>10.240000000000018</v>
      </c>
      <c r="CL10" s="129"/>
      <c r="CM10" s="129"/>
      <c r="CN10" s="20"/>
      <c r="CO10" s="20" t="s">
        <v>108</v>
      </c>
      <c r="CP10" s="20" t="s">
        <v>147</v>
      </c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122">
        <f>DB9+1</f>
        <v>7</v>
      </c>
      <c r="DC10" s="122"/>
      <c r="DD10" s="122"/>
      <c r="DE10" s="122">
        <v>36</v>
      </c>
      <c r="DF10" s="122"/>
      <c r="DG10" s="122"/>
      <c r="DH10" s="129">
        <f t="shared" si="2"/>
        <v>8.6000000000000014</v>
      </c>
      <c r="DI10" s="129"/>
      <c r="DJ10" s="129"/>
      <c r="DK10" s="129">
        <f t="shared" si="3"/>
        <v>73.960000000000022</v>
      </c>
      <c r="DL10" s="129"/>
      <c r="DM10" s="129"/>
      <c r="DN10" s="20"/>
      <c r="DO10" s="20" t="s">
        <v>108</v>
      </c>
      <c r="DP10" s="20" t="s">
        <v>147</v>
      </c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C10" s="4"/>
      <c r="ED10" s="5"/>
      <c r="EE10" s="5" t="s">
        <v>55</v>
      </c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6"/>
    </row>
    <row r="11" spans="1:154" ht="24.95" customHeight="1" x14ac:dyDescent="0.3">
      <c r="A11" s="22"/>
      <c r="B11" s="22"/>
      <c r="C11" s="20"/>
      <c r="D11" s="80"/>
      <c r="E11" s="87" t="s">
        <v>70</v>
      </c>
      <c r="F11" s="88"/>
      <c r="G11" s="88"/>
      <c r="H11" s="88"/>
      <c r="I11" s="88"/>
      <c r="J11" s="86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122">
        <v>5</v>
      </c>
      <c r="BC11" s="122"/>
      <c r="BD11" s="122"/>
      <c r="BE11" s="122">
        <v>5</v>
      </c>
      <c r="BF11" s="122"/>
      <c r="BG11" s="122"/>
      <c r="BH11" s="122"/>
      <c r="BI11" s="130">
        <f>BE11-BE$15</f>
        <v>2</v>
      </c>
      <c r="BJ11" s="130"/>
      <c r="BK11" s="130"/>
      <c r="BL11" s="130"/>
      <c r="BM11" s="129">
        <f t="shared" si="4"/>
        <v>4</v>
      </c>
      <c r="BN11" s="129"/>
      <c r="BO11" s="129"/>
      <c r="BP11" s="129"/>
      <c r="BQ11" s="20"/>
      <c r="BR11" s="20"/>
      <c r="BS11" s="20" t="s">
        <v>71</v>
      </c>
      <c r="BT11" s="20" t="s">
        <v>135</v>
      </c>
      <c r="BU11" s="20"/>
      <c r="BV11" s="20"/>
      <c r="BW11" s="20"/>
      <c r="BX11" s="20"/>
      <c r="BY11" s="20"/>
      <c r="BZ11" s="20"/>
      <c r="CA11" s="20"/>
      <c r="CB11" s="122">
        <f>CB10+1</f>
        <v>8</v>
      </c>
      <c r="CC11" s="122"/>
      <c r="CD11" s="122"/>
      <c r="CE11" s="122">
        <v>68</v>
      </c>
      <c r="CF11" s="122"/>
      <c r="CG11" s="122"/>
      <c r="CH11" s="129">
        <f t="shared" si="0"/>
        <v>22.799999999999997</v>
      </c>
      <c r="CI11" s="129"/>
      <c r="CJ11" s="129"/>
      <c r="CK11" s="129">
        <f t="shared" si="1"/>
        <v>519.83999999999992</v>
      </c>
      <c r="CL11" s="129"/>
      <c r="CM11" s="129"/>
      <c r="CN11" s="20"/>
      <c r="CO11" s="20"/>
      <c r="CP11" s="20" t="s">
        <v>148</v>
      </c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122">
        <f>DB10+1</f>
        <v>8</v>
      </c>
      <c r="DC11" s="122"/>
      <c r="DD11" s="122"/>
      <c r="DE11" s="122">
        <v>26</v>
      </c>
      <c r="DF11" s="122"/>
      <c r="DG11" s="122"/>
      <c r="DH11" s="129">
        <f t="shared" si="2"/>
        <v>-1.3999999999999986</v>
      </c>
      <c r="DI11" s="129"/>
      <c r="DJ11" s="129"/>
      <c r="DK11" s="129">
        <f t="shared" si="3"/>
        <v>1.959999999999996</v>
      </c>
      <c r="DL11" s="129"/>
      <c r="DM11" s="129"/>
      <c r="DN11" s="20"/>
      <c r="DO11" s="20"/>
      <c r="DP11" s="20" t="s">
        <v>148</v>
      </c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C11" s="4"/>
      <c r="ED11" s="5"/>
      <c r="EE11" s="5"/>
      <c r="EF11" s="5" t="s">
        <v>56</v>
      </c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6"/>
    </row>
    <row r="12" spans="1:154" ht="24.95" customHeight="1" x14ac:dyDescent="0.3">
      <c r="A12" s="22"/>
      <c r="B12" s="22"/>
      <c r="C12" s="20"/>
      <c r="D12" s="80"/>
      <c r="E12" s="108"/>
      <c r="F12" s="109"/>
      <c r="G12" s="109"/>
      <c r="H12" s="109"/>
      <c r="I12" s="109"/>
      <c r="J12" s="11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20"/>
      <c r="AB12" s="20"/>
      <c r="AC12" s="20"/>
      <c r="AD12" s="20"/>
      <c r="AE12" s="20"/>
      <c r="AF12" s="20"/>
      <c r="AG12" s="20" t="s">
        <v>107</v>
      </c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122">
        <v>6</v>
      </c>
      <c r="BC12" s="122"/>
      <c r="BD12" s="122"/>
      <c r="BE12" s="122">
        <v>3</v>
      </c>
      <c r="BF12" s="122"/>
      <c r="BG12" s="122"/>
      <c r="BH12" s="122"/>
      <c r="BI12" s="130">
        <f>BE12-BE$15</f>
        <v>0</v>
      </c>
      <c r="BJ12" s="130"/>
      <c r="BK12" s="130"/>
      <c r="BL12" s="130"/>
      <c r="BM12" s="129">
        <f t="shared" si="4"/>
        <v>0</v>
      </c>
      <c r="BN12" s="129"/>
      <c r="BO12" s="129"/>
      <c r="BP12" s="129"/>
      <c r="BQ12" s="20"/>
      <c r="BR12" s="20" t="s">
        <v>115</v>
      </c>
      <c r="BS12" s="20" t="s">
        <v>136</v>
      </c>
      <c r="BT12" s="20"/>
      <c r="BU12" s="20"/>
      <c r="BV12" s="20"/>
      <c r="BW12" s="20"/>
      <c r="BX12" s="20"/>
      <c r="BY12" s="20"/>
      <c r="BZ12" s="20"/>
      <c r="CA12" s="20"/>
      <c r="CB12" s="122">
        <f t="shared" ref="CB12:CB18" si="5">CB11+1</f>
        <v>9</v>
      </c>
      <c r="CC12" s="122"/>
      <c r="CD12" s="122"/>
      <c r="CE12" s="122">
        <v>52</v>
      </c>
      <c r="CF12" s="122"/>
      <c r="CG12" s="122"/>
      <c r="CH12" s="129">
        <f t="shared" si="0"/>
        <v>6.7999999999999972</v>
      </c>
      <c r="CI12" s="129"/>
      <c r="CJ12" s="129"/>
      <c r="CK12" s="129">
        <f t="shared" si="1"/>
        <v>46.239999999999959</v>
      </c>
      <c r="CL12" s="129"/>
      <c r="CM12" s="129"/>
      <c r="CN12" s="20"/>
      <c r="CO12" s="20"/>
      <c r="CP12" s="20" t="s">
        <v>149</v>
      </c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122">
        <f t="shared" ref="DB12:DB18" si="6">DB11+1</f>
        <v>9</v>
      </c>
      <c r="DC12" s="122"/>
      <c r="DD12" s="122"/>
      <c r="DE12" s="122">
        <v>32</v>
      </c>
      <c r="DF12" s="122"/>
      <c r="DG12" s="122"/>
      <c r="DH12" s="129">
        <f t="shared" si="2"/>
        <v>4.6000000000000014</v>
      </c>
      <c r="DI12" s="129"/>
      <c r="DJ12" s="129"/>
      <c r="DK12" s="129">
        <f t="shared" si="3"/>
        <v>21.160000000000014</v>
      </c>
      <c r="DL12" s="129"/>
      <c r="DM12" s="129"/>
      <c r="DN12" s="20"/>
      <c r="DO12" s="20"/>
      <c r="DP12" s="20" t="s">
        <v>149</v>
      </c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C12" s="4"/>
      <c r="ED12" s="5"/>
      <c r="EE12" s="5"/>
      <c r="EF12" s="5" t="s">
        <v>57</v>
      </c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6"/>
    </row>
    <row r="13" spans="1:154" ht="24.95" customHeight="1" thickBot="1" x14ac:dyDescent="0.35">
      <c r="A13" s="22"/>
      <c r="B13" s="22"/>
      <c r="C13" s="2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20"/>
      <c r="AB13" s="20"/>
      <c r="AC13" s="20"/>
      <c r="AD13" s="20"/>
      <c r="AE13" s="20"/>
      <c r="AF13" s="20"/>
      <c r="AG13" s="48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70"/>
      <c r="AU13" s="20"/>
      <c r="AV13" s="20"/>
      <c r="AW13" s="20"/>
      <c r="AX13" s="20"/>
      <c r="AY13" s="20"/>
      <c r="AZ13" s="20"/>
      <c r="BA13" s="20"/>
      <c r="BB13" s="125">
        <v>7</v>
      </c>
      <c r="BC13" s="125"/>
      <c r="BD13" s="125"/>
      <c r="BE13" s="125">
        <v>1</v>
      </c>
      <c r="BF13" s="125"/>
      <c r="BG13" s="125"/>
      <c r="BH13" s="125"/>
      <c r="BI13" s="131">
        <f>BE13-BE$15</f>
        <v>-2</v>
      </c>
      <c r="BJ13" s="131"/>
      <c r="BK13" s="131"/>
      <c r="BL13" s="131"/>
      <c r="BM13" s="131">
        <f t="shared" si="4"/>
        <v>4</v>
      </c>
      <c r="BN13" s="131"/>
      <c r="BO13" s="131"/>
      <c r="BP13" s="131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122">
        <f t="shared" si="5"/>
        <v>10</v>
      </c>
      <c r="CC13" s="122"/>
      <c r="CD13" s="122"/>
      <c r="CE13" s="122">
        <v>28</v>
      </c>
      <c r="CF13" s="122"/>
      <c r="CG13" s="122"/>
      <c r="CH13" s="129">
        <f t="shared" si="0"/>
        <v>-17.200000000000003</v>
      </c>
      <c r="CI13" s="129"/>
      <c r="CJ13" s="129"/>
      <c r="CK13" s="129">
        <f t="shared" si="1"/>
        <v>295.84000000000009</v>
      </c>
      <c r="CL13" s="129"/>
      <c r="CM13" s="129"/>
      <c r="CN13" s="20"/>
      <c r="CO13" s="20"/>
      <c r="CP13" s="20" t="s">
        <v>150</v>
      </c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122">
        <f t="shared" si="6"/>
        <v>10</v>
      </c>
      <c r="DC13" s="122"/>
      <c r="DD13" s="122"/>
      <c r="DE13" s="122">
        <v>27</v>
      </c>
      <c r="DF13" s="122"/>
      <c r="DG13" s="122"/>
      <c r="DH13" s="129">
        <f t="shared" si="2"/>
        <v>-0.39999999999999858</v>
      </c>
      <c r="DI13" s="129"/>
      <c r="DJ13" s="129"/>
      <c r="DK13" s="129">
        <f t="shared" si="3"/>
        <v>0.15999999999999887</v>
      </c>
      <c r="DL13" s="129"/>
      <c r="DM13" s="129"/>
      <c r="DN13" s="20"/>
      <c r="DO13" s="20"/>
      <c r="DP13" s="20" t="s">
        <v>150</v>
      </c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C13" s="4"/>
      <c r="ED13" s="5"/>
      <c r="EE13" s="5"/>
      <c r="EF13" s="5" t="s">
        <v>58</v>
      </c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6"/>
    </row>
    <row r="14" spans="1:154" ht="24.95" customHeight="1" thickTop="1" x14ac:dyDescent="0.3">
      <c r="A14" s="22"/>
      <c r="B14" s="22"/>
      <c r="C14" s="20"/>
      <c r="D14" s="80"/>
      <c r="E14" s="80"/>
      <c r="F14" s="80" t="s">
        <v>71</v>
      </c>
      <c r="G14" s="80" t="s">
        <v>72</v>
      </c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20"/>
      <c r="AB14" s="20"/>
      <c r="AC14" s="20"/>
      <c r="AD14" s="20"/>
      <c r="AE14" s="20"/>
      <c r="AF14" s="20"/>
      <c r="AG14" s="76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8"/>
      <c r="AU14" s="20"/>
      <c r="AV14" s="20"/>
      <c r="AW14" s="20"/>
      <c r="AX14" s="20"/>
      <c r="AY14" s="20"/>
      <c r="AZ14" s="20"/>
      <c r="BA14" s="20"/>
      <c r="BB14" s="126" t="s">
        <v>127</v>
      </c>
      <c r="BC14" s="126"/>
      <c r="BD14" s="126"/>
      <c r="BE14" s="128">
        <f>SUM(BE7:BH13)</f>
        <v>21</v>
      </c>
      <c r="BF14" s="128"/>
      <c r="BG14" s="128"/>
      <c r="BH14" s="128"/>
      <c r="BI14" s="128">
        <f>SUM(BI7:BL13)</f>
        <v>0</v>
      </c>
      <c r="BJ14" s="128"/>
      <c r="BK14" s="128"/>
      <c r="BL14" s="128"/>
      <c r="BM14" s="128">
        <f>SUM(BM7:BP13)</f>
        <v>34</v>
      </c>
      <c r="BN14" s="128"/>
      <c r="BO14" s="128"/>
      <c r="BP14" s="128"/>
      <c r="BQ14" s="20"/>
      <c r="BR14" s="20"/>
      <c r="BS14" s="20" t="s">
        <v>132</v>
      </c>
      <c r="BT14" s="20"/>
      <c r="BU14" s="20"/>
      <c r="BV14" s="20"/>
      <c r="BW14" s="20"/>
      <c r="BX14" s="20"/>
      <c r="BY14" s="20"/>
      <c r="BZ14" s="20"/>
      <c r="CA14" s="20"/>
      <c r="CB14" s="122">
        <f t="shared" si="5"/>
        <v>11</v>
      </c>
      <c r="CC14" s="122"/>
      <c r="CD14" s="122"/>
      <c r="CE14" s="122">
        <v>67</v>
      </c>
      <c r="CF14" s="122"/>
      <c r="CG14" s="122"/>
      <c r="CH14" s="129">
        <f t="shared" si="0"/>
        <v>21.799999999999997</v>
      </c>
      <c r="CI14" s="129"/>
      <c r="CJ14" s="129"/>
      <c r="CK14" s="129">
        <f t="shared" si="1"/>
        <v>475.2399999999999</v>
      </c>
      <c r="CL14" s="129"/>
      <c r="CM14" s="129"/>
      <c r="CN14" s="20"/>
      <c r="CO14" s="20"/>
      <c r="CP14" s="20"/>
      <c r="CQ14" s="20" t="s">
        <v>151</v>
      </c>
      <c r="CR14" s="20"/>
      <c r="CS14" s="20"/>
      <c r="CT14" s="20" t="s">
        <v>165</v>
      </c>
      <c r="CU14" s="20"/>
      <c r="CV14" s="20"/>
      <c r="CW14" s="20"/>
      <c r="CX14" s="20"/>
      <c r="CY14" s="20"/>
      <c r="CZ14" s="20"/>
      <c r="DA14" s="20"/>
      <c r="DB14" s="122">
        <f t="shared" si="6"/>
        <v>11</v>
      </c>
      <c r="DC14" s="122"/>
      <c r="DD14" s="122"/>
      <c r="DE14" s="122">
        <v>41</v>
      </c>
      <c r="DF14" s="122"/>
      <c r="DG14" s="122"/>
      <c r="DH14" s="129">
        <f t="shared" si="2"/>
        <v>13.600000000000001</v>
      </c>
      <c r="DI14" s="129"/>
      <c r="DJ14" s="129"/>
      <c r="DK14" s="129">
        <f t="shared" si="3"/>
        <v>184.96000000000004</v>
      </c>
      <c r="DL14" s="129"/>
      <c r="DM14" s="129"/>
      <c r="DN14" s="20"/>
      <c r="DO14" s="20"/>
      <c r="DP14" s="20"/>
      <c r="DQ14" s="20" t="s">
        <v>151</v>
      </c>
      <c r="DR14" s="20"/>
      <c r="DS14" s="20"/>
      <c r="DT14" s="20" t="s">
        <v>165</v>
      </c>
      <c r="DU14" s="20"/>
      <c r="DV14" s="20"/>
      <c r="DW14" s="20"/>
      <c r="DX14" s="20"/>
      <c r="DY14" s="20"/>
      <c r="DZ14" s="20"/>
      <c r="EC14" s="4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6"/>
    </row>
    <row r="15" spans="1:154" ht="24.95" customHeight="1" x14ac:dyDescent="0.3">
      <c r="A15" s="22"/>
      <c r="B15" s="22"/>
      <c r="C15" s="20"/>
      <c r="D15" s="80"/>
      <c r="E15" s="80"/>
      <c r="F15" s="80" t="s">
        <v>71</v>
      </c>
      <c r="G15" s="80" t="s">
        <v>73</v>
      </c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122" t="s">
        <v>128</v>
      </c>
      <c r="BC15" s="122"/>
      <c r="BD15" s="122"/>
      <c r="BE15" s="129">
        <f>AVERAGE(BE7:BH13)</f>
        <v>3</v>
      </c>
      <c r="BF15" s="129"/>
      <c r="BG15" s="129"/>
      <c r="BH15" s="129"/>
      <c r="BI15" s="127"/>
      <c r="BJ15" s="127"/>
      <c r="BK15" s="127"/>
      <c r="BL15" s="127"/>
      <c r="BM15" s="127"/>
      <c r="BN15" s="127"/>
      <c r="BO15" s="127"/>
      <c r="BP15" s="127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122">
        <f t="shared" si="5"/>
        <v>12</v>
      </c>
      <c r="CC15" s="122"/>
      <c r="CD15" s="122"/>
      <c r="CE15" s="122">
        <v>22</v>
      </c>
      <c r="CF15" s="122"/>
      <c r="CG15" s="122"/>
      <c r="CH15" s="129">
        <f t="shared" si="0"/>
        <v>-23.200000000000003</v>
      </c>
      <c r="CI15" s="129"/>
      <c r="CJ15" s="129"/>
      <c r="CK15" s="129">
        <f t="shared" si="1"/>
        <v>538.24000000000012</v>
      </c>
      <c r="CL15" s="129"/>
      <c r="CM15" s="129"/>
      <c r="CN15" s="20"/>
      <c r="CO15" s="20"/>
      <c r="CP15" s="20"/>
      <c r="CQ15" s="20"/>
      <c r="CR15" s="20"/>
      <c r="CS15" s="20"/>
      <c r="CT15" s="20"/>
      <c r="CU15" s="89">
        <f>CB18</f>
        <v>15</v>
      </c>
      <c r="CV15" s="90"/>
      <c r="CW15" s="91"/>
      <c r="CX15" s="20"/>
      <c r="CY15" s="20"/>
      <c r="CZ15" s="20"/>
      <c r="DA15" s="20"/>
      <c r="DB15" s="122">
        <f t="shared" si="6"/>
        <v>12</v>
      </c>
      <c r="DC15" s="122"/>
      <c r="DD15" s="122"/>
      <c r="DE15" s="122">
        <v>25</v>
      </c>
      <c r="DF15" s="122"/>
      <c r="DG15" s="122"/>
      <c r="DH15" s="129">
        <f t="shared" si="2"/>
        <v>-2.3999999999999986</v>
      </c>
      <c r="DI15" s="129"/>
      <c r="DJ15" s="129"/>
      <c r="DK15" s="129">
        <f t="shared" si="3"/>
        <v>5.7599999999999936</v>
      </c>
      <c r="DL15" s="129"/>
      <c r="DM15" s="129"/>
      <c r="DN15" s="20"/>
      <c r="DO15" s="20"/>
      <c r="DP15" s="20"/>
      <c r="DQ15" s="20"/>
      <c r="DR15" s="20"/>
      <c r="DS15" s="20"/>
      <c r="DT15" s="20"/>
      <c r="DU15" s="89">
        <f>DB23</f>
        <v>20</v>
      </c>
      <c r="DV15" s="90"/>
      <c r="DW15" s="91"/>
      <c r="DX15" s="20"/>
      <c r="DY15" s="20"/>
      <c r="DZ15" s="20"/>
      <c r="EC15" s="4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6"/>
    </row>
    <row r="16" spans="1:154" ht="24.95" customHeight="1" x14ac:dyDescent="0.3">
      <c r="A16" s="22"/>
      <c r="B16" s="22"/>
      <c r="C16" s="2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20"/>
      <c r="AB16" s="20"/>
      <c r="AC16" s="20"/>
      <c r="AD16" s="20"/>
      <c r="AE16" s="20" t="s">
        <v>108</v>
      </c>
      <c r="AF16" s="20" t="s">
        <v>112</v>
      </c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122">
        <f t="shared" si="5"/>
        <v>13</v>
      </c>
      <c r="CC16" s="122"/>
      <c r="CD16" s="122"/>
      <c r="CE16" s="122">
        <v>27</v>
      </c>
      <c r="CF16" s="122"/>
      <c r="CG16" s="122"/>
      <c r="CH16" s="129">
        <f t="shared" si="0"/>
        <v>-18.200000000000003</v>
      </c>
      <c r="CI16" s="129"/>
      <c r="CJ16" s="129"/>
      <c r="CK16" s="129">
        <f t="shared" si="1"/>
        <v>331.24000000000012</v>
      </c>
      <c r="CL16" s="129"/>
      <c r="CM16" s="129"/>
      <c r="CN16" s="20"/>
      <c r="CO16" s="20"/>
      <c r="CP16" s="20"/>
      <c r="CQ16" s="20"/>
      <c r="CR16" s="20"/>
      <c r="CS16" s="20"/>
      <c r="CT16" s="20"/>
      <c r="CU16" s="89">
        <f>CU5</f>
        <v>45.2</v>
      </c>
      <c r="CV16" s="90"/>
      <c r="CW16" s="91"/>
      <c r="CX16" s="20"/>
      <c r="CY16" s="20"/>
      <c r="CZ16" s="20"/>
      <c r="DA16" s="20"/>
      <c r="DB16" s="122">
        <f t="shared" si="6"/>
        <v>13</v>
      </c>
      <c r="DC16" s="122"/>
      <c r="DD16" s="122"/>
      <c r="DE16" s="122">
        <v>31</v>
      </c>
      <c r="DF16" s="122"/>
      <c r="DG16" s="122"/>
      <c r="DH16" s="129">
        <f t="shared" si="2"/>
        <v>3.6000000000000014</v>
      </c>
      <c r="DI16" s="129"/>
      <c r="DJ16" s="129"/>
      <c r="DK16" s="129">
        <f t="shared" si="3"/>
        <v>12.96000000000001</v>
      </c>
      <c r="DL16" s="129"/>
      <c r="DM16" s="129"/>
      <c r="DN16" s="20"/>
      <c r="DO16" s="20"/>
      <c r="DP16" s="20"/>
      <c r="DQ16" s="20"/>
      <c r="DR16" s="20"/>
      <c r="DS16" s="20"/>
      <c r="DT16" s="20"/>
      <c r="DU16" s="89">
        <f>DU5</f>
        <v>27.4</v>
      </c>
      <c r="DV16" s="90"/>
      <c r="DW16" s="91"/>
      <c r="DX16" s="20"/>
      <c r="DY16" s="20"/>
      <c r="DZ16" s="20"/>
      <c r="EC16" s="1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9"/>
    </row>
    <row r="17" spans="1:154" ht="24.95" customHeight="1" x14ac:dyDescent="0.3">
      <c r="A17" s="92" t="s">
        <v>74</v>
      </c>
      <c r="B17" s="92"/>
      <c r="C17" s="92"/>
      <c r="D17" s="80" t="s">
        <v>75</v>
      </c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20"/>
      <c r="AB17" s="20"/>
      <c r="AG17" s="18" t="s">
        <v>109</v>
      </c>
      <c r="AY17" s="20"/>
      <c r="AZ17" s="20"/>
      <c r="BA17" s="20"/>
      <c r="BB17" s="20"/>
      <c r="BC17" s="18" t="s">
        <v>118</v>
      </c>
      <c r="BD17" s="18" t="s">
        <v>137</v>
      </c>
      <c r="BM17" s="87">
        <v>2.4468999999999999</v>
      </c>
      <c r="BN17" s="88"/>
      <c r="BO17" s="88"/>
      <c r="BP17" s="88"/>
      <c r="BQ17" s="86"/>
      <c r="BY17" s="20"/>
      <c r="BZ17" s="20"/>
      <c r="CA17" s="20"/>
      <c r="CB17" s="122">
        <f t="shared" si="5"/>
        <v>14</v>
      </c>
      <c r="CC17" s="122"/>
      <c r="CD17" s="122"/>
      <c r="CE17" s="122">
        <v>79</v>
      </c>
      <c r="CF17" s="122"/>
      <c r="CG17" s="122"/>
      <c r="CH17" s="129">
        <f t="shared" si="0"/>
        <v>33.799999999999997</v>
      </c>
      <c r="CI17" s="129"/>
      <c r="CJ17" s="129"/>
      <c r="CK17" s="129">
        <f t="shared" si="1"/>
        <v>1142.4399999999998</v>
      </c>
      <c r="CL17" s="129"/>
      <c r="CM17" s="129"/>
      <c r="CU17" s="102"/>
      <c r="CV17" s="102"/>
      <c r="CW17" s="102"/>
      <c r="CY17" s="20"/>
      <c r="CZ17" s="20"/>
      <c r="DA17" s="20"/>
      <c r="DB17" s="122">
        <f t="shared" si="6"/>
        <v>14</v>
      </c>
      <c r="DC17" s="122"/>
      <c r="DD17" s="122"/>
      <c r="DE17" s="122">
        <v>21</v>
      </c>
      <c r="DF17" s="122"/>
      <c r="DG17" s="122"/>
      <c r="DH17" s="129">
        <f t="shared" si="2"/>
        <v>-6.3999999999999986</v>
      </c>
      <c r="DI17" s="129"/>
      <c r="DJ17" s="129"/>
      <c r="DK17" s="129">
        <f t="shared" si="3"/>
        <v>40.95999999999998</v>
      </c>
      <c r="DL17" s="129"/>
      <c r="DM17" s="129"/>
      <c r="DU17" s="145"/>
      <c r="DV17" s="145"/>
      <c r="DW17" s="145"/>
      <c r="DY17" s="20"/>
      <c r="DZ17" s="20"/>
      <c r="EC17" s="4"/>
      <c r="ED17" s="5" t="s">
        <v>62</v>
      </c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6"/>
    </row>
    <row r="18" spans="1:154" ht="24.95" customHeight="1" thickBot="1" x14ac:dyDescent="0.35">
      <c r="A18" s="22"/>
      <c r="B18" s="22"/>
      <c r="C18" s="20"/>
      <c r="D18" s="80"/>
      <c r="E18" s="83" t="s">
        <v>76</v>
      </c>
      <c r="F18" s="84"/>
      <c r="G18" s="84"/>
      <c r="H18" s="85"/>
      <c r="I18" s="80" t="s">
        <v>77</v>
      </c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20"/>
      <c r="AB18" s="20"/>
      <c r="AC18" s="20"/>
      <c r="AD18" s="20"/>
      <c r="AE18" s="20"/>
      <c r="AF18" s="20"/>
      <c r="AG18" s="89" t="s">
        <v>110</v>
      </c>
      <c r="AH18" s="90"/>
      <c r="AI18" s="90"/>
      <c r="AJ18" s="91"/>
      <c r="AK18" s="20" t="s">
        <v>111</v>
      </c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108"/>
      <c r="BN18" s="109"/>
      <c r="BO18" s="109"/>
      <c r="BP18" s="109"/>
      <c r="BQ18" s="11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125">
        <f t="shared" si="5"/>
        <v>15</v>
      </c>
      <c r="CC18" s="125"/>
      <c r="CD18" s="125"/>
      <c r="CE18" s="125">
        <v>62</v>
      </c>
      <c r="CF18" s="125"/>
      <c r="CG18" s="125"/>
      <c r="CH18" s="131">
        <f t="shared" si="0"/>
        <v>16.799999999999997</v>
      </c>
      <c r="CI18" s="131"/>
      <c r="CJ18" s="131"/>
      <c r="CK18" s="131">
        <f t="shared" si="1"/>
        <v>282.2399999999999</v>
      </c>
      <c r="CL18" s="131"/>
      <c r="CM18" s="131"/>
      <c r="CN18" s="20"/>
      <c r="CO18" s="20"/>
      <c r="CP18" s="20"/>
      <c r="CQ18" s="20"/>
      <c r="CR18" s="20"/>
      <c r="CS18" s="20"/>
      <c r="CT18" s="20"/>
      <c r="CU18" s="89">
        <f>CU7</f>
        <v>280.95999999999998</v>
      </c>
      <c r="CV18" s="90"/>
      <c r="CW18" s="91"/>
      <c r="CX18" s="20"/>
      <c r="CY18" s="20"/>
      <c r="CZ18" s="20"/>
      <c r="DA18" s="20"/>
      <c r="DB18" s="125">
        <f t="shared" si="6"/>
        <v>15</v>
      </c>
      <c r="DC18" s="125"/>
      <c r="DD18" s="125"/>
      <c r="DE18" s="125">
        <v>27</v>
      </c>
      <c r="DF18" s="125"/>
      <c r="DG18" s="125"/>
      <c r="DH18" s="131">
        <f t="shared" si="2"/>
        <v>-0.39999999999999858</v>
      </c>
      <c r="DI18" s="131"/>
      <c r="DJ18" s="131"/>
      <c r="DK18" s="131">
        <f t="shared" si="3"/>
        <v>0.15999999999999887</v>
      </c>
      <c r="DL18" s="131"/>
      <c r="DM18" s="131"/>
      <c r="DN18" s="20"/>
      <c r="DO18" s="20"/>
      <c r="DP18" s="20"/>
      <c r="DQ18" s="20"/>
      <c r="DR18" s="20"/>
      <c r="DS18" s="20"/>
      <c r="DT18" s="20"/>
      <c r="DU18" s="89">
        <f>DU7</f>
        <v>66.239999999999995</v>
      </c>
      <c r="DV18" s="90"/>
      <c r="DW18" s="91"/>
      <c r="DX18" s="20"/>
      <c r="DY18" s="20"/>
      <c r="DZ18" s="20"/>
      <c r="EC18" s="4"/>
      <c r="ED18" s="5"/>
      <c r="EE18" s="5" t="s">
        <v>64</v>
      </c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6"/>
    </row>
    <row r="19" spans="1:154" ht="24.95" customHeight="1" thickTop="1" x14ac:dyDescent="0.3">
      <c r="A19" s="22"/>
      <c r="B19" s="22"/>
      <c r="C19" s="20"/>
      <c r="D19" s="80"/>
      <c r="E19" s="80"/>
      <c r="F19" s="80"/>
      <c r="G19" s="80"/>
      <c r="H19" s="80"/>
      <c r="I19" s="80" t="s">
        <v>78</v>
      </c>
      <c r="J19" s="80"/>
      <c r="K19" s="80"/>
      <c r="L19" s="80"/>
      <c r="M19" s="80"/>
      <c r="N19" s="80"/>
      <c r="O19" s="80"/>
      <c r="P19" s="80"/>
      <c r="Q19" s="80"/>
      <c r="R19" s="80"/>
      <c r="S19" s="83" t="s">
        <v>79</v>
      </c>
      <c r="T19" s="84"/>
      <c r="U19" s="85"/>
      <c r="V19" s="80" t="s">
        <v>80</v>
      </c>
      <c r="W19" s="80"/>
      <c r="X19" s="80"/>
      <c r="Y19" s="80"/>
      <c r="Z19" s="80"/>
      <c r="AA19" s="20"/>
      <c r="AB19" s="20"/>
      <c r="AC19" s="20"/>
      <c r="AD19" s="20"/>
      <c r="AE19" s="20"/>
      <c r="AF19" s="20"/>
      <c r="AG19" s="20"/>
      <c r="AH19" s="20" t="s">
        <v>71</v>
      </c>
      <c r="AI19" s="20" t="s">
        <v>113</v>
      </c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126" t="s">
        <v>127</v>
      </c>
      <c r="CC19" s="126"/>
      <c r="CD19" s="126"/>
      <c r="CE19" s="126">
        <f>SUM(CE4:CG18)</f>
        <v>678</v>
      </c>
      <c r="CF19" s="126"/>
      <c r="CG19" s="126"/>
      <c r="CH19" s="126"/>
      <c r="CI19" s="126"/>
      <c r="CJ19" s="126"/>
      <c r="CK19" s="128">
        <f>SUM(CK4:CM18)</f>
        <v>4214.4000000000005</v>
      </c>
      <c r="CL19" s="128"/>
      <c r="CM19" s="128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125">
        <f t="shared" ref="DB19:DB23" si="7">DB18+1</f>
        <v>16</v>
      </c>
      <c r="DC19" s="125"/>
      <c r="DD19" s="125"/>
      <c r="DE19" s="125">
        <v>35</v>
      </c>
      <c r="DF19" s="125"/>
      <c r="DG19" s="125"/>
      <c r="DH19" s="131">
        <f t="shared" si="2"/>
        <v>7.6000000000000014</v>
      </c>
      <c r="DI19" s="131"/>
      <c r="DJ19" s="131"/>
      <c r="DK19" s="131">
        <f t="shared" ref="DK19:DK23" si="8">DH19^2</f>
        <v>57.760000000000019</v>
      </c>
      <c r="DL19" s="131"/>
      <c r="DM19" s="131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C19" s="4"/>
      <c r="ED19" s="5"/>
      <c r="EE19" s="5"/>
      <c r="EF19" s="5" t="s">
        <v>63</v>
      </c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6"/>
    </row>
    <row r="20" spans="1:154" ht="24.95" customHeight="1" x14ac:dyDescent="0.3">
      <c r="A20" s="22"/>
      <c r="B20" s="22"/>
      <c r="C20" s="20"/>
      <c r="D20" s="80"/>
      <c r="E20" s="80"/>
      <c r="F20" s="80"/>
      <c r="G20" s="80"/>
      <c r="H20" s="80"/>
      <c r="I20" s="80" t="s">
        <v>81</v>
      </c>
      <c r="J20" s="80"/>
      <c r="K20" s="80"/>
      <c r="L20" s="80"/>
      <c r="M20" s="80"/>
      <c r="N20" s="83" t="s">
        <v>53</v>
      </c>
      <c r="O20" s="84"/>
      <c r="P20" s="84"/>
      <c r="Q20" s="85"/>
      <c r="R20" s="80" t="s">
        <v>82</v>
      </c>
      <c r="S20" s="80"/>
      <c r="T20" s="80"/>
      <c r="U20" s="80"/>
      <c r="V20" s="80"/>
      <c r="W20" s="80"/>
      <c r="X20" s="80"/>
      <c r="Y20" s="80"/>
      <c r="Z20" s="80"/>
      <c r="AA20" s="20"/>
      <c r="AB20" s="20"/>
      <c r="AO20" s="18" t="s">
        <v>114</v>
      </c>
      <c r="AY20" s="20"/>
      <c r="AZ20" s="20"/>
      <c r="BA20" s="20"/>
      <c r="BB20" s="20"/>
      <c r="BC20" s="18" t="s">
        <v>138</v>
      </c>
      <c r="BD20" s="18" t="s">
        <v>106</v>
      </c>
      <c r="BY20" s="20"/>
      <c r="BZ20" s="20"/>
      <c r="CA20" s="20"/>
      <c r="CB20" s="20"/>
      <c r="CQ20" s="104" t="s">
        <v>152</v>
      </c>
      <c r="CR20" s="134">
        <f>$CU$16-(1.96*SQRT($CU$18/$CU$15))</f>
        <v>36.717327716652811</v>
      </c>
      <c r="CS20" s="134"/>
      <c r="CT20" s="134"/>
      <c r="CU20" s="105" t="s">
        <v>153</v>
      </c>
      <c r="CV20" s="134">
        <f>$CU$16+(1.96*SQRT($CU$18/$CU$15))</f>
        <v>53.682672283347195</v>
      </c>
      <c r="CW20" s="134"/>
      <c r="CX20" s="134"/>
      <c r="CY20" s="135" t="s">
        <v>154</v>
      </c>
      <c r="CZ20" s="20"/>
      <c r="DA20" s="20"/>
      <c r="DB20" s="125">
        <f t="shared" si="7"/>
        <v>17</v>
      </c>
      <c r="DC20" s="125"/>
      <c r="DD20" s="125"/>
      <c r="DE20" s="125">
        <v>18</v>
      </c>
      <c r="DF20" s="125"/>
      <c r="DG20" s="125"/>
      <c r="DH20" s="131">
        <f t="shared" si="2"/>
        <v>-9.3999999999999986</v>
      </c>
      <c r="DI20" s="131"/>
      <c r="DJ20" s="131"/>
      <c r="DK20" s="131">
        <f t="shared" si="8"/>
        <v>88.359999999999971</v>
      </c>
      <c r="DL20" s="131"/>
      <c r="DM20" s="131"/>
      <c r="DQ20" s="104" t="s">
        <v>152</v>
      </c>
      <c r="DR20" s="134">
        <f>$DU$16-(1.96*SQRT($DU$18/$DU$15))</f>
        <v>23.833015391118149</v>
      </c>
      <c r="DS20" s="134"/>
      <c r="DT20" s="134"/>
      <c r="DU20" s="105" t="s">
        <v>153</v>
      </c>
      <c r="DV20" s="134">
        <f>$DU$16+(1.96*SQRT($DU$18/$DU$15))</f>
        <v>30.966984608881848</v>
      </c>
      <c r="DW20" s="134"/>
      <c r="DX20" s="134"/>
      <c r="DY20" s="135" t="s">
        <v>154</v>
      </c>
      <c r="DZ20" s="20"/>
      <c r="EC20" s="4"/>
      <c r="ED20" s="5"/>
      <c r="EE20" s="5"/>
      <c r="EF20" s="5" t="s">
        <v>65</v>
      </c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6"/>
    </row>
    <row r="21" spans="1:154" ht="24.95" customHeight="1" x14ac:dyDescent="0.3">
      <c r="A21" s="82"/>
      <c r="B21" s="82"/>
      <c r="C21" s="8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20"/>
      <c r="AB21" s="20"/>
      <c r="AY21" s="44"/>
      <c r="AZ21" s="44"/>
      <c r="BA21" s="20"/>
      <c r="BB21" s="20"/>
      <c r="BD21" s="54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50"/>
      <c r="BY21" s="44"/>
      <c r="BZ21" s="44"/>
      <c r="CA21" s="20"/>
      <c r="CB21" s="14" t="s">
        <v>1</v>
      </c>
      <c r="CC21" s="10" t="s">
        <v>6</v>
      </c>
      <c r="CD21" s="10"/>
      <c r="CE21" s="10"/>
      <c r="CF21" s="10"/>
      <c r="CG21" s="10"/>
      <c r="CH21" s="138"/>
      <c r="CI21" s="138"/>
      <c r="CJ21" s="138"/>
      <c r="CK21" s="138"/>
      <c r="CL21" s="138"/>
      <c r="CM21" s="139"/>
      <c r="CQ21" s="106"/>
      <c r="CR21" s="136"/>
      <c r="CS21" s="136"/>
      <c r="CT21" s="136"/>
      <c r="CU21" s="107"/>
      <c r="CV21" s="136"/>
      <c r="CW21" s="136"/>
      <c r="CX21" s="136"/>
      <c r="CY21" s="137"/>
      <c r="CZ21" s="44"/>
      <c r="DA21" s="20"/>
      <c r="DB21" s="125">
        <f t="shared" si="7"/>
        <v>18</v>
      </c>
      <c r="DC21" s="125"/>
      <c r="DD21" s="125"/>
      <c r="DE21" s="125">
        <v>19</v>
      </c>
      <c r="DF21" s="125"/>
      <c r="DG21" s="125"/>
      <c r="DH21" s="131">
        <f t="shared" si="2"/>
        <v>-8.3999999999999986</v>
      </c>
      <c r="DI21" s="131"/>
      <c r="DJ21" s="131"/>
      <c r="DK21" s="131">
        <f t="shared" si="8"/>
        <v>70.559999999999974</v>
      </c>
      <c r="DL21" s="131"/>
      <c r="DM21" s="131"/>
      <c r="DQ21" s="106"/>
      <c r="DR21" s="136"/>
      <c r="DS21" s="136"/>
      <c r="DT21" s="136"/>
      <c r="DU21" s="107"/>
      <c r="DV21" s="136"/>
      <c r="DW21" s="136"/>
      <c r="DX21" s="136"/>
      <c r="DY21" s="137"/>
      <c r="DZ21" s="44"/>
      <c r="EC21" s="4"/>
      <c r="ED21" s="5"/>
      <c r="EE21" s="5"/>
      <c r="EF21" s="5" t="s">
        <v>66</v>
      </c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6"/>
    </row>
    <row r="22" spans="1:154" ht="24.95" customHeight="1" x14ac:dyDescent="0.3">
      <c r="A22" s="22"/>
      <c r="B22" s="22"/>
      <c r="C22" s="20"/>
      <c r="D22" s="80"/>
      <c r="E22" s="83" t="s">
        <v>52</v>
      </c>
      <c r="F22" s="84"/>
      <c r="G22" s="84"/>
      <c r="H22" s="85"/>
      <c r="I22" s="80" t="s">
        <v>83</v>
      </c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20"/>
      <c r="AB22" s="20"/>
      <c r="AE22" s="18" t="s">
        <v>115</v>
      </c>
      <c r="AF22" s="18" t="s">
        <v>117</v>
      </c>
      <c r="AY22" s="44"/>
      <c r="AZ22" s="44"/>
      <c r="BA22" s="20"/>
      <c r="BB22" s="20"/>
      <c r="BD22" s="51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3"/>
      <c r="BY22" s="44"/>
      <c r="BZ22" s="44"/>
      <c r="CA22" s="20"/>
      <c r="CB22" s="140"/>
      <c r="CM22" s="72"/>
      <c r="CY22" s="44"/>
      <c r="CZ22" s="44"/>
      <c r="DA22" s="20"/>
      <c r="DB22" s="125">
        <f t="shared" si="7"/>
        <v>19</v>
      </c>
      <c r="DC22" s="125"/>
      <c r="DD22" s="125"/>
      <c r="DE22" s="125">
        <v>16</v>
      </c>
      <c r="DF22" s="125"/>
      <c r="DG22" s="125"/>
      <c r="DH22" s="131">
        <f t="shared" si="2"/>
        <v>-11.399999999999999</v>
      </c>
      <c r="DI22" s="131"/>
      <c r="DJ22" s="131"/>
      <c r="DK22" s="131">
        <f t="shared" si="8"/>
        <v>129.95999999999998</v>
      </c>
      <c r="DL22" s="131"/>
      <c r="DM22" s="131"/>
      <c r="DY22" s="44"/>
      <c r="DZ22" s="44"/>
      <c r="EC22" s="4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6"/>
    </row>
    <row r="23" spans="1:154" ht="24.95" customHeight="1" thickBot="1" x14ac:dyDescent="0.35">
      <c r="A23" s="1"/>
      <c r="B23" s="1"/>
      <c r="C23" s="1"/>
      <c r="D23" s="80"/>
      <c r="E23" s="83" t="s">
        <v>53</v>
      </c>
      <c r="F23" s="84"/>
      <c r="G23" s="84"/>
      <c r="H23" s="85"/>
      <c r="I23" s="80" t="s">
        <v>84</v>
      </c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20"/>
      <c r="AB23" s="45"/>
      <c r="AG23" s="18" t="s">
        <v>116</v>
      </c>
      <c r="AY23" s="45"/>
      <c r="AZ23" s="45"/>
      <c r="BA23" s="20"/>
      <c r="BB23" s="45"/>
      <c r="BY23" s="45"/>
      <c r="BZ23" s="45"/>
      <c r="CA23" s="20"/>
      <c r="CB23" s="141"/>
      <c r="CM23" s="72"/>
      <c r="CO23" s="18" t="s">
        <v>115</v>
      </c>
      <c r="CP23" s="18" t="s">
        <v>147</v>
      </c>
      <c r="CY23" s="45"/>
      <c r="CZ23" s="45"/>
      <c r="DA23" s="20"/>
      <c r="DB23" s="125">
        <f t="shared" si="7"/>
        <v>20</v>
      </c>
      <c r="DC23" s="125"/>
      <c r="DD23" s="125"/>
      <c r="DE23" s="125">
        <v>28</v>
      </c>
      <c r="DF23" s="125"/>
      <c r="DG23" s="125"/>
      <c r="DH23" s="131">
        <f t="shared" si="2"/>
        <v>0.60000000000000142</v>
      </c>
      <c r="DI23" s="131"/>
      <c r="DJ23" s="131"/>
      <c r="DK23" s="131">
        <f t="shared" si="8"/>
        <v>0.36000000000000171</v>
      </c>
      <c r="DL23" s="131"/>
      <c r="DM23" s="131"/>
      <c r="DO23" s="18" t="s">
        <v>115</v>
      </c>
      <c r="DP23" s="18" t="s">
        <v>147</v>
      </c>
      <c r="DY23" s="45"/>
      <c r="DZ23" s="45"/>
      <c r="EC23" s="4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6"/>
    </row>
    <row r="24" spans="1:154" ht="24.95" customHeight="1" thickTop="1" thickBot="1" x14ac:dyDescent="0.35">
      <c r="A24" s="18"/>
      <c r="B24" s="18"/>
      <c r="C24" s="18"/>
      <c r="D24" s="80"/>
      <c r="E24" s="80"/>
      <c r="F24" s="80" t="s">
        <v>52</v>
      </c>
      <c r="G24" s="80"/>
      <c r="H24" s="80"/>
      <c r="I24" s="80"/>
      <c r="J24" s="80"/>
      <c r="K24" s="80"/>
      <c r="L24" s="80" t="s">
        <v>85</v>
      </c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20"/>
      <c r="AB24" s="45"/>
      <c r="AG24" s="54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50"/>
      <c r="AY24" s="45"/>
      <c r="AZ24" s="45"/>
      <c r="BA24" s="20"/>
      <c r="BB24" s="45"/>
      <c r="BC24" s="18" t="s">
        <v>139</v>
      </c>
      <c r="BD24" s="18" t="s">
        <v>117</v>
      </c>
      <c r="BY24" s="45"/>
      <c r="BZ24" s="45"/>
      <c r="CA24" s="20"/>
      <c r="CB24" s="141"/>
      <c r="CM24" s="72"/>
      <c r="CP24" s="18" t="s">
        <v>158</v>
      </c>
      <c r="CY24" s="45"/>
      <c r="CZ24" s="45"/>
      <c r="DA24" s="20"/>
      <c r="DB24" s="126" t="s">
        <v>127</v>
      </c>
      <c r="DC24" s="126"/>
      <c r="DD24" s="126"/>
      <c r="DE24" s="126">
        <f>SUM(DE4:DG23)</f>
        <v>548</v>
      </c>
      <c r="DF24" s="126"/>
      <c r="DG24" s="126"/>
      <c r="DH24" s="128"/>
      <c r="DI24" s="128"/>
      <c r="DJ24" s="128"/>
      <c r="DK24" s="128">
        <f>SUM(DK4:DM23)</f>
        <v>1324.8</v>
      </c>
      <c r="DL24" s="128"/>
      <c r="DM24" s="128"/>
      <c r="DP24" s="18" t="s">
        <v>158</v>
      </c>
      <c r="DY24" s="45"/>
      <c r="DZ24" s="45"/>
      <c r="EC24" s="26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8"/>
    </row>
    <row r="25" spans="1:154" ht="24.95" customHeight="1" x14ac:dyDescent="0.3">
      <c r="C25" s="18"/>
      <c r="D25" s="80"/>
      <c r="E25" s="80"/>
      <c r="F25" s="80"/>
      <c r="G25" s="80"/>
      <c r="H25" s="80"/>
      <c r="I25" s="80" t="s">
        <v>86</v>
      </c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20"/>
      <c r="AB25" s="20"/>
      <c r="AG25" s="120"/>
      <c r="AV25" s="121"/>
      <c r="AY25" s="44"/>
      <c r="AZ25" s="44"/>
      <c r="BA25" s="20"/>
      <c r="BB25" s="20"/>
      <c r="BD25" s="54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50"/>
      <c r="BY25" s="44"/>
      <c r="BZ25" s="44"/>
      <c r="CA25" s="20"/>
      <c r="CB25" s="140"/>
      <c r="CM25" s="72"/>
      <c r="CP25" s="18" t="s">
        <v>157</v>
      </c>
      <c r="CY25" s="44"/>
      <c r="CZ25" s="44"/>
      <c r="DA25" s="20"/>
      <c r="DB25" s="31"/>
      <c r="DC25" s="7"/>
      <c r="DD25" s="7"/>
      <c r="DE25" s="7"/>
      <c r="DF25" s="7"/>
      <c r="DG25" s="7"/>
      <c r="DH25" s="74"/>
      <c r="DI25" s="74"/>
      <c r="DJ25" s="74"/>
      <c r="DK25" s="74"/>
      <c r="DL25" s="74"/>
      <c r="DM25" s="74"/>
      <c r="DP25" s="18" t="s">
        <v>157</v>
      </c>
      <c r="DY25" s="44"/>
      <c r="DZ25" s="44"/>
    </row>
    <row r="26" spans="1:154" ht="24.95" customHeight="1" x14ac:dyDescent="0.3">
      <c r="C26" s="18"/>
      <c r="D26" s="80"/>
      <c r="E26" s="80"/>
      <c r="F26" s="80" t="s">
        <v>88</v>
      </c>
      <c r="G26" s="83" t="s">
        <v>89</v>
      </c>
      <c r="H26" s="84"/>
      <c r="I26" s="85"/>
      <c r="J26" s="80" t="s">
        <v>90</v>
      </c>
      <c r="K26" s="83" t="s">
        <v>91</v>
      </c>
      <c r="L26" s="84"/>
      <c r="M26" s="85"/>
      <c r="N26" s="80" t="s">
        <v>92</v>
      </c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20"/>
      <c r="AB26" s="20"/>
      <c r="AG26" s="51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3"/>
      <c r="AY26" s="44"/>
      <c r="AZ26" s="44"/>
      <c r="BA26" s="20"/>
      <c r="BB26" s="20"/>
      <c r="BD26" s="120"/>
      <c r="BS26" s="121"/>
      <c r="BY26" s="44"/>
      <c r="BZ26" s="44"/>
      <c r="CA26" s="20"/>
      <c r="CB26" s="140"/>
      <c r="CM26" s="72"/>
      <c r="CP26" s="20" t="s">
        <v>150</v>
      </c>
      <c r="CY26" s="44"/>
      <c r="CZ26" s="44"/>
      <c r="DA26" s="20"/>
      <c r="DB26" s="14" t="s">
        <v>1</v>
      </c>
      <c r="DC26" s="10" t="s">
        <v>6</v>
      </c>
      <c r="DD26" s="10"/>
      <c r="DE26" s="10"/>
      <c r="DF26" s="10"/>
      <c r="DG26" s="10"/>
      <c r="DH26" s="138"/>
      <c r="DI26" s="138"/>
      <c r="DJ26" s="138"/>
      <c r="DK26" s="138"/>
      <c r="DL26" s="138"/>
      <c r="DM26" s="139"/>
      <c r="DP26" s="20" t="s">
        <v>150</v>
      </c>
      <c r="DY26" s="44"/>
      <c r="DZ26" s="44"/>
      <c r="EC26" s="14" t="s">
        <v>1</v>
      </c>
      <c r="ED26" s="10" t="s">
        <v>6</v>
      </c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1"/>
    </row>
    <row r="27" spans="1:154" ht="24.95" customHeight="1" x14ac:dyDescent="0.3">
      <c r="C27" s="18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20"/>
      <c r="AB27" s="20"/>
      <c r="AY27" s="20"/>
      <c r="AZ27" s="20"/>
      <c r="BA27" s="20"/>
      <c r="BB27" s="20"/>
      <c r="BD27" s="51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3"/>
      <c r="BY27" s="20"/>
      <c r="BZ27" s="20"/>
      <c r="CA27" s="20"/>
      <c r="CB27" s="140"/>
      <c r="CM27" s="72"/>
      <c r="CQ27" s="18" t="s">
        <v>151</v>
      </c>
      <c r="CT27" s="18" t="s">
        <v>166</v>
      </c>
      <c r="CY27" s="20"/>
      <c r="CZ27" s="20"/>
      <c r="DA27" s="20"/>
      <c r="DB27" s="140"/>
      <c r="DM27" s="72"/>
      <c r="DQ27" s="18" t="s">
        <v>151</v>
      </c>
      <c r="DT27" s="18" t="s">
        <v>166</v>
      </c>
      <c r="DY27" s="20"/>
      <c r="DZ27" s="20"/>
      <c r="EC27" s="12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13"/>
    </row>
    <row r="28" spans="1:154" ht="24.95" customHeight="1" x14ac:dyDescent="0.3">
      <c r="A28" s="92" t="s">
        <v>87</v>
      </c>
      <c r="B28" s="92"/>
      <c r="C28" s="92"/>
      <c r="D28" s="80" t="s">
        <v>93</v>
      </c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20"/>
      <c r="AB28" s="20"/>
      <c r="AE28" s="18" t="s">
        <v>118</v>
      </c>
      <c r="AF28" s="18" t="s">
        <v>119</v>
      </c>
      <c r="AY28" s="20"/>
      <c r="AZ28" s="20"/>
      <c r="BA28" s="20"/>
      <c r="BB28" s="20"/>
      <c r="BY28" s="20"/>
      <c r="BZ28" s="20"/>
      <c r="CA28" s="20"/>
      <c r="CB28" s="140"/>
      <c r="CM28" s="72"/>
      <c r="CR28" s="18" t="s">
        <v>155</v>
      </c>
      <c r="CX28" s="18" t="s">
        <v>156</v>
      </c>
      <c r="CY28" s="20"/>
      <c r="CZ28" s="20"/>
      <c r="DA28" s="20"/>
      <c r="DB28" s="140"/>
      <c r="DM28" s="72"/>
      <c r="DR28" s="18" t="s">
        <v>155</v>
      </c>
      <c r="DX28" s="18" t="s">
        <v>156</v>
      </c>
      <c r="DY28" s="20"/>
      <c r="DZ28" s="20"/>
      <c r="EC28" s="12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13"/>
    </row>
    <row r="29" spans="1:154" ht="24.95" customHeight="1" x14ac:dyDescent="0.3">
      <c r="A29" s="82"/>
      <c r="B29" s="82"/>
      <c r="C29" s="82"/>
      <c r="D29" s="80"/>
      <c r="E29" s="80" t="s">
        <v>56</v>
      </c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20"/>
      <c r="AB29" s="20"/>
      <c r="AG29" s="18" t="s">
        <v>89</v>
      </c>
      <c r="AY29" s="20"/>
      <c r="AZ29" s="20"/>
      <c r="BA29" s="20"/>
      <c r="BB29" s="20"/>
      <c r="BC29" s="18" t="s">
        <v>118</v>
      </c>
      <c r="BD29" s="18" t="s">
        <v>119</v>
      </c>
      <c r="BY29" s="20"/>
      <c r="BZ29" s="20"/>
      <c r="CA29" s="20"/>
      <c r="CB29" s="140"/>
      <c r="CM29" s="72"/>
      <c r="CR29" s="18" t="s">
        <v>159</v>
      </c>
      <c r="CY29" s="20"/>
      <c r="CZ29" s="20"/>
      <c r="DA29" s="20"/>
      <c r="DB29" s="140"/>
      <c r="DM29" s="72"/>
      <c r="DR29" s="18" t="s">
        <v>159</v>
      </c>
      <c r="DY29" s="20"/>
      <c r="DZ29" s="20"/>
      <c r="EC29" s="12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13"/>
    </row>
    <row r="30" spans="1:154" ht="24.95" customHeight="1" x14ac:dyDescent="0.3">
      <c r="C30" s="18"/>
      <c r="D30" s="80"/>
      <c r="E30" s="80" t="s">
        <v>57</v>
      </c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20"/>
      <c r="AB30" s="20"/>
      <c r="AY30" s="20"/>
      <c r="AZ30" s="20"/>
      <c r="BA30" s="20"/>
      <c r="BB30" s="20"/>
      <c r="BE30" s="18" t="s">
        <v>89</v>
      </c>
      <c r="BY30" s="20"/>
      <c r="BZ30" s="20"/>
      <c r="CA30" s="20"/>
      <c r="CB30" s="140"/>
      <c r="CM30" s="72"/>
      <c r="CR30" s="18" t="s">
        <v>160</v>
      </c>
      <c r="CY30" s="20"/>
      <c r="CZ30" s="20"/>
      <c r="DA30" s="20"/>
      <c r="DB30" s="140"/>
      <c r="DM30" s="72"/>
      <c r="DR30" s="18" t="s">
        <v>160</v>
      </c>
      <c r="DY30" s="20"/>
      <c r="DZ30" s="20"/>
      <c r="EC30" s="12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13"/>
    </row>
    <row r="31" spans="1:154" ht="24.95" customHeight="1" x14ac:dyDescent="0.3">
      <c r="C31" s="18"/>
      <c r="D31" s="80"/>
      <c r="E31" s="80" t="s">
        <v>94</v>
      </c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20"/>
      <c r="AB31" s="20"/>
      <c r="AY31" s="20"/>
      <c r="AZ31" s="20"/>
      <c r="BA31" s="20"/>
      <c r="BB31" s="20"/>
      <c r="BY31" s="20"/>
      <c r="BZ31" s="20"/>
      <c r="CA31" s="20"/>
      <c r="CB31" s="140"/>
      <c r="CM31" s="72"/>
      <c r="CR31" s="18" t="s">
        <v>161</v>
      </c>
      <c r="CY31" s="20"/>
      <c r="CZ31" s="20"/>
      <c r="DA31" s="20"/>
      <c r="DB31" s="140"/>
      <c r="DM31" s="72"/>
      <c r="DR31" s="18" t="s">
        <v>161</v>
      </c>
      <c r="DY31" s="20"/>
      <c r="DZ31" s="20"/>
      <c r="EC31" s="32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8"/>
    </row>
    <row r="32" spans="1:154" ht="24.95" customHeight="1" x14ac:dyDescent="0.3">
      <c r="C32" s="18"/>
      <c r="D32" s="80"/>
      <c r="E32" s="80" t="s">
        <v>95</v>
      </c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20"/>
      <c r="AB32" s="20"/>
      <c r="AG32" s="18" t="s">
        <v>91</v>
      </c>
      <c r="AY32" s="20"/>
      <c r="AZ32" s="20"/>
      <c r="BA32" s="20"/>
      <c r="BB32" s="20"/>
      <c r="BY32" s="20"/>
      <c r="BZ32" s="20"/>
      <c r="CA32" s="20"/>
      <c r="CB32" s="140"/>
      <c r="CM32" s="72"/>
      <c r="CT32" s="142">
        <f>(1/(CU15-1))*CK19</f>
        <v>301.02857142857147</v>
      </c>
      <c r="CU32" s="143"/>
      <c r="CV32" s="143"/>
      <c r="CW32" s="143"/>
      <c r="CX32" s="143"/>
      <c r="CY32" s="144"/>
      <c r="CZ32" s="20"/>
      <c r="DA32" s="20"/>
      <c r="DB32" s="140"/>
      <c r="DM32" s="72"/>
      <c r="DT32" s="142">
        <f>(1/(DU15-1))*DK24</f>
        <v>69.726315789473674</v>
      </c>
      <c r="DU32" s="143"/>
      <c r="DV32" s="143"/>
      <c r="DW32" s="143"/>
      <c r="DX32" s="143"/>
      <c r="DY32" s="144"/>
      <c r="DZ32" s="20"/>
    </row>
    <row r="33" spans="3:138" ht="24.95" customHeight="1" x14ac:dyDescent="0.3">
      <c r="C33" s="18"/>
      <c r="D33" s="80" t="s">
        <v>96</v>
      </c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20"/>
      <c r="AB33" s="20"/>
      <c r="AY33" s="20"/>
      <c r="AZ33" s="20"/>
      <c r="BA33" s="20"/>
      <c r="BB33" s="20"/>
      <c r="BE33" s="18" t="s">
        <v>91</v>
      </c>
      <c r="BY33" s="20"/>
      <c r="BZ33" s="20"/>
      <c r="CA33" s="20"/>
      <c r="CB33" s="140"/>
      <c r="CM33" s="72"/>
      <c r="CY33" s="20"/>
      <c r="CZ33" s="20"/>
      <c r="DA33" s="20"/>
      <c r="DB33" s="140"/>
      <c r="DM33" s="72"/>
      <c r="DY33" s="20"/>
      <c r="DZ33" s="20"/>
      <c r="EC33" s="1" t="s">
        <v>3</v>
      </c>
      <c r="EH33" s="1" t="s">
        <v>32</v>
      </c>
    </row>
    <row r="34" spans="3:138" ht="24.95" customHeight="1" x14ac:dyDescent="0.3">
      <c r="C34" s="18"/>
      <c r="D34" s="111" t="s">
        <v>97</v>
      </c>
      <c r="E34" s="112"/>
      <c r="F34" s="112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4"/>
      <c r="X34" s="80"/>
      <c r="Y34" s="80"/>
      <c r="Z34" s="80"/>
      <c r="CB34" s="71"/>
      <c r="CM34" s="72"/>
      <c r="CQ34" s="104" t="s">
        <v>152</v>
      </c>
      <c r="CR34" s="134">
        <f>$CU$16-($CU$17*SQRT($CT$32/$CU$15))</f>
        <v>45.2</v>
      </c>
      <c r="CS34" s="134"/>
      <c r="CT34" s="134"/>
      <c r="CU34" s="105" t="s">
        <v>153</v>
      </c>
      <c r="CV34" s="134">
        <f>$CU$16+($CU$17*SQRT($CT$32/$CU$15))</f>
        <v>45.2</v>
      </c>
      <c r="CW34" s="134"/>
      <c r="CX34" s="134"/>
      <c r="CY34" s="135" t="s">
        <v>154</v>
      </c>
      <c r="DB34" s="71"/>
      <c r="DM34" s="72"/>
      <c r="DQ34" s="104" t="s">
        <v>152</v>
      </c>
      <c r="DR34" s="134">
        <f>$DU$16-($DU$17*SQRT($DT$32/$DU$15))</f>
        <v>27.4</v>
      </c>
      <c r="DS34" s="134"/>
      <c r="DT34" s="134"/>
      <c r="DU34" s="105" t="s">
        <v>153</v>
      </c>
      <c r="DV34" s="134">
        <f>$DU$16+($DU$17*SQRT($DT$32/$DU$15))</f>
        <v>27.4</v>
      </c>
      <c r="DW34" s="134"/>
      <c r="DX34" s="134"/>
      <c r="DY34" s="135" t="s">
        <v>154</v>
      </c>
      <c r="ED34" s="1" t="s">
        <v>5</v>
      </c>
      <c r="EE34" s="1" t="s">
        <v>20</v>
      </c>
    </row>
    <row r="35" spans="3:138" ht="24.95" customHeight="1" x14ac:dyDescent="0.3">
      <c r="C35" s="18"/>
      <c r="D35" s="115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116"/>
      <c r="X35" s="80"/>
      <c r="Y35" s="80"/>
      <c r="Z35" s="80"/>
      <c r="AF35" s="18" t="s">
        <v>120</v>
      </c>
      <c r="AP35" s="54"/>
      <c r="AQ35" s="49"/>
      <c r="AR35" s="49"/>
      <c r="AS35" s="49"/>
      <c r="AT35" s="49"/>
      <c r="AU35" s="49"/>
      <c r="AV35" s="50"/>
      <c r="CB35" s="71"/>
      <c r="CM35" s="72"/>
      <c r="CQ35" s="106"/>
      <c r="CR35" s="136"/>
      <c r="CS35" s="136"/>
      <c r="CT35" s="136"/>
      <c r="CU35" s="107"/>
      <c r="CV35" s="136"/>
      <c r="CW35" s="136"/>
      <c r="CX35" s="136"/>
      <c r="CY35" s="137"/>
      <c r="DB35" s="71"/>
      <c r="DM35" s="72"/>
      <c r="DQ35" s="106"/>
      <c r="DR35" s="136"/>
      <c r="DS35" s="136"/>
      <c r="DT35" s="136"/>
      <c r="DU35" s="107"/>
      <c r="DV35" s="136"/>
      <c r="DW35" s="136"/>
      <c r="DX35" s="136"/>
      <c r="DY35" s="137"/>
      <c r="EC35" s="1" t="s">
        <v>4</v>
      </c>
      <c r="EH35" s="1" t="s">
        <v>34</v>
      </c>
    </row>
    <row r="36" spans="3:138" ht="24.95" customHeight="1" x14ac:dyDescent="0.3">
      <c r="C36" s="18"/>
      <c r="D36" s="117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9"/>
      <c r="X36" s="80"/>
      <c r="Y36" s="80"/>
      <c r="Z36" s="80"/>
      <c r="AP36" s="51"/>
      <c r="AQ36" s="52"/>
      <c r="AR36" s="52"/>
      <c r="AS36" s="52"/>
      <c r="AT36" s="52"/>
      <c r="AU36" s="52"/>
      <c r="AV36" s="53"/>
      <c r="BD36" s="18" t="s">
        <v>120</v>
      </c>
      <c r="BN36" s="54"/>
      <c r="BO36" s="49"/>
      <c r="BP36" s="49"/>
      <c r="BQ36" s="49"/>
      <c r="BR36" s="49"/>
      <c r="BS36" s="49"/>
      <c r="BT36" s="50"/>
      <c r="CB36" s="73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5"/>
      <c r="DB36" s="73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5"/>
    </row>
    <row r="37" spans="3:138" ht="24.95" customHeight="1" x14ac:dyDescent="0.3"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BN37" s="51"/>
      <c r="BO37" s="52"/>
      <c r="BP37" s="52"/>
      <c r="BQ37" s="52"/>
      <c r="BR37" s="52"/>
      <c r="BS37" s="52"/>
      <c r="BT37" s="53"/>
    </row>
  </sheetData>
  <mergeCells count="256">
    <mergeCell ref="DB24:DD24"/>
    <mergeCell ref="DE24:DG24"/>
    <mergeCell ref="DH24:DJ24"/>
    <mergeCell ref="DK24:DM24"/>
    <mergeCell ref="DB22:DD22"/>
    <mergeCell ref="DE22:DG22"/>
    <mergeCell ref="DH22:DJ22"/>
    <mergeCell ref="DK22:DM22"/>
    <mergeCell ref="DB23:DD23"/>
    <mergeCell ref="DE23:DG23"/>
    <mergeCell ref="DH23:DJ23"/>
    <mergeCell ref="DK23:DM23"/>
    <mergeCell ref="DQ34:DQ35"/>
    <mergeCell ref="DR34:DT35"/>
    <mergeCell ref="DU34:DU35"/>
    <mergeCell ref="DV34:DX35"/>
    <mergeCell ref="DY34:DY35"/>
    <mergeCell ref="DR20:DT21"/>
    <mergeCell ref="DU20:DU21"/>
    <mergeCell ref="DV20:DX21"/>
    <mergeCell ref="DY20:DY21"/>
    <mergeCell ref="DT32:DY32"/>
    <mergeCell ref="DB19:DD19"/>
    <mergeCell ref="DE19:DG19"/>
    <mergeCell ref="DH19:DJ19"/>
    <mergeCell ref="DK19:DM19"/>
    <mergeCell ref="DQ20:DQ21"/>
    <mergeCell ref="DB20:DD20"/>
    <mergeCell ref="DE20:DG20"/>
    <mergeCell ref="DH20:DJ20"/>
    <mergeCell ref="DK20:DM20"/>
    <mergeCell ref="DB21:DD21"/>
    <mergeCell ref="DE21:DG21"/>
    <mergeCell ref="DH21:DJ21"/>
    <mergeCell ref="DK21:DM21"/>
    <mergeCell ref="DB18:DD18"/>
    <mergeCell ref="DE18:DG18"/>
    <mergeCell ref="DH18:DJ18"/>
    <mergeCell ref="DK18:DM18"/>
    <mergeCell ref="DU18:DW18"/>
    <mergeCell ref="DK16:DM16"/>
    <mergeCell ref="DU16:DW16"/>
    <mergeCell ref="DB17:DD17"/>
    <mergeCell ref="DE17:DG17"/>
    <mergeCell ref="DH17:DJ17"/>
    <mergeCell ref="DK17:DM17"/>
    <mergeCell ref="DB13:DD13"/>
    <mergeCell ref="DE13:DG13"/>
    <mergeCell ref="DH13:DJ13"/>
    <mergeCell ref="DK13:DM13"/>
    <mergeCell ref="DB14:DD14"/>
    <mergeCell ref="DE14:DG14"/>
    <mergeCell ref="DH14:DJ14"/>
    <mergeCell ref="DK14:DM14"/>
    <mergeCell ref="DB11:DD11"/>
    <mergeCell ref="DE11:DG11"/>
    <mergeCell ref="DH11:DJ11"/>
    <mergeCell ref="DK11:DM11"/>
    <mergeCell ref="DB12:DD12"/>
    <mergeCell ref="DE12:DG12"/>
    <mergeCell ref="DH12:DJ12"/>
    <mergeCell ref="DK12:DM12"/>
    <mergeCell ref="DB9:DD9"/>
    <mergeCell ref="DE9:DG9"/>
    <mergeCell ref="DH9:DJ9"/>
    <mergeCell ref="DK9:DM9"/>
    <mergeCell ref="DB10:DD10"/>
    <mergeCell ref="DE10:DG10"/>
    <mergeCell ref="DH10:DJ10"/>
    <mergeCell ref="DK10:DM10"/>
    <mergeCell ref="DU7:DY8"/>
    <mergeCell ref="DB8:DD8"/>
    <mergeCell ref="DE8:DG8"/>
    <mergeCell ref="DH8:DJ8"/>
    <mergeCell ref="DK8:DM8"/>
    <mergeCell ref="DB7:DD7"/>
    <mergeCell ref="DE7:DG7"/>
    <mergeCell ref="DH7:DJ7"/>
    <mergeCell ref="DK7:DM7"/>
    <mergeCell ref="DP7:DT8"/>
    <mergeCell ref="DP5:DT6"/>
    <mergeCell ref="DU5:DY6"/>
    <mergeCell ref="DB6:DD6"/>
    <mergeCell ref="DE6:DG6"/>
    <mergeCell ref="DH6:DJ6"/>
    <mergeCell ref="DK6:DM6"/>
    <mergeCell ref="DB4:DD4"/>
    <mergeCell ref="DE4:DG4"/>
    <mergeCell ref="DH4:DJ4"/>
    <mergeCell ref="DK4:DM4"/>
    <mergeCell ref="DB5:DD5"/>
    <mergeCell ref="DE5:DG5"/>
    <mergeCell ref="DH5:DJ5"/>
    <mergeCell ref="DK5:DM5"/>
    <mergeCell ref="DA2:DD2"/>
    <mergeCell ref="DB3:DD3"/>
    <mergeCell ref="DE3:DG3"/>
    <mergeCell ref="DH3:DJ3"/>
    <mergeCell ref="DK3:DM3"/>
    <mergeCell ref="CQ34:CQ35"/>
    <mergeCell ref="CR34:CT35"/>
    <mergeCell ref="CU34:CU35"/>
    <mergeCell ref="CV34:CX35"/>
    <mergeCell ref="CY34:CY35"/>
    <mergeCell ref="CU20:CU21"/>
    <mergeCell ref="CY20:CY21"/>
    <mergeCell ref="CV20:CX21"/>
    <mergeCell ref="CR20:CT21"/>
    <mergeCell ref="CQ20:CQ21"/>
    <mergeCell ref="CK18:CM18"/>
    <mergeCell ref="CK19:CM19"/>
    <mergeCell ref="CU5:CY6"/>
    <mergeCell ref="CU7:CY8"/>
    <mergeCell ref="CP5:CT6"/>
    <mergeCell ref="CP7:CT8"/>
    <mergeCell ref="CU15:CW15"/>
    <mergeCell ref="CU16:CW16"/>
    <mergeCell ref="CU18:CW18"/>
    <mergeCell ref="CH18:CJ18"/>
    <mergeCell ref="CH19:CJ19"/>
    <mergeCell ref="CK4:CM4"/>
    <mergeCell ref="CK5:CM5"/>
    <mergeCell ref="CK6:CM6"/>
    <mergeCell ref="CK7:CM7"/>
    <mergeCell ref="CK8:CM8"/>
    <mergeCell ref="CK9:CM9"/>
    <mergeCell ref="CK10:CM10"/>
    <mergeCell ref="CK11:CM11"/>
    <mergeCell ref="CK12:CM12"/>
    <mergeCell ref="CK13:CM13"/>
    <mergeCell ref="CK14:CM14"/>
    <mergeCell ref="CK15:CM15"/>
    <mergeCell ref="CK16:CM16"/>
    <mergeCell ref="CK17:CM17"/>
    <mergeCell ref="CH13:CJ13"/>
    <mergeCell ref="CH14:CJ14"/>
    <mergeCell ref="CH15:CJ15"/>
    <mergeCell ref="CH16:CJ16"/>
    <mergeCell ref="CH17:CJ17"/>
    <mergeCell ref="CH3:CJ3"/>
    <mergeCell ref="CK3:CM3"/>
    <mergeCell ref="CH4:CJ4"/>
    <mergeCell ref="CH5:CJ5"/>
    <mergeCell ref="CH6:CJ6"/>
    <mergeCell ref="BM17:BQ18"/>
    <mergeCell ref="CA2:CD2"/>
    <mergeCell ref="CB3:CD3"/>
    <mergeCell ref="CB4:CD4"/>
    <mergeCell ref="CB5:CD5"/>
    <mergeCell ref="CB6:CD6"/>
    <mergeCell ref="CB7:CD7"/>
    <mergeCell ref="CB8:CD8"/>
    <mergeCell ref="CB9:CD9"/>
    <mergeCell ref="CB10:CD10"/>
    <mergeCell ref="CB11:CD11"/>
    <mergeCell ref="CB12:CD12"/>
    <mergeCell ref="CB13:CD13"/>
    <mergeCell ref="CB14:CD14"/>
    <mergeCell ref="CB15:CD15"/>
    <mergeCell ref="CB16:CD16"/>
    <mergeCell ref="BE13:BH13"/>
    <mergeCell ref="BE14:BH14"/>
    <mergeCell ref="BE15:BH15"/>
    <mergeCell ref="BI6:BL6"/>
    <mergeCell ref="BI7:BL7"/>
    <mergeCell ref="BI8:BL8"/>
    <mergeCell ref="BI9:BL9"/>
    <mergeCell ref="BI10:BL10"/>
    <mergeCell ref="BI11:BL11"/>
    <mergeCell ref="BI12:BL12"/>
    <mergeCell ref="BI13:BL13"/>
    <mergeCell ref="BI14:BL14"/>
    <mergeCell ref="BI15:BL15"/>
    <mergeCell ref="BB12:BD12"/>
    <mergeCell ref="BB11:BD11"/>
    <mergeCell ref="BB10:BD10"/>
    <mergeCell ref="BB9:BD9"/>
    <mergeCell ref="BB8:BD8"/>
    <mergeCell ref="D34:F34"/>
    <mergeCell ref="AG18:AJ18"/>
    <mergeCell ref="BB15:BD15"/>
    <mergeCell ref="BB14:BD14"/>
    <mergeCell ref="BB13:BD13"/>
    <mergeCell ref="A28:C28"/>
    <mergeCell ref="G26:I26"/>
    <mergeCell ref="K26:M26"/>
    <mergeCell ref="A17:C17"/>
    <mergeCell ref="E18:H18"/>
    <mergeCell ref="S19:U19"/>
    <mergeCell ref="N20:Q20"/>
    <mergeCell ref="E22:H22"/>
    <mergeCell ref="EC2:EX3"/>
    <mergeCell ref="E7:J8"/>
    <mergeCell ref="E9:J10"/>
    <mergeCell ref="BB7:BD7"/>
    <mergeCell ref="BB6:BD6"/>
    <mergeCell ref="BE6:BH6"/>
    <mergeCell ref="BE7:BH7"/>
    <mergeCell ref="BE8:BH8"/>
    <mergeCell ref="BE9:BH9"/>
    <mergeCell ref="BE10:BH10"/>
    <mergeCell ref="BM6:BP6"/>
    <mergeCell ref="BM7:BP7"/>
    <mergeCell ref="BM8:BP8"/>
    <mergeCell ref="BM9:BP9"/>
    <mergeCell ref="BA2:BC2"/>
    <mergeCell ref="C2:F4"/>
    <mergeCell ref="AA2:AC2"/>
    <mergeCell ref="A29:C29"/>
    <mergeCell ref="A6:C6"/>
    <mergeCell ref="A21:C21"/>
    <mergeCell ref="E11:J12"/>
    <mergeCell ref="E23:H23"/>
    <mergeCell ref="BM10:BP10"/>
    <mergeCell ref="BM11:BP11"/>
    <mergeCell ref="BM12:BP12"/>
    <mergeCell ref="BM13:BP13"/>
    <mergeCell ref="BM14:BP14"/>
    <mergeCell ref="BM15:BP15"/>
    <mergeCell ref="CE3:CG3"/>
    <mergeCell ref="CE4:CG4"/>
    <mergeCell ref="CE5:CG5"/>
    <mergeCell ref="CE6:CG6"/>
    <mergeCell ref="CE7:CG7"/>
    <mergeCell ref="BE11:BH11"/>
    <mergeCell ref="BE12:BH12"/>
    <mergeCell ref="CB17:CD17"/>
    <mergeCell ref="CB18:CD18"/>
    <mergeCell ref="CB19:CD19"/>
    <mergeCell ref="CE8:CG8"/>
    <mergeCell ref="CE9:CG9"/>
    <mergeCell ref="CE10:CG10"/>
    <mergeCell ref="CE11:CG11"/>
    <mergeCell ref="CE12:CG12"/>
    <mergeCell ref="CE13:CG13"/>
    <mergeCell ref="CE14:CG14"/>
    <mergeCell ref="CE15:CG15"/>
    <mergeCell ref="CE16:CG16"/>
    <mergeCell ref="CE17:CG17"/>
    <mergeCell ref="CE18:CG18"/>
    <mergeCell ref="CE19:CG19"/>
    <mergeCell ref="CH7:CJ7"/>
    <mergeCell ref="CH8:CJ8"/>
    <mergeCell ref="CH9:CJ9"/>
    <mergeCell ref="CH10:CJ10"/>
    <mergeCell ref="CH11:CJ11"/>
    <mergeCell ref="CH12:CJ12"/>
    <mergeCell ref="CT32:CY32"/>
    <mergeCell ref="DB15:DD15"/>
    <mergeCell ref="DE15:DG15"/>
    <mergeCell ref="DH15:DJ15"/>
    <mergeCell ref="DK15:DM15"/>
    <mergeCell ref="DU15:DW15"/>
    <mergeCell ref="DB16:DD16"/>
    <mergeCell ref="DE16:DG16"/>
    <mergeCell ref="DH16:DJ16"/>
  </mergeCells>
  <phoneticPr fontId="2"/>
  <pageMargins left="0.7" right="0.86624999999999996" top="0.75" bottom="0.75" header="0.3" footer="0.3"/>
  <pageSetup paperSize="9" scale="87" orientation="portrait" r:id="rId1"/>
  <headerFooter>
    <oddHeader>&amp;L2019/12/04&amp;C&amp;"メイリオ,レギュラー"&amp;16&amp;A&amp;R&amp;"メイリオ,レギュラー"（担当：池川）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showGridLines="0" view="pageLayout" topLeftCell="A12" zoomScaleNormal="100" workbookViewId="0">
      <selection activeCell="A12" sqref="A1:I1048576"/>
    </sheetView>
  </sheetViews>
  <sheetFormatPr defaultColWidth="9.5" defaultRowHeight="17.100000000000001" customHeight="1" x14ac:dyDescent="0.3"/>
  <cols>
    <col min="1" max="8" width="9.5" style="59"/>
    <col min="9" max="9" width="9.5" style="57"/>
    <col min="10" max="16384" width="9.5" style="59"/>
  </cols>
  <sheetData>
    <row r="1" spans="1:9" s="56" customFormat="1" ht="17.100000000000001" customHeight="1" x14ac:dyDescent="0.3">
      <c r="A1" s="60" t="s">
        <v>37</v>
      </c>
      <c r="B1" s="64">
        <v>0.25</v>
      </c>
      <c r="C1" s="64">
        <v>0.2</v>
      </c>
      <c r="D1" s="64">
        <v>0.1</v>
      </c>
      <c r="E1" s="64">
        <v>0.05</v>
      </c>
      <c r="F1" s="64">
        <v>2.5000000000000001E-2</v>
      </c>
      <c r="G1" s="64">
        <v>0.01</v>
      </c>
      <c r="H1" s="64">
        <v>5.0000000000000001E-3</v>
      </c>
      <c r="I1" s="65">
        <v>5.0000000000000001E-4</v>
      </c>
    </row>
    <row r="2" spans="1:9" s="56" customFormat="1" ht="17.100000000000001" customHeight="1" x14ac:dyDescent="0.3">
      <c r="A2" s="61" t="s">
        <v>38</v>
      </c>
      <c r="B2" s="66">
        <f>B1*2</f>
        <v>0.5</v>
      </c>
      <c r="C2" s="66">
        <f>C1*2</f>
        <v>0.4</v>
      </c>
      <c r="D2" s="66">
        <f t="shared" ref="D2:I2" si="0">D1*2</f>
        <v>0.2</v>
      </c>
      <c r="E2" s="66">
        <f t="shared" si="0"/>
        <v>0.1</v>
      </c>
      <c r="F2" s="66">
        <f t="shared" si="0"/>
        <v>0.05</v>
      </c>
      <c r="G2" s="66">
        <f t="shared" si="0"/>
        <v>0.02</v>
      </c>
      <c r="H2" s="66">
        <f t="shared" si="0"/>
        <v>0.01</v>
      </c>
      <c r="I2" s="66">
        <f t="shared" si="0"/>
        <v>1E-3</v>
      </c>
    </row>
    <row r="3" spans="1:9" ht="17.100000000000001" customHeight="1" x14ac:dyDescent="0.3">
      <c r="A3" s="63">
        <v>1</v>
      </c>
      <c r="B3" s="58">
        <f>_xlfn.T.INV.2T(B$2,$A3)</f>
        <v>1</v>
      </c>
      <c r="C3" s="58">
        <f t="shared" ref="C3:I18" si="1">_xlfn.T.INV.2T(C$2,$A3)</f>
        <v>1.3763819204711736</v>
      </c>
      <c r="D3" s="58">
        <f t="shared" si="1"/>
        <v>3.077683537175254</v>
      </c>
      <c r="E3" s="58">
        <f t="shared" si="1"/>
        <v>6.3137515146750438</v>
      </c>
      <c r="F3" s="58">
        <f t="shared" si="1"/>
        <v>12.706204736174707</v>
      </c>
      <c r="G3" s="58">
        <f t="shared" si="1"/>
        <v>31.820515953773956</v>
      </c>
      <c r="H3" s="58">
        <f t="shared" si="1"/>
        <v>63.656741162871583</v>
      </c>
      <c r="I3" s="58">
        <f t="shared" si="1"/>
        <v>636.61924876871956</v>
      </c>
    </row>
    <row r="4" spans="1:9" ht="17.100000000000001" customHeight="1" x14ac:dyDescent="0.3">
      <c r="A4" s="63">
        <f>A3+1</f>
        <v>2</v>
      </c>
      <c r="B4" s="58">
        <f t="shared" ref="B4:B7" si="2">_xlfn.T.INV.2T(B$2,$A4)</f>
        <v>0.81649658092772592</v>
      </c>
      <c r="C4" s="58">
        <f t="shared" si="1"/>
        <v>1.0606601717798212</v>
      </c>
      <c r="D4" s="58">
        <f t="shared" si="1"/>
        <v>1.8856180831641267</v>
      </c>
      <c r="E4" s="58">
        <f t="shared" si="1"/>
        <v>2.9199855803537269</v>
      </c>
      <c r="F4" s="58">
        <f t="shared" si="1"/>
        <v>4.3026527297494637</v>
      </c>
      <c r="G4" s="58">
        <f t="shared" si="1"/>
        <v>6.9645567342832733</v>
      </c>
      <c r="H4" s="58">
        <f t="shared" si="1"/>
        <v>9.9248432009182928</v>
      </c>
      <c r="I4" s="58">
        <f t="shared" si="1"/>
        <v>31.599054576443621</v>
      </c>
    </row>
    <row r="5" spans="1:9" ht="17.100000000000001" customHeight="1" x14ac:dyDescent="0.3">
      <c r="A5" s="63">
        <f>A4+1</f>
        <v>3</v>
      </c>
      <c r="B5" s="58">
        <f t="shared" si="2"/>
        <v>0.76489232840434507</v>
      </c>
      <c r="C5" s="58">
        <f t="shared" si="1"/>
        <v>0.97847231236330467</v>
      </c>
      <c r="D5" s="58">
        <f t="shared" si="1"/>
        <v>1.63774435369621</v>
      </c>
      <c r="E5" s="58">
        <f t="shared" si="1"/>
        <v>2.3533634348018233</v>
      </c>
      <c r="F5" s="58">
        <f t="shared" si="1"/>
        <v>3.1824463052837091</v>
      </c>
      <c r="G5" s="58">
        <f t="shared" si="1"/>
        <v>4.5407028585681335</v>
      </c>
      <c r="H5" s="58">
        <f t="shared" si="1"/>
        <v>5.8409093097333571</v>
      </c>
      <c r="I5" s="58">
        <f t="shared" si="1"/>
        <v>12.923978636687485</v>
      </c>
    </row>
    <row r="6" spans="1:9" ht="17.100000000000001" customHeight="1" x14ac:dyDescent="0.3">
      <c r="A6" s="63">
        <f>A5+1</f>
        <v>4</v>
      </c>
      <c r="B6" s="58">
        <f t="shared" si="2"/>
        <v>0.74069708411268287</v>
      </c>
      <c r="C6" s="58">
        <f t="shared" si="1"/>
        <v>0.94096457723518057</v>
      </c>
      <c r="D6" s="58">
        <f t="shared" si="1"/>
        <v>1.5332062740589443</v>
      </c>
      <c r="E6" s="58">
        <f t="shared" si="1"/>
        <v>2.1318467863266499</v>
      </c>
      <c r="F6" s="58">
        <f t="shared" si="1"/>
        <v>2.7764451051977934</v>
      </c>
      <c r="G6" s="58">
        <f t="shared" si="1"/>
        <v>3.7469473879791968</v>
      </c>
      <c r="H6" s="58">
        <f t="shared" si="1"/>
        <v>4.604094871349993</v>
      </c>
      <c r="I6" s="58">
        <f t="shared" si="1"/>
        <v>8.6103015813792751</v>
      </c>
    </row>
    <row r="7" spans="1:9" ht="17.100000000000001" customHeight="1" x14ac:dyDescent="0.3">
      <c r="A7" s="63">
        <f>A6+1</f>
        <v>5</v>
      </c>
      <c r="B7" s="58">
        <f t="shared" si="2"/>
        <v>0.72668684380042159</v>
      </c>
      <c r="C7" s="58">
        <f t="shared" si="1"/>
        <v>0.91954378024082584</v>
      </c>
      <c r="D7" s="58">
        <f t="shared" si="1"/>
        <v>1.4758840488244813</v>
      </c>
      <c r="E7" s="58">
        <f t="shared" si="1"/>
        <v>2.0150483733330233</v>
      </c>
      <c r="F7" s="58">
        <f t="shared" si="1"/>
        <v>2.570581835636315</v>
      </c>
      <c r="G7" s="58">
        <f t="shared" si="1"/>
        <v>3.3649299989072183</v>
      </c>
      <c r="H7" s="58">
        <f t="shared" si="1"/>
        <v>4.0321429835552278</v>
      </c>
      <c r="I7" s="58">
        <f t="shared" si="1"/>
        <v>6.8688266258811099</v>
      </c>
    </row>
    <row r="8" spans="1:9" ht="17.100000000000001" customHeight="1" x14ac:dyDescent="0.3">
      <c r="A8" s="63"/>
      <c r="B8" s="57"/>
      <c r="C8" s="57"/>
      <c r="D8" s="57"/>
      <c r="E8" s="57"/>
      <c r="F8" s="57"/>
      <c r="G8" s="57"/>
      <c r="H8" s="57"/>
    </row>
    <row r="9" spans="1:9" ht="17.100000000000001" customHeight="1" x14ac:dyDescent="0.3">
      <c r="A9" s="63">
        <f>A7+1</f>
        <v>6</v>
      </c>
      <c r="B9" s="58">
        <f>_xlfn.T.INV.2T(B$2,$A9)</f>
        <v>0.71755819649141217</v>
      </c>
      <c r="C9" s="58">
        <f t="shared" si="1"/>
        <v>0.905703285180531</v>
      </c>
      <c r="D9" s="58">
        <f t="shared" si="1"/>
        <v>1.4397557472651481</v>
      </c>
      <c r="E9" s="58">
        <f t="shared" si="1"/>
        <v>1.9431802805153031</v>
      </c>
      <c r="F9" s="58">
        <f t="shared" si="1"/>
        <v>2.4469118511449697</v>
      </c>
      <c r="G9" s="58">
        <f t="shared" si="1"/>
        <v>3.1426684032909828</v>
      </c>
      <c r="H9" s="58">
        <f t="shared" si="1"/>
        <v>3.7074280213247794</v>
      </c>
      <c r="I9" s="58">
        <f t="shared" si="1"/>
        <v>5.9588161788187586</v>
      </c>
    </row>
    <row r="10" spans="1:9" ht="17.100000000000001" customHeight="1" x14ac:dyDescent="0.3">
      <c r="A10" s="63">
        <f>A9+1</f>
        <v>7</v>
      </c>
      <c r="B10" s="58">
        <f t="shared" ref="B10:B13" si="3">_xlfn.T.INV.2T(B$2,$A10)</f>
        <v>0.71114177808178591</v>
      </c>
      <c r="C10" s="58">
        <f t="shared" si="1"/>
        <v>0.89602964431376519</v>
      </c>
      <c r="D10" s="58">
        <f t="shared" si="1"/>
        <v>1.4149239276505079</v>
      </c>
      <c r="E10" s="58">
        <f t="shared" si="1"/>
        <v>1.8945786050900073</v>
      </c>
      <c r="F10" s="58">
        <f t="shared" si="1"/>
        <v>2.3646242515927849</v>
      </c>
      <c r="G10" s="58">
        <f t="shared" si="1"/>
        <v>2.997951566868529</v>
      </c>
      <c r="H10" s="58">
        <f t="shared" si="1"/>
        <v>3.4994832973504946</v>
      </c>
      <c r="I10" s="58">
        <f t="shared" si="1"/>
        <v>5.4078825208617252</v>
      </c>
    </row>
    <row r="11" spans="1:9" ht="17.100000000000001" customHeight="1" x14ac:dyDescent="0.3">
      <c r="A11" s="63">
        <f>A10+1</f>
        <v>8</v>
      </c>
      <c r="B11" s="58">
        <f t="shared" si="3"/>
        <v>0.70638661264483749</v>
      </c>
      <c r="C11" s="58">
        <f t="shared" si="1"/>
        <v>0.88888951776701974</v>
      </c>
      <c r="D11" s="58">
        <f t="shared" si="1"/>
        <v>1.3968153097438645</v>
      </c>
      <c r="E11" s="58">
        <f t="shared" si="1"/>
        <v>1.8595480375308981</v>
      </c>
      <c r="F11" s="58">
        <f t="shared" si="1"/>
        <v>2.3060041352041671</v>
      </c>
      <c r="G11" s="58">
        <f t="shared" si="1"/>
        <v>2.8964594477096224</v>
      </c>
      <c r="H11" s="58">
        <f t="shared" si="1"/>
        <v>3.3553873313333953</v>
      </c>
      <c r="I11" s="58">
        <f t="shared" si="1"/>
        <v>5.0413054333733669</v>
      </c>
    </row>
    <row r="12" spans="1:9" ht="17.100000000000001" customHeight="1" x14ac:dyDescent="0.3">
      <c r="A12" s="63">
        <f>A11+1</f>
        <v>9</v>
      </c>
      <c r="B12" s="58">
        <f t="shared" si="3"/>
        <v>0.70272214675132494</v>
      </c>
      <c r="C12" s="58">
        <f t="shared" si="1"/>
        <v>0.8834038596855347</v>
      </c>
      <c r="D12" s="58">
        <f t="shared" si="1"/>
        <v>1.383028738396632</v>
      </c>
      <c r="E12" s="58">
        <f t="shared" si="1"/>
        <v>1.8331129326562374</v>
      </c>
      <c r="F12" s="58">
        <f t="shared" si="1"/>
        <v>2.2621571627982053</v>
      </c>
      <c r="G12" s="58">
        <f t="shared" si="1"/>
        <v>2.8214379250258084</v>
      </c>
      <c r="H12" s="58">
        <f t="shared" si="1"/>
        <v>3.2498355415921263</v>
      </c>
      <c r="I12" s="58">
        <f t="shared" si="1"/>
        <v>4.7809125859311381</v>
      </c>
    </row>
    <row r="13" spans="1:9" ht="17.100000000000001" customHeight="1" x14ac:dyDescent="0.3">
      <c r="A13" s="63">
        <f>A12+1</f>
        <v>10</v>
      </c>
      <c r="B13" s="58">
        <f t="shared" si="3"/>
        <v>0.69981206131243168</v>
      </c>
      <c r="C13" s="58">
        <f t="shared" si="1"/>
        <v>0.87905782855058789</v>
      </c>
      <c r="D13" s="58">
        <f t="shared" si="1"/>
        <v>1.3721836411103363</v>
      </c>
      <c r="E13" s="58">
        <f t="shared" si="1"/>
        <v>1.812461122811676</v>
      </c>
      <c r="F13" s="58">
        <f t="shared" si="1"/>
        <v>2.2281388519862744</v>
      </c>
      <c r="G13" s="58">
        <f t="shared" si="1"/>
        <v>2.7637694581126966</v>
      </c>
      <c r="H13" s="58">
        <f t="shared" si="1"/>
        <v>3.1692726726169518</v>
      </c>
      <c r="I13" s="58">
        <f t="shared" si="1"/>
        <v>4.586893858702636</v>
      </c>
    </row>
    <row r="14" spans="1:9" ht="17.100000000000001" customHeight="1" x14ac:dyDescent="0.3">
      <c r="A14" s="63"/>
      <c r="B14" s="57"/>
      <c r="C14" s="57"/>
      <c r="D14" s="57"/>
      <c r="E14" s="57"/>
      <c r="F14" s="57"/>
      <c r="G14" s="57"/>
      <c r="H14" s="57"/>
    </row>
    <row r="15" spans="1:9" ht="17.100000000000001" customHeight="1" x14ac:dyDescent="0.3">
      <c r="A15" s="63">
        <f>A13+1</f>
        <v>11</v>
      </c>
      <c r="B15" s="58">
        <f>_xlfn.T.INV.2T(B$2,$A15)</f>
        <v>0.69744532755988053</v>
      </c>
      <c r="C15" s="58">
        <f t="shared" si="1"/>
        <v>0.87552997807388222</v>
      </c>
      <c r="D15" s="58">
        <f t="shared" si="1"/>
        <v>1.3634303180205409</v>
      </c>
      <c r="E15" s="58">
        <f t="shared" si="1"/>
        <v>1.7958848187040437</v>
      </c>
      <c r="F15" s="58">
        <f t="shared" si="1"/>
        <v>2.2009851600916384</v>
      </c>
      <c r="G15" s="58">
        <f t="shared" si="1"/>
        <v>2.7180791838138614</v>
      </c>
      <c r="H15" s="58">
        <f t="shared" si="1"/>
        <v>3.1058065155392809</v>
      </c>
      <c r="I15" s="58">
        <f t="shared" si="1"/>
        <v>4.4369793382344493</v>
      </c>
    </row>
    <row r="16" spans="1:9" ht="17.100000000000001" customHeight="1" x14ac:dyDescent="0.3">
      <c r="A16" s="63">
        <f>A15+1</f>
        <v>12</v>
      </c>
      <c r="B16" s="58">
        <f t="shared" ref="B16:I19" si="4">_xlfn.T.INV.2T(B$2,$A16)</f>
        <v>0.69548286551179161</v>
      </c>
      <c r="C16" s="58">
        <f t="shared" si="1"/>
        <v>0.87260929158813794</v>
      </c>
      <c r="D16" s="58">
        <f t="shared" si="1"/>
        <v>1.3562173340232047</v>
      </c>
      <c r="E16" s="58">
        <f t="shared" si="1"/>
        <v>1.7822875556493194</v>
      </c>
      <c r="F16" s="58">
        <f t="shared" si="1"/>
        <v>2.1788128296672284</v>
      </c>
      <c r="G16" s="58">
        <f t="shared" si="1"/>
        <v>2.6809979931209149</v>
      </c>
      <c r="H16" s="58">
        <f t="shared" si="1"/>
        <v>3.0545395893929017</v>
      </c>
      <c r="I16" s="58">
        <f t="shared" si="1"/>
        <v>4.3177912836061845</v>
      </c>
    </row>
    <row r="17" spans="1:9" ht="17.100000000000001" customHeight="1" x14ac:dyDescent="0.3">
      <c r="A17" s="63">
        <f>A16+1</f>
        <v>13</v>
      </c>
      <c r="B17" s="58">
        <f t="shared" si="4"/>
        <v>0.69382930423544042</v>
      </c>
      <c r="C17" s="58">
        <f t="shared" si="1"/>
        <v>0.87015153396817235</v>
      </c>
      <c r="D17" s="58">
        <f t="shared" si="1"/>
        <v>1.3501712887800554</v>
      </c>
      <c r="E17" s="58">
        <f t="shared" si="1"/>
        <v>1.7709333959868729</v>
      </c>
      <c r="F17" s="58">
        <f t="shared" si="1"/>
        <v>2.1603686564627926</v>
      </c>
      <c r="G17" s="58">
        <f t="shared" si="1"/>
        <v>2.650308837912192</v>
      </c>
      <c r="H17" s="58">
        <f t="shared" si="1"/>
        <v>3.0122758387165782</v>
      </c>
      <c r="I17" s="58">
        <f t="shared" si="1"/>
        <v>4.2208317277071208</v>
      </c>
    </row>
    <row r="18" spans="1:9" ht="17.100000000000001" customHeight="1" x14ac:dyDescent="0.3">
      <c r="A18" s="63">
        <f>A17+1</f>
        <v>14</v>
      </c>
      <c r="B18" s="58">
        <f t="shared" si="4"/>
        <v>0.69241706957000537</v>
      </c>
      <c r="C18" s="58">
        <f t="shared" si="1"/>
        <v>0.86805478155742033</v>
      </c>
      <c r="D18" s="58">
        <f t="shared" si="1"/>
        <v>1.3450303744546506</v>
      </c>
      <c r="E18" s="58">
        <f t="shared" si="1"/>
        <v>1.7613101357748921</v>
      </c>
      <c r="F18" s="58">
        <f t="shared" si="1"/>
        <v>2.1447866879178044</v>
      </c>
      <c r="G18" s="58">
        <f t="shared" si="1"/>
        <v>2.6244940675900517</v>
      </c>
      <c r="H18" s="58">
        <f t="shared" si="1"/>
        <v>2.9768427343708348</v>
      </c>
      <c r="I18" s="58">
        <f t="shared" si="1"/>
        <v>4.1404541127382029</v>
      </c>
    </row>
    <row r="19" spans="1:9" ht="17.100000000000001" customHeight="1" x14ac:dyDescent="0.3">
      <c r="A19" s="63">
        <f>A18+1</f>
        <v>15</v>
      </c>
      <c r="B19" s="58">
        <f t="shared" si="4"/>
        <v>0.6911969489584906</v>
      </c>
      <c r="C19" s="58">
        <f t="shared" si="4"/>
        <v>0.86624497319495286</v>
      </c>
      <c r="D19" s="58">
        <f t="shared" si="4"/>
        <v>1.3406056078504547</v>
      </c>
      <c r="E19" s="58">
        <f t="shared" si="4"/>
        <v>1.7530503556925723</v>
      </c>
      <c r="F19" s="58">
        <f t="shared" si="4"/>
        <v>2.1314495455597742</v>
      </c>
      <c r="G19" s="58">
        <f t="shared" si="4"/>
        <v>2.6024802950111221</v>
      </c>
      <c r="H19" s="58">
        <f t="shared" si="4"/>
        <v>2.9467128834752381</v>
      </c>
      <c r="I19" s="58">
        <f t="shared" si="4"/>
        <v>4.0727651959037905</v>
      </c>
    </row>
    <row r="20" spans="1:9" ht="17.100000000000001" customHeight="1" x14ac:dyDescent="0.3">
      <c r="A20" s="63"/>
      <c r="B20" s="57"/>
      <c r="C20" s="57"/>
      <c r="D20" s="57"/>
      <c r="E20" s="57"/>
      <c r="F20" s="57"/>
      <c r="G20" s="57"/>
      <c r="H20" s="57"/>
    </row>
    <row r="21" spans="1:9" ht="17.100000000000001" customHeight="1" x14ac:dyDescent="0.3">
      <c r="A21" s="63">
        <f>A19+1</f>
        <v>16</v>
      </c>
      <c r="B21" s="58">
        <f>_xlfn.T.INV.2T(B$2,$A21)</f>
        <v>0.69013225381055954</v>
      </c>
      <c r="C21" s="58">
        <f t="shared" ref="C21:I25" si="5">_xlfn.T.INV.2T(C$2,$A21)</f>
        <v>0.86466700179829137</v>
      </c>
      <c r="D21" s="58">
        <f t="shared" si="5"/>
        <v>1.3367571673273144</v>
      </c>
      <c r="E21" s="58">
        <f t="shared" si="5"/>
        <v>1.7458836762762506</v>
      </c>
      <c r="F21" s="58">
        <f t="shared" si="5"/>
        <v>2.119905299221255</v>
      </c>
      <c r="G21" s="58">
        <f t="shared" si="5"/>
        <v>2.5834871852759917</v>
      </c>
      <c r="H21" s="58">
        <f t="shared" si="5"/>
        <v>2.9207816224251002</v>
      </c>
      <c r="I21" s="58">
        <f t="shared" si="5"/>
        <v>4.0149963271840559</v>
      </c>
    </row>
    <row r="22" spans="1:9" ht="17.100000000000001" customHeight="1" x14ac:dyDescent="0.3">
      <c r="A22" s="63">
        <f>A21+1</f>
        <v>17</v>
      </c>
      <c r="B22" s="58">
        <f t="shared" ref="B22:B25" si="6">_xlfn.T.INV.2T(B$2,$A22)</f>
        <v>0.68919507515393985</v>
      </c>
      <c r="C22" s="58">
        <f t="shared" si="5"/>
        <v>0.86327901742005297</v>
      </c>
      <c r="D22" s="58">
        <f t="shared" si="5"/>
        <v>1.3333793897216262</v>
      </c>
      <c r="E22" s="58">
        <f t="shared" si="5"/>
        <v>1.7396067260750732</v>
      </c>
      <c r="F22" s="58">
        <f t="shared" si="5"/>
        <v>2.109815577833317</v>
      </c>
      <c r="G22" s="58">
        <f t="shared" si="5"/>
        <v>2.5669339837247178</v>
      </c>
      <c r="H22" s="58">
        <f t="shared" si="5"/>
        <v>2.8982305196774178</v>
      </c>
      <c r="I22" s="58">
        <f t="shared" si="5"/>
        <v>3.9651262721190315</v>
      </c>
    </row>
    <row r="23" spans="1:9" ht="17.100000000000001" customHeight="1" x14ac:dyDescent="0.3">
      <c r="A23" s="63">
        <f>A22+1</f>
        <v>18</v>
      </c>
      <c r="B23" s="58">
        <f t="shared" si="6"/>
        <v>0.68836380646620021</v>
      </c>
      <c r="C23" s="58">
        <f t="shared" si="5"/>
        <v>0.86204866798959834</v>
      </c>
      <c r="D23" s="58">
        <f t="shared" si="5"/>
        <v>1.3303909435699084</v>
      </c>
      <c r="E23" s="58">
        <f t="shared" si="5"/>
        <v>1.7340636066175394</v>
      </c>
      <c r="F23" s="58">
        <f t="shared" si="5"/>
        <v>2.1009220402410378</v>
      </c>
      <c r="G23" s="58">
        <f t="shared" si="5"/>
        <v>2.552379630182251</v>
      </c>
      <c r="H23" s="58">
        <f t="shared" si="5"/>
        <v>2.8784404727386073</v>
      </c>
      <c r="I23" s="58">
        <f t="shared" si="5"/>
        <v>3.9216458250851596</v>
      </c>
    </row>
    <row r="24" spans="1:9" ht="17.100000000000001" customHeight="1" x14ac:dyDescent="0.3">
      <c r="A24" s="63">
        <f>A23+1</f>
        <v>19</v>
      </c>
      <c r="B24" s="58">
        <f t="shared" si="6"/>
        <v>0.68762146020395809</v>
      </c>
      <c r="C24" s="58">
        <f t="shared" si="5"/>
        <v>0.86095055026892919</v>
      </c>
      <c r="D24" s="58">
        <f t="shared" si="5"/>
        <v>1.3277282090267981</v>
      </c>
      <c r="E24" s="58">
        <f t="shared" si="5"/>
        <v>1.7291328115213698</v>
      </c>
      <c r="F24" s="58">
        <f t="shared" si="5"/>
        <v>2.0930240544083096</v>
      </c>
      <c r="G24" s="58">
        <f t="shared" si="5"/>
        <v>2.5394831906239612</v>
      </c>
      <c r="H24" s="58">
        <f t="shared" si="5"/>
        <v>2.8609346064649799</v>
      </c>
      <c r="I24" s="58">
        <f t="shared" si="5"/>
        <v>3.883405852592082</v>
      </c>
    </row>
    <row r="25" spans="1:9" ht="17.100000000000001" customHeight="1" x14ac:dyDescent="0.3">
      <c r="A25" s="63">
        <f>A24+1</f>
        <v>20</v>
      </c>
      <c r="B25" s="58">
        <f t="shared" si="6"/>
        <v>0.68695449644880313</v>
      </c>
      <c r="C25" s="58">
        <f t="shared" si="5"/>
        <v>0.85996443973238734</v>
      </c>
      <c r="D25" s="58">
        <f t="shared" si="5"/>
        <v>1.3253407069850465</v>
      </c>
      <c r="E25" s="58">
        <f t="shared" si="5"/>
        <v>1.7247182429207868</v>
      </c>
      <c r="F25" s="58">
        <f t="shared" si="5"/>
        <v>2.0859634472658648</v>
      </c>
      <c r="G25" s="58">
        <f t="shared" si="5"/>
        <v>2.5279770027415731</v>
      </c>
      <c r="H25" s="58">
        <f t="shared" si="5"/>
        <v>2.8453397097861091</v>
      </c>
      <c r="I25" s="58">
        <f t="shared" si="5"/>
        <v>3.8495162749308265</v>
      </c>
    </row>
    <row r="26" spans="1:9" ht="17.100000000000001" customHeight="1" x14ac:dyDescent="0.3">
      <c r="A26" s="63"/>
      <c r="B26" s="57"/>
      <c r="C26" s="57"/>
      <c r="D26" s="57"/>
      <c r="E26" s="57"/>
      <c r="F26" s="57"/>
      <c r="G26" s="57"/>
      <c r="H26" s="57"/>
    </row>
    <row r="27" spans="1:9" ht="17.100000000000001" customHeight="1" x14ac:dyDescent="0.3">
      <c r="A27" s="63">
        <f>A25+1</f>
        <v>21</v>
      </c>
      <c r="B27" s="58">
        <f>_xlfn.T.INV.2T(B$2,$A27)</f>
        <v>0.68635199072695385</v>
      </c>
      <c r="C27" s="58">
        <f t="shared" ref="C27:I31" si="7">_xlfn.T.INV.2T(C$2,$A27)</f>
        <v>0.85907403519482572</v>
      </c>
      <c r="D27" s="58">
        <f t="shared" si="7"/>
        <v>1.3231878738651732</v>
      </c>
      <c r="E27" s="58">
        <f t="shared" si="7"/>
        <v>1.7207429028118781</v>
      </c>
      <c r="F27" s="58">
        <f t="shared" si="7"/>
        <v>2.07961384472768</v>
      </c>
      <c r="G27" s="58">
        <f t="shared" si="7"/>
        <v>2.5176480160447423</v>
      </c>
      <c r="H27" s="58">
        <f t="shared" si="7"/>
        <v>2.8313595580230499</v>
      </c>
      <c r="I27" s="58">
        <f t="shared" si="7"/>
        <v>3.8192771642744621</v>
      </c>
    </row>
    <row r="28" spans="1:9" ht="17.100000000000001" customHeight="1" x14ac:dyDescent="0.3">
      <c r="A28" s="63">
        <f>A27+1</f>
        <v>22</v>
      </c>
      <c r="B28" s="58">
        <f t="shared" ref="B28:B31" si="8">_xlfn.T.INV.2T(B$2,$A28)</f>
        <v>0.68580503172188534</v>
      </c>
      <c r="C28" s="58">
        <f t="shared" si="7"/>
        <v>0.85826605165820524</v>
      </c>
      <c r="D28" s="58">
        <f t="shared" si="7"/>
        <v>1.3212367416133624</v>
      </c>
      <c r="E28" s="58">
        <f t="shared" si="7"/>
        <v>1.7171443743802424</v>
      </c>
      <c r="F28" s="58">
        <f t="shared" si="7"/>
        <v>2.0738730679040258</v>
      </c>
      <c r="G28" s="58">
        <f t="shared" si="7"/>
        <v>2.5083245528990807</v>
      </c>
      <c r="H28" s="58">
        <f t="shared" si="7"/>
        <v>2.8187560606001436</v>
      </c>
      <c r="I28" s="58">
        <f t="shared" si="7"/>
        <v>3.79213067169839</v>
      </c>
    </row>
    <row r="29" spans="1:9" ht="17.100000000000001" customHeight="1" x14ac:dyDescent="0.3">
      <c r="A29" s="63">
        <f>A28+1</f>
        <v>23</v>
      </c>
      <c r="B29" s="58">
        <f t="shared" si="8"/>
        <v>0.68530627806129341</v>
      </c>
      <c r="C29" s="58">
        <f t="shared" si="7"/>
        <v>0.85752955368803352</v>
      </c>
      <c r="D29" s="58">
        <f t="shared" si="7"/>
        <v>1.3194602398161621</v>
      </c>
      <c r="E29" s="58">
        <f t="shared" si="7"/>
        <v>1.7138715277470482</v>
      </c>
      <c r="F29" s="58">
        <f t="shared" si="7"/>
        <v>2.0686576104190491</v>
      </c>
      <c r="G29" s="58">
        <f t="shared" si="7"/>
        <v>2.4998667394946681</v>
      </c>
      <c r="H29" s="58">
        <f t="shared" si="7"/>
        <v>2.807335683769999</v>
      </c>
      <c r="I29" s="58">
        <f t="shared" si="7"/>
        <v>3.7676268043117811</v>
      </c>
    </row>
    <row r="30" spans="1:9" ht="17.100000000000001" customHeight="1" x14ac:dyDescent="0.3">
      <c r="A30" s="63">
        <f>A29+1</f>
        <v>24</v>
      </c>
      <c r="B30" s="58">
        <f t="shared" si="8"/>
        <v>0.68484962723698206</v>
      </c>
      <c r="C30" s="58">
        <f t="shared" si="7"/>
        <v>0.85685545807565711</v>
      </c>
      <c r="D30" s="58">
        <f t="shared" si="7"/>
        <v>1.3178359336731498</v>
      </c>
      <c r="E30" s="58">
        <f t="shared" si="7"/>
        <v>1.7108820799094284</v>
      </c>
      <c r="F30" s="58">
        <f t="shared" si="7"/>
        <v>2.0638985616280254</v>
      </c>
      <c r="G30" s="58">
        <f t="shared" si="7"/>
        <v>2.492159473157757</v>
      </c>
      <c r="H30" s="58">
        <f t="shared" si="7"/>
        <v>2.7969395047744556</v>
      </c>
      <c r="I30" s="58">
        <f t="shared" si="7"/>
        <v>3.7453986192900528</v>
      </c>
    </row>
    <row r="31" spans="1:9" ht="17.100000000000001" customHeight="1" x14ac:dyDescent="0.3">
      <c r="A31" s="63">
        <f>A30+1</f>
        <v>25</v>
      </c>
      <c r="B31" s="58">
        <f t="shared" si="8"/>
        <v>0.68442996490426722</v>
      </c>
      <c r="C31" s="58">
        <f t="shared" si="7"/>
        <v>0.85623615767646943</v>
      </c>
      <c r="D31" s="58">
        <f t="shared" si="7"/>
        <v>1.3163450726738706</v>
      </c>
      <c r="E31" s="58">
        <f t="shared" si="7"/>
        <v>1.7081407612518986</v>
      </c>
      <c r="F31" s="58">
        <f t="shared" si="7"/>
        <v>2.0595385527532977</v>
      </c>
      <c r="G31" s="58">
        <f t="shared" si="7"/>
        <v>2.485107175410763</v>
      </c>
      <c r="H31" s="58">
        <f t="shared" si="7"/>
        <v>2.7874358136769706</v>
      </c>
      <c r="I31" s="58">
        <f t="shared" si="7"/>
        <v>3.7251439497286496</v>
      </c>
    </row>
    <row r="32" spans="1:9" ht="17.100000000000001" customHeight="1" x14ac:dyDescent="0.3">
      <c r="A32" s="63"/>
      <c r="B32" s="57"/>
      <c r="C32" s="57"/>
      <c r="D32" s="57"/>
      <c r="E32" s="57"/>
      <c r="F32" s="57"/>
      <c r="G32" s="57"/>
      <c r="H32" s="57"/>
    </row>
    <row r="33" spans="1:9" ht="17.100000000000001" customHeight="1" x14ac:dyDescent="0.3">
      <c r="A33" s="63">
        <f>A31+1</f>
        <v>26</v>
      </c>
      <c r="B33" s="58">
        <f>_xlfn.T.INV.2T(B$2,$A33)</f>
        <v>0.68404297268287217</v>
      </c>
      <c r="C33" s="58">
        <f t="shared" ref="C33:I37" si="9">_xlfn.T.INV.2T(C$2,$A33)</f>
        <v>0.85566523332816824</v>
      </c>
      <c r="D33" s="58">
        <f t="shared" si="9"/>
        <v>1.3149718642705173</v>
      </c>
      <c r="E33" s="58">
        <f t="shared" si="9"/>
        <v>1.7056179197592738</v>
      </c>
      <c r="F33" s="58">
        <f t="shared" si="9"/>
        <v>2.0555294386428731</v>
      </c>
      <c r="G33" s="58">
        <f t="shared" si="9"/>
        <v>2.4786298235912425</v>
      </c>
      <c r="H33" s="58">
        <f t="shared" si="9"/>
        <v>2.7787145333296839</v>
      </c>
      <c r="I33" s="58">
        <f t="shared" si="9"/>
        <v>3.7066117434809116</v>
      </c>
    </row>
    <row r="34" spans="1:9" ht="17.100000000000001" customHeight="1" x14ac:dyDescent="0.3">
      <c r="A34" s="63">
        <f>A33+1</f>
        <v>27</v>
      </c>
      <c r="B34" s="58">
        <f t="shared" ref="B34:B37" si="10">_xlfn.T.INV.2T(B$2,$A34)</f>
        <v>0.68368497913103199</v>
      </c>
      <c r="C34" s="58">
        <f t="shared" si="9"/>
        <v>0.85513723069428371</v>
      </c>
      <c r="D34" s="58">
        <f t="shared" si="9"/>
        <v>1.3137029128292739</v>
      </c>
      <c r="E34" s="58">
        <f t="shared" si="9"/>
        <v>1.7032884457221271</v>
      </c>
      <c r="F34" s="58">
        <f t="shared" si="9"/>
        <v>2.0518305164802859</v>
      </c>
      <c r="G34" s="58">
        <f t="shared" si="9"/>
        <v>2.4726599119560069</v>
      </c>
      <c r="H34" s="58">
        <f t="shared" si="9"/>
        <v>2.770682957122212</v>
      </c>
      <c r="I34" s="58">
        <f t="shared" si="9"/>
        <v>3.6895917134592362</v>
      </c>
    </row>
    <row r="35" spans="1:9" ht="17.100000000000001" customHeight="1" x14ac:dyDescent="0.3">
      <c r="A35" s="63">
        <f>A34+1</f>
        <v>28</v>
      </c>
      <c r="B35" s="58">
        <f t="shared" si="10"/>
        <v>0.68335284298850385</v>
      </c>
      <c r="C35" s="58">
        <f t="shared" si="9"/>
        <v>0.85464748558222203</v>
      </c>
      <c r="D35" s="58">
        <f t="shared" si="9"/>
        <v>1.3125267815926682</v>
      </c>
      <c r="E35" s="58">
        <f t="shared" si="9"/>
        <v>1.7011309342659326</v>
      </c>
      <c r="F35" s="58">
        <f t="shared" si="9"/>
        <v>2.0484071417952445</v>
      </c>
      <c r="G35" s="58">
        <f t="shared" si="9"/>
        <v>2.467140097967472</v>
      </c>
      <c r="H35" s="58">
        <f t="shared" si="9"/>
        <v>2.7632624554614447</v>
      </c>
      <c r="I35" s="58">
        <f t="shared" si="9"/>
        <v>3.6739064007012763</v>
      </c>
    </row>
    <row r="36" spans="1:9" ht="17.100000000000001" customHeight="1" x14ac:dyDescent="0.3">
      <c r="A36" s="63">
        <f>A35+1</f>
        <v>29</v>
      </c>
      <c r="B36" s="58">
        <f t="shared" si="10"/>
        <v>0.68304386082161361</v>
      </c>
      <c r="C36" s="58">
        <f t="shared" si="9"/>
        <v>0.85419198588185485</v>
      </c>
      <c r="D36" s="58">
        <f t="shared" si="9"/>
        <v>1.3114336473015527</v>
      </c>
      <c r="E36" s="58">
        <f t="shared" si="9"/>
        <v>1.6991270265334986</v>
      </c>
      <c r="F36" s="58">
        <f t="shared" si="9"/>
        <v>2.0452296421327048</v>
      </c>
      <c r="G36" s="58">
        <f t="shared" si="9"/>
        <v>2.4620213601504126</v>
      </c>
      <c r="H36" s="58">
        <f t="shared" si="9"/>
        <v>2.7563859036706049</v>
      </c>
      <c r="I36" s="58">
        <f t="shared" si="9"/>
        <v>3.659405019466333</v>
      </c>
    </row>
    <row r="37" spans="1:9" ht="17.100000000000001" customHeight="1" x14ac:dyDescent="0.3">
      <c r="A37" s="63">
        <f>A36+1</f>
        <v>30</v>
      </c>
      <c r="B37" s="58">
        <f t="shared" si="10"/>
        <v>0.68275569332128949</v>
      </c>
      <c r="C37" s="58">
        <f t="shared" si="9"/>
        <v>0.85376726147129767</v>
      </c>
      <c r="D37" s="58">
        <f t="shared" si="9"/>
        <v>1.3104150253913947</v>
      </c>
      <c r="E37" s="58">
        <f t="shared" si="9"/>
        <v>1.6972608865939587</v>
      </c>
      <c r="F37" s="58">
        <f t="shared" si="9"/>
        <v>2.0422724563012378</v>
      </c>
      <c r="G37" s="58">
        <f t="shared" si="9"/>
        <v>2.4572615424005915</v>
      </c>
      <c r="H37" s="58">
        <f t="shared" si="9"/>
        <v>2.7499956535672259</v>
      </c>
      <c r="I37" s="58">
        <f t="shared" si="9"/>
        <v>3.6459586350420214</v>
      </c>
    </row>
    <row r="38" spans="1:9" ht="17.100000000000001" customHeight="1" x14ac:dyDescent="0.3">
      <c r="A38" s="63"/>
      <c r="B38" s="57"/>
      <c r="C38" s="57"/>
      <c r="D38" s="57"/>
      <c r="E38" s="57"/>
      <c r="F38" s="57"/>
      <c r="G38" s="57"/>
      <c r="H38" s="57"/>
    </row>
    <row r="39" spans="1:9" ht="17.100000000000001" customHeight="1" x14ac:dyDescent="0.3">
      <c r="A39" s="63">
        <v>40</v>
      </c>
      <c r="B39" s="58">
        <f>_xlfn.T.INV.2T(B$2,$A39)</f>
        <v>0.68067271716444966</v>
      </c>
      <c r="C39" s="58">
        <f t="shared" ref="C39:I42" si="11">_xlfn.T.INV.2T(C$2,$A39)</f>
        <v>0.85069979579045529</v>
      </c>
      <c r="D39" s="58">
        <f t="shared" si="11"/>
        <v>1.3030770526071962</v>
      </c>
      <c r="E39" s="58">
        <f t="shared" si="11"/>
        <v>1.6838510133356521</v>
      </c>
      <c r="F39" s="58">
        <f t="shared" si="11"/>
        <v>2.0210753903062737</v>
      </c>
      <c r="G39" s="58">
        <f t="shared" si="11"/>
        <v>2.4232567793348583</v>
      </c>
      <c r="H39" s="58">
        <f t="shared" si="11"/>
        <v>2.7044592674331631</v>
      </c>
      <c r="I39" s="58">
        <f t="shared" si="11"/>
        <v>3.5509657608633112</v>
      </c>
    </row>
    <row r="40" spans="1:9" ht="17.100000000000001" customHeight="1" x14ac:dyDescent="0.3">
      <c r="A40" s="63">
        <v>60</v>
      </c>
      <c r="B40" s="58">
        <f t="shared" ref="B40:B42" si="12">_xlfn.T.INV.2T(B$2,$A40)</f>
        <v>0.67860072064813881</v>
      </c>
      <c r="C40" s="58">
        <f t="shared" si="11"/>
        <v>0.847653006356612</v>
      </c>
      <c r="D40" s="58">
        <f t="shared" si="11"/>
        <v>1.2958210935157342</v>
      </c>
      <c r="E40" s="58">
        <f t="shared" si="11"/>
        <v>1.6706488649046354</v>
      </c>
      <c r="F40" s="58">
        <f t="shared" si="11"/>
        <v>2.0002978220142609</v>
      </c>
      <c r="G40" s="58">
        <f t="shared" si="11"/>
        <v>2.3901194726249129</v>
      </c>
      <c r="H40" s="58">
        <f t="shared" si="11"/>
        <v>2.6602830288550381</v>
      </c>
      <c r="I40" s="58">
        <f t="shared" si="11"/>
        <v>3.4602004691963555</v>
      </c>
    </row>
    <row r="41" spans="1:9" ht="17.100000000000001" customHeight="1" x14ac:dyDescent="0.3">
      <c r="A41" s="63">
        <v>120</v>
      </c>
      <c r="B41" s="58">
        <f t="shared" si="12"/>
        <v>0.67653972491251135</v>
      </c>
      <c r="C41" s="58">
        <f t="shared" si="11"/>
        <v>0.84462683774314173</v>
      </c>
      <c r="D41" s="58">
        <f t="shared" si="11"/>
        <v>1.2886462336563809</v>
      </c>
      <c r="E41" s="58">
        <f t="shared" si="11"/>
        <v>1.6576508993552355</v>
      </c>
      <c r="F41" s="58">
        <f t="shared" si="11"/>
        <v>1.9799304050824413</v>
      </c>
      <c r="G41" s="58">
        <f t="shared" si="11"/>
        <v>2.3578246126487556</v>
      </c>
      <c r="H41" s="58">
        <f t="shared" si="11"/>
        <v>2.617421145106865</v>
      </c>
      <c r="I41" s="58">
        <f t="shared" si="11"/>
        <v>3.3734537685625003</v>
      </c>
    </row>
    <row r="42" spans="1:9" ht="17.100000000000001" customHeight="1" x14ac:dyDescent="0.3">
      <c r="A42" s="63">
        <v>200</v>
      </c>
      <c r="B42" s="58">
        <f t="shared" si="12"/>
        <v>0.67571841140421607</v>
      </c>
      <c r="C42" s="58">
        <f t="shared" si="11"/>
        <v>0.84342213153543399</v>
      </c>
      <c r="D42" s="58">
        <f t="shared" si="11"/>
        <v>1.2857987939948081</v>
      </c>
      <c r="E42" s="58">
        <f t="shared" si="11"/>
        <v>1.6525081009108851</v>
      </c>
      <c r="F42" s="58">
        <f t="shared" si="11"/>
        <v>1.9718962236339095</v>
      </c>
      <c r="G42" s="58">
        <f t="shared" si="11"/>
        <v>2.3451370822594675</v>
      </c>
      <c r="H42" s="58">
        <f t="shared" si="11"/>
        <v>2.6006344361915565</v>
      </c>
      <c r="I42" s="58">
        <f t="shared" si="11"/>
        <v>3.3398354062756765</v>
      </c>
    </row>
    <row r="43" spans="1:9" ht="17.100000000000001" customHeight="1" x14ac:dyDescent="0.3">
      <c r="A43" s="61" t="s">
        <v>39</v>
      </c>
      <c r="B43" s="62">
        <f t="shared" ref="B43:I43" si="13">_xlfn.T.INV.2T(B$2,100000000)</f>
        <v>0.67448974926796168</v>
      </c>
      <c r="C43" s="62">
        <f t="shared" si="13"/>
        <v>0.84162123827657709</v>
      </c>
      <c r="D43" s="62">
        <f t="shared" si="13"/>
        <v>1.2815515651918774</v>
      </c>
      <c r="E43" s="62">
        <f t="shared" si="13"/>
        <v>1.6448536410111307</v>
      </c>
      <c r="F43" s="62">
        <f t="shared" si="13"/>
        <v>1.9599640064369337</v>
      </c>
      <c r="G43" s="62">
        <f t="shared" si="13"/>
        <v>2.3263479101647113</v>
      </c>
      <c r="H43" s="62">
        <f t="shared" si="13"/>
        <v>2.5758293526846576</v>
      </c>
      <c r="I43" s="62">
        <f t="shared" si="13"/>
        <v>3.2905268302985418</v>
      </c>
    </row>
  </sheetData>
  <phoneticPr fontId="2"/>
  <pageMargins left="0.7" right="0.7" top="0.75" bottom="0.75" header="0.3" footer="0.3"/>
  <pageSetup paperSize="9" orientation="portrait" r:id="rId1"/>
  <headerFooter>
    <oddHeader>&amp;C&amp;"メイリオ,レギュラー"t分布表&amp;R&amp;"メイリオ,レギュラー"教科書 pp. 163　付録３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showGridLines="0" view="pageLayout" topLeftCell="A15" zoomScaleNormal="100" workbookViewId="0">
      <selection activeCell="A15" sqref="A1:K1048576"/>
    </sheetView>
  </sheetViews>
  <sheetFormatPr defaultColWidth="7.25" defaultRowHeight="19.7" customHeight="1" x14ac:dyDescent="0.3"/>
  <cols>
    <col min="1" max="1" width="7.375" style="39" bestFit="1" customWidth="1"/>
    <col min="2" max="11" width="7.625" style="39" bestFit="1" customWidth="1"/>
    <col min="12" max="16384" width="7.25" style="39"/>
  </cols>
  <sheetData>
    <row r="1" spans="1:11" ht="19.7" customHeight="1" x14ac:dyDescent="0.3">
      <c r="A1" s="37" t="s">
        <v>33</v>
      </c>
      <c r="B1" s="38">
        <v>0</v>
      </c>
      <c r="C1" s="38">
        <f t="shared" ref="C1:K1" si="0">B1+0.01</f>
        <v>0.01</v>
      </c>
      <c r="D1" s="38">
        <f t="shared" si="0"/>
        <v>0.02</v>
      </c>
      <c r="E1" s="38">
        <f t="shared" si="0"/>
        <v>0.03</v>
      </c>
      <c r="F1" s="38">
        <f t="shared" si="0"/>
        <v>0.04</v>
      </c>
      <c r="G1" s="38">
        <f t="shared" si="0"/>
        <v>0.05</v>
      </c>
      <c r="H1" s="38">
        <f t="shared" si="0"/>
        <v>6.0000000000000005E-2</v>
      </c>
      <c r="I1" s="38">
        <f t="shared" si="0"/>
        <v>7.0000000000000007E-2</v>
      </c>
      <c r="J1" s="38">
        <f t="shared" si="0"/>
        <v>0.08</v>
      </c>
      <c r="K1" s="38">
        <f t="shared" si="0"/>
        <v>0.09</v>
      </c>
    </row>
    <row r="2" spans="1:11" ht="19.7" customHeight="1" x14ac:dyDescent="0.3">
      <c r="A2" s="40">
        <v>0</v>
      </c>
      <c r="B2" s="41">
        <f t="shared" ref="B2:K2" si="1">1-_xlfn.NORM.DIST(($A2+B$1),0,1,TRUE)</f>
        <v>0.5</v>
      </c>
      <c r="C2" s="41">
        <f t="shared" si="1"/>
        <v>0.4960106436853684</v>
      </c>
      <c r="D2" s="41">
        <f t="shared" si="1"/>
        <v>0.49202168628309795</v>
      </c>
      <c r="E2" s="41">
        <f t="shared" si="1"/>
        <v>0.48803352658588728</v>
      </c>
      <c r="F2" s="41">
        <f t="shared" si="1"/>
        <v>0.48404656314716932</v>
      </c>
      <c r="G2" s="41">
        <f t="shared" si="1"/>
        <v>0.48006119416162751</v>
      </c>
      <c r="H2" s="41">
        <f t="shared" si="1"/>
        <v>0.47607781734589316</v>
      </c>
      <c r="I2" s="41">
        <f t="shared" si="1"/>
        <v>0.47209682981947887</v>
      </c>
      <c r="J2" s="41">
        <f t="shared" si="1"/>
        <v>0.46811862798601256</v>
      </c>
      <c r="K2" s="41">
        <f t="shared" si="1"/>
        <v>0.46414360741482796</v>
      </c>
    </row>
    <row r="3" spans="1:11" ht="19.7" customHeight="1" x14ac:dyDescent="0.3">
      <c r="A3" s="40"/>
    </row>
    <row r="4" spans="1:11" ht="19.7" customHeight="1" x14ac:dyDescent="0.3">
      <c r="A4" s="40">
        <f>A2+0.1</f>
        <v>0.1</v>
      </c>
      <c r="B4" s="41">
        <f t="shared" ref="B4:K8" si="2">1-_xlfn.NORM.DIST(($A4+B$1),0,1,TRUE)</f>
        <v>0.46017216272297101</v>
      </c>
      <c r="C4" s="41">
        <f t="shared" si="2"/>
        <v>0.45620468745768328</v>
      </c>
      <c r="D4" s="41">
        <f t="shared" si="2"/>
        <v>0.45224157397941611</v>
      </c>
      <c r="E4" s="41">
        <f t="shared" si="2"/>
        <v>0.44828321334543886</v>
      </c>
      <c r="F4" s="41">
        <f t="shared" si="2"/>
        <v>0.44432999519409355</v>
      </c>
      <c r="G4" s="41">
        <f t="shared" si="2"/>
        <v>0.4403823076297575</v>
      </c>
      <c r="H4" s="41">
        <f t="shared" si="2"/>
        <v>0.43644053710856712</v>
      </c>
      <c r="I4" s="41">
        <f t="shared" si="2"/>
        <v>0.43250506832496161</v>
      </c>
      <c r="J4" s="41">
        <f t="shared" si="2"/>
        <v>0.4285762840990992</v>
      </c>
      <c r="K4" s="41">
        <f t="shared" si="2"/>
        <v>0.42465456526520451</v>
      </c>
    </row>
    <row r="5" spans="1:11" ht="19.7" customHeight="1" x14ac:dyDescent="0.3">
      <c r="A5" s="40">
        <f>A4+0.1</f>
        <v>0.2</v>
      </c>
      <c r="B5" s="41">
        <f t="shared" si="2"/>
        <v>0.42074029056089701</v>
      </c>
      <c r="C5" s="41">
        <f t="shared" si="2"/>
        <v>0.41683383651755768</v>
      </c>
      <c r="D5" s="41">
        <f t="shared" si="2"/>
        <v>0.41293557735178532</v>
      </c>
      <c r="E5" s="41">
        <f t="shared" si="2"/>
        <v>0.40904588485799409</v>
      </c>
      <c r="F5" s="41">
        <f t="shared" si="2"/>
        <v>0.40516512830220419</v>
      </c>
      <c r="G5" s="41">
        <f t="shared" si="2"/>
        <v>0.4012936743170763</v>
      </c>
      <c r="H5" s="41">
        <f t="shared" si="2"/>
        <v>0.39743188679823949</v>
      </c>
      <c r="I5" s="41">
        <f t="shared" si="2"/>
        <v>0.39358012680196053</v>
      </c>
      <c r="J5" s="41">
        <f t="shared" si="2"/>
        <v>0.38973875244420275</v>
      </c>
      <c r="K5" s="41">
        <f t="shared" si="2"/>
        <v>0.38590811880112263</v>
      </c>
    </row>
    <row r="6" spans="1:11" ht="19.7" customHeight="1" x14ac:dyDescent="0.3">
      <c r="A6" s="40">
        <f>A5+0.1</f>
        <v>0.30000000000000004</v>
      </c>
      <c r="B6" s="41">
        <f t="shared" si="2"/>
        <v>0.38208857781104733</v>
      </c>
      <c r="C6" s="41">
        <f t="shared" si="2"/>
        <v>0.37828047817798072</v>
      </c>
      <c r="D6" s="41">
        <f t="shared" si="2"/>
        <v>0.37448416527667994</v>
      </c>
      <c r="E6" s="41">
        <f t="shared" si="2"/>
        <v>0.37069998105934643</v>
      </c>
      <c r="F6" s="41">
        <f t="shared" si="2"/>
        <v>0.36692826396397193</v>
      </c>
      <c r="G6" s="41">
        <f t="shared" si="2"/>
        <v>0.3631693488243809</v>
      </c>
      <c r="H6" s="41">
        <f t="shared" si="2"/>
        <v>0.35942356678200871</v>
      </c>
      <c r="I6" s="41">
        <f t="shared" si="2"/>
        <v>0.35569124519945317</v>
      </c>
      <c r="J6" s="41">
        <f t="shared" si="2"/>
        <v>0.35197270757583721</v>
      </c>
      <c r="K6" s="41">
        <f t="shared" si="2"/>
        <v>0.34826827346401756</v>
      </c>
    </row>
    <row r="7" spans="1:11" ht="19.7" customHeight="1" x14ac:dyDescent="0.3">
      <c r="A7" s="40">
        <f>A6+0.1</f>
        <v>0.4</v>
      </c>
      <c r="B7" s="41">
        <f t="shared" si="2"/>
        <v>0.34457825838967571</v>
      </c>
      <c r="C7" s="41">
        <f t="shared" si="2"/>
        <v>0.34090297377232259</v>
      </c>
      <c r="D7" s="41">
        <f t="shared" si="2"/>
        <v>0.33724272684824941</v>
      </c>
      <c r="E7" s="41">
        <f t="shared" si="2"/>
        <v>0.33359782059545762</v>
      </c>
      <c r="F7" s="41">
        <f t="shared" si="2"/>
        <v>0.32996855366059363</v>
      </c>
      <c r="G7" s="41">
        <f t="shared" si="2"/>
        <v>0.32635522028791997</v>
      </c>
      <c r="H7" s="41">
        <f t="shared" si="2"/>
        <v>0.32275811025034773</v>
      </c>
      <c r="I7" s="41">
        <f t="shared" si="2"/>
        <v>0.3191775087825558</v>
      </c>
      <c r="J7" s="41">
        <f t="shared" si="2"/>
        <v>0.31561369651622251</v>
      </c>
      <c r="K7" s="41">
        <f t="shared" si="2"/>
        <v>0.31206694941739055</v>
      </c>
    </row>
    <row r="8" spans="1:11" ht="19.7" customHeight="1" x14ac:dyDescent="0.3">
      <c r="A8" s="40">
        <f>A7+0.1</f>
        <v>0.5</v>
      </c>
      <c r="B8" s="41">
        <f t="shared" si="2"/>
        <v>0.30853753872598688</v>
      </c>
      <c r="C8" s="41">
        <f t="shared" si="2"/>
        <v>0.30502573089751939</v>
      </c>
      <c r="D8" s="41">
        <f t="shared" si="2"/>
        <v>0.30153178754696619</v>
      </c>
      <c r="E8" s="41">
        <f t="shared" si="2"/>
        <v>0.29805596539487644</v>
      </c>
      <c r="F8" s="41">
        <f t="shared" si="2"/>
        <v>0.29459851621569799</v>
      </c>
      <c r="G8" s="41">
        <f t="shared" si="2"/>
        <v>0.29115968678834636</v>
      </c>
      <c r="H8" s="41">
        <f t="shared" si="2"/>
        <v>0.28773971884902705</v>
      </c>
      <c r="I8" s="41">
        <f t="shared" si="2"/>
        <v>0.28433884904632412</v>
      </c>
      <c r="J8" s="41">
        <f t="shared" si="2"/>
        <v>0.2809573088985643</v>
      </c>
      <c r="K8" s="41">
        <f t="shared" si="2"/>
        <v>0.27759532475346493</v>
      </c>
    </row>
    <row r="9" spans="1:11" ht="19.7" customHeight="1" x14ac:dyDescent="0.3">
      <c r="A9" s="40"/>
    </row>
    <row r="10" spans="1:11" ht="19.7" customHeight="1" x14ac:dyDescent="0.3">
      <c r="A10" s="40">
        <f>A8+0.1</f>
        <v>0.6</v>
      </c>
      <c r="B10" s="41">
        <f t="shared" ref="B10:K14" si="3">1-_xlfn.NORM.DIST(($A10+B$1),0,1,TRUE)</f>
        <v>0.27425311775007355</v>
      </c>
      <c r="C10" s="41">
        <f t="shared" si="3"/>
        <v>0.27093090378300566</v>
      </c>
      <c r="D10" s="41">
        <f t="shared" si="3"/>
        <v>0.267628893468983</v>
      </c>
      <c r="E10" s="41">
        <f t="shared" si="3"/>
        <v>0.26434729211567753</v>
      </c>
      <c r="F10" s="41">
        <f t="shared" si="3"/>
        <v>0.26108629969286157</v>
      </c>
      <c r="G10" s="41">
        <f t="shared" si="3"/>
        <v>0.25784611080586473</v>
      </c>
      <c r="H10" s="41">
        <f t="shared" si="3"/>
        <v>0.25462691467133602</v>
      </c>
      <c r="I10" s="41">
        <f t="shared" si="3"/>
        <v>0.25142889509531008</v>
      </c>
      <c r="J10" s="41">
        <f t="shared" si="3"/>
        <v>0.24825223045357048</v>
      </c>
      <c r="K10" s="41">
        <f t="shared" si="3"/>
        <v>0.24509709367430943</v>
      </c>
    </row>
    <row r="11" spans="1:11" ht="19.7" customHeight="1" x14ac:dyDescent="0.3">
      <c r="A11" s="40">
        <f>A10+0.1</f>
        <v>0.7</v>
      </c>
      <c r="B11" s="41">
        <f t="shared" si="3"/>
        <v>0.24196365222307303</v>
      </c>
      <c r="C11" s="41">
        <f t="shared" si="3"/>
        <v>0.23885206808998671</v>
      </c>
      <c r="D11" s="41">
        <f t="shared" si="3"/>
        <v>0.23576249777925118</v>
      </c>
      <c r="E11" s="41">
        <f t="shared" si="3"/>
        <v>0.23269509230089747</v>
      </c>
      <c r="F11" s="41">
        <f t="shared" si="3"/>
        <v>0.22964999716479062</v>
      </c>
      <c r="G11" s="41">
        <f t="shared" si="3"/>
        <v>0.22662735237686826</v>
      </c>
      <c r="H11" s="41">
        <f t="shared" si="3"/>
        <v>0.22362729243759938</v>
      </c>
      <c r="I11" s="41">
        <f t="shared" si="3"/>
        <v>0.22064994634264956</v>
      </c>
      <c r="J11" s="41">
        <f t="shared" si="3"/>
        <v>0.21769543758573318</v>
      </c>
      <c r="K11" s="41">
        <f t="shared" si="3"/>
        <v>0.21476388416363723</v>
      </c>
    </row>
    <row r="12" spans="1:11" ht="19.7" customHeight="1" x14ac:dyDescent="0.3">
      <c r="A12" s="40">
        <f>A11+0.1</f>
        <v>0.79999999999999993</v>
      </c>
      <c r="B12" s="41">
        <f t="shared" si="3"/>
        <v>0.21185539858339664</v>
      </c>
      <c r="C12" s="41">
        <f t="shared" si="3"/>
        <v>0.20897008787160165</v>
      </c>
      <c r="D12" s="41">
        <f t="shared" si="3"/>
        <v>0.20610805358581308</v>
      </c>
      <c r="E12" s="41">
        <f t="shared" si="3"/>
        <v>0.20326939182806847</v>
      </c>
      <c r="F12" s="41">
        <f t="shared" si="3"/>
        <v>0.20045419326044966</v>
      </c>
      <c r="G12" s="41">
        <f t="shared" si="3"/>
        <v>0.19766254312269238</v>
      </c>
      <c r="H12" s="41">
        <f t="shared" si="3"/>
        <v>0.19489452125180828</v>
      </c>
      <c r="I12" s="41">
        <f t="shared" si="3"/>
        <v>0.19215020210369627</v>
      </c>
      <c r="J12" s="41">
        <f t="shared" si="3"/>
        <v>0.18942965477671214</v>
      </c>
      <c r="K12" s="41">
        <f t="shared" si="3"/>
        <v>0.18673294303717269</v>
      </c>
    </row>
    <row r="13" spans="1:11" ht="19.7" customHeight="1" x14ac:dyDescent="0.3">
      <c r="A13" s="40">
        <f>A12+0.1</f>
        <v>0.89999999999999991</v>
      </c>
      <c r="B13" s="41">
        <f t="shared" si="3"/>
        <v>0.18406012534675953</v>
      </c>
      <c r="C13" s="41">
        <f t="shared" si="3"/>
        <v>0.18141125489179721</v>
      </c>
      <c r="D13" s="41">
        <f t="shared" si="3"/>
        <v>0.17878637961437172</v>
      </c>
      <c r="E13" s="41">
        <f t="shared" si="3"/>
        <v>0.17618554224525795</v>
      </c>
      <c r="F13" s="41">
        <f t="shared" si="3"/>
        <v>0.17360878033862459</v>
      </c>
      <c r="G13" s="41">
        <f t="shared" si="3"/>
        <v>0.17105612630848188</v>
      </c>
      <c r="H13" s="41">
        <f t="shared" si="3"/>
        <v>0.16852760746683781</v>
      </c>
      <c r="I13" s="41">
        <f t="shared" si="3"/>
        <v>0.16602324606352958</v>
      </c>
      <c r="J13" s="41">
        <f t="shared" si="3"/>
        <v>0.16354305932769231</v>
      </c>
      <c r="K13" s="41">
        <f t="shared" si="3"/>
        <v>0.16108705951083091</v>
      </c>
    </row>
    <row r="14" spans="1:11" ht="19.7" customHeight="1" x14ac:dyDescent="0.3">
      <c r="A14" s="40">
        <f>A13+0.1</f>
        <v>0.99999999999999989</v>
      </c>
      <c r="B14" s="41">
        <f t="shared" si="3"/>
        <v>0.15865525393145719</v>
      </c>
      <c r="C14" s="41">
        <f t="shared" si="3"/>
        <v>0.15624764502125466</v>
      </c>
      <c r="D14" s="41">
        <f t="shared" si="3"/>
        <v>0.15386423037273489</v>
      </c>
      <c r="E14" s="41">
        <f t="shared" si="3"/>
        <v>0.15150500278834378</v>
      </c>
      <c r="F14" s="41">
        <f t="shared" si="3"/>
        <v>0.14916995033098146</v>
      </c>
      <c r="G14" s="41">
        <f t="shared" si="3"/>
        <v>0.14685905637589591</v>
      </c>
      <c r="H14" s="41">
        <f t="shared" si="3"/>
        <v>0.14457229966390961</v>
      </c>
      <c r="I14" s="41">
        <f t="shared" si="3"/>
        <v>0.14230965435593923</v>
      </c>
      <c r="J14" s="41">
        <f t="shared" si="3"/>
        <v>0.14007109008876906</v>
      </c>
      <c r="K14" s="41">
        <f t="shared" si="3"/>
        <v>0.1378565720320355</v>
      </c>
    </row>
    <row r="15" spans="1:11" ht="19.7" customHeight="1" x14ac:dyDescent="0.3">
      <c r="A15" s="40"/>
    </row>
    <row r="16" spans="1:11" ht="19.7" customHeight="1" x14ac:dyDescent="0.3">
      <c r="A16" s="40">
        <f>A14+0.1</f>
        <v>1.0999999999999999</v>
      </c>
      <c r="B16" s="41">
        <f t="shared" ref="B16:K20" si="4">1-_xlfn.NORM.DIST(($A16+B$1),0,1,TRUE)</f>
        <v>0.13566606094638267</v>
      </c>
      <c r="C16" s="41">
        <f t="shared" si="4"/>
        <v>0.13349951324274723</v>
      </c>
      <c r="D16" s="41">
        <f t="shared" si="4"/>
        <v>0.13135688104273069</v>
      </c>
      <c r="E16" s="41">
        <f t="shared" si="4"/>
        <v>0.1292381122400178</v>
      </c>
      <c r="F16" s="41">
        <f t="shared" si="4"/>
        <v>0.12714315056279824</v>
      </c>
      <c r="G16" s="41">
        <f t="shared" si="4"/>
        <v>0.12507193563715024</v>
      </c>
      <c r="H16" s="41">
        <f t="shared" si="4"/>
        <v>0.12302440305134343</v>
      </c>
      <c r="I16" s="41">
        <f t="shared" si="4"/>
        <v>0.12100048442101818</v>
      </c>
      <c r="J16" s="41">
        <f t="shared" si="4"/>
        <v>0.11900010745520073</v>
      </c>
      <c r="K16" s="41">
        <f t="shared" si="4"/>
        <v>0.11702319602310862</v>
      </c>
    </row>
    <row r="17" spans="1:11" ht="19.7" customHeight="1" x14ac:dyDescent="0.3">
      <c r="A17" s="40">
        <f>A16+0.1</f>
        <v>1.2</v>
      </c>
      <c r="B17" s="41">
        <f t="shared" si="4"/>
        <v>0.11506967022170822</v>
      </c>
      <c r="C17" s="41">
        <f t="shared" si="4"/>
        <v>0.11313944644397722</v>
      </c>
      <c r="D17" s="41">
        <f t="shared" si="4"/>
        <v>0.11123243744783462</v>
      </c>
      <c r="E17" s="41">
        <f t="shared" si="4"/>
        <v>0.10934855242569186</v>
      </c>
      <c r="F17" s="41">
        <f t="shared" si="4"/>
        <v>0.10748769707458694</v>
      </c>
      <c r="G17" s="41">
        <f t="shared" si="4"/>
        <v>0.10564977366685524</v>
      </c>
      <c r="H17" s="41">
        <f t="shared" si="4"/>
        <v>0.10383468112130034</v>
      </c>
      <c r="I17" s="41">
        <f t="shared" si="4"/>
        <v>0.10204231507481909</v>
      </c>
      <c r="J17" s="41">
        <f t="shared" si="4"/>
        <v>0.10027256795444206</v>
      </c>
      <c r="K17" s="41">
        <f t="shared" si="4"/>
        <v>9.8525329049747867E-2</v>
      </c>
    </row>
    <row r="18" spans="1:11" ht="19.7" customHeight="1" x14ac:dyDescent="0.3">
      <c r="A18" s="40">
        <f>A17+0.1</f>
        <v>1.3</v>
      </c>
      <c r="B18" s="41">
        <f t="shared" si="4"/>
        <v>9.6800484585610302E-2</v>
      </c>
      <c r="C18" s="41">
        <f t="shared" si="4"/>
        <v>9.5097917795239018E-2</v>
      </c>
      <c r="D18" s="41">
        <f t="shared" si="4"/>
        <v>9.3417508993471787E-2</v>
      </c>
      <c r="E18" s="41">
        <f t="shared" si="4"/>
        <v>9.1759135650280821E-2</v>
      </c>
      <c r="F18" s="41">
        <f t="shared" si="4"/>
        <v>9.0122672464452491E-2</v>
      </c>
      <c r="G18" s="41">
        <f t="shared" si="4"/>
        <v>8.8507991437401956E-2</v>
      </c>
      <c r="H18" s="41">
        <f t="shared" si="4"/>
        <v>8.6914961947085034E-2</v>
      </c>
      <c r="I18" s="41">
        <f t="shared" si="4"/>
        <v>8.5343450821966926E-2</v>
      </c>
      <c r="J18" s="41">
        <f t="shared" si="4"/>
        <v>8.3793322415014249E-2</v>
      </c>
      <c r="K18" s="41">
        <f t="shared" si="4"/>
        <v>8.2264438677668861E-2</v>
      </c>
    </row>
    <row r="19" spans="1:11" ht="19.7" customHeight="1" x14ac:dyDescent="0.3">
      <c r="A19" s="40">
        <f>A18+0.1</f>
        <v>1.4000000000000001</v>
      </c>
      <c r="B19" s="41">
        <f t="shared" si="4"/>
        <v>8.0756659233771066E-2</v>
      </c>
      <c r="C19" s="41">
        <f t="shared" si="4"/>
        <v>7.9269841453392331E-2</v>
      </c>
      <c r="D19" s="41">
        <f t="shared" si="4"/>
        <v>7.780384052654632E-2</v>
      </c>
      <c r="E19" s="41">
        <f t="shared" si="4"/>
        <v>7.6358509536739061E-2</v>
      </c>
      <c r="F19" s="41">
        <f t="shared" si="4"/>
        <v>7.4933699534327047E-2</v>
      </c>
      <c r="G19" s="41">
        <f t="shared" si="4"/>
        <v>7.352925960964829E-2</v>
      </c>
      <c r="H19" s="41">
        <f t="shared" si="4"/>
        <v>7.2145036965893805E-2</v>
      </c>
      <c r="I19" s="41">
        <f t="shared" si="4"/>
        <v>7.0780876991685449E-2</v>
      </c>
      <c r="J19" s="41">
        <f t="shared" si="4"/>
        <v>6.9436623333331671E-2</v>
      </c>
      <c r="K19" s="41">
        <f t="shared" si="4"/>
        <v>6.8112117966725449E-2</v>
      </c>
    </row>
    <row r="20" spans="1:11" ht="19.7" customHeight="1" x14ac:dyDescent="0.3">
      <c r="A20" s="40">
        <f>A19+0.1</f>
        <v>1.5000000000000002</v>
      </c>
      <c r="B20" s="41">
        <f t="shared" si="4"/>
        <v>6.6807201268858085E-2</v>
      </c>
      <c r="C20" s="41">
        <f t="shared" si="4"/>
        <v>6.5521712088916439E-2</v>
      </c>
      <c r="D20" s="41">
        <f t="shared" si="4"/>
        <v>6.4255487818935753E-2</v>
      </c>
      <c r="E20" s="41">
        <f t="shared" si="4"/>
        <v>6.3008364463978395E-2</v>
      </c>
      <c r="F20" s="41">
        <f t="shared" si="4"/>
        <v>6.1780176711811796E-2</v>
      </c>
      <c r="G20" s="41">
        <f t="shared" si="4"/>
        <v>6.0570758002058911E-2</v>
      </c>
      <c r="H20" s="41">
        <f t="shared" si="4"/>
        <v>5.9379940594793013E-2</v>
      </c>
      <c r="I20" s="41">
        <f t="shared" si="4"/>
        <v>5.8207555638552955E-2</v>
      </c>
      <c r="J20" s="41">
        <f t="shared" si="4"/>
        <v>5.7053433237754136E-2</v>
      </c>
      <c r="K20" s="41">
        <f t="shared" si="4"/>
        <v>5.5917402519469417E-2</v>
      </c>
    </row>
    <row r="21" spans="1:11" ht="19.7" customHeight="1" x14ac:dyDescent="0.3">
      <c r="A21" s="40"/>
    </row>
    <row r="22" spans="1:11" ht="19.7" customHeight="1" x14ac:dyDescent="0.3">
      <c r="A22" s="40">
        <f>A20+0.1</f>
        <v>1.6000000000000003</v>
      </c>
      <c r="B22" s="41">
        <f t="shared" ref="B22:K26" si="5">1-_xlfn.NORM.DIST(($A22+B$1),0,1,TRUE)</f>
        <v>5.4799291699557995E-2</v>
      </c>
      <c r="C22" s="41">
        <f t="shared" si="5"/>
        <v>5.3698928148119718E-2</v>
      </c>
      <c r="D22" s="41">
        <f t="shared" si="5"/>
        <v>5.2616138454252059E-2</v>
      </c>
      <c r="E22" s="41">
        <f t="shared" si="5"/>
        <v>5.1550748490089338E-2</v>
      </c>
      <c r="F22" s="41">
        <f t="shared" si="5"/>
        <v>5.0502583474103635E-2</v>
      </c>
      <c r="G22" s="41">
        <f t="shared" si="5"/>
        <v>4.9471468033648103E-2</v>
      </c>
      <c r="H22" s="41">
        <f t="shared" si="5"/>
        <v>4.8457226266722775E-2</v>
      </c>
      <c r="I22" s="41">
        <f t="shared" si="5"/>
        <v>4.745968180294724E-2</v>
      </c>
      <c r="J22" s="41">
        <f t="shared" si="5"/>
        <v>4.6478657863719963E-2</v>
      </c>
      <c r="K22" s="41">
        <f t="shared" si="5"/>
        <v>4.5513977321549826E-2</v>
      </c>
    </row>
    <row r="23" spans="1:11" ht="19.7" customHeight="1" x14ac:dyDescent="0.3">
      <c r="A23" s="40">
        <f>A22+0.1</f>
        <v>1.7000000000000004</v>
      </c>
      <c r="B23" s="41">
        <f t="shared" si="5"/>
        <v>4.4565462758543006E-2</v>
      </c>
      <c r="C23" s="41">
        <f t="shared" si="5"/>
        <v>4.3632936524031884E-2</v>
      </c>
      <c r="D23" s="41">
        <f t="shared" si="5"/>
        <v>4.2716220791328863E-2</v>
      </c>
      <c r="E23" s="41">
        <f t="shared" si="5"/>
        <v>4.1815137613594899E-2</v>
      </c>
      <c r="F23" s="41">
        <f t="shared" si="5"/>
        <v>4.0929508978807316E-2</v>
      </c>
      <c r="G23" s="41">
        <f t="shared" si="5"/>
        <v>4.0059156863817003E-2</v>
      </c>
      <c r="H23" s="41">
        <f t="shared" si="5"/>
        <v>3.9203903287482578E-2</v>
      </c>
      <c r="I23" s="41">
        <f t="shared" si="5"/>
        <v>3.8363570362871191E-2</v>
      </c>
      <c r="J23" s="41">
        <f t="shared" si="5"/>
        <v>3.7537980348516742E-2</v>
      </c>
      <c r="K23" s="41">
        <f t="shared" si="5"/>
        <v>3.6726955698726305E-2</v>
      </c>
    </row>
    <row r="24" spans="1:11" ht="19.7" customHeight="1" x14ac:dyDescent="0.3">
      <c r="A24" s="40">
        <f>A23+0.1</f>
        <v>1.8000000000000005</v>
      </c>
      <c r="B24" s="41">
        <f t="shared" si="5"/>
        <v>3.5930319112925768E-2</v>
      </c>
      <c r="C24" s="41">
        <f t="shared" si="5"/>
        <v>3.5147893584038803E-2</v>
      </c>
      <c r="D24" s="41">
        <f t="shared" si="5"/>
        <v>3.4379502445889942E-2</v>
      </c>
      <c r="E24" s="41">
        <f t="shared" si="5"/>
        <v>3.3624969419628337E-2</v>
      </c>
      <c r="F24" s="41">
        <f t="shared" si="5"/>
        <v>3.2884118659163852E-2</v>
      </c>
      <c r="G24" s="41">
        <f t="shared" si="5"/>
        <v>3.215677479561363E-2</v>
      </c>
      <c r="H24" s="41">
        <f t="shared" si="5"/>
        <v>3.1442762980752659E-2</v>
      </c>
      <c r="I24" s="41">
        <f t="shared" si="5"/>
        <v>3.0741908929465933E-2</v>
      </c>
      <c r="J24" s="41">
        <f t="shared" si="5"/>
        <v>3.0054038961199736E-2</v>
      </c>
      <c r="K24" s="41">
        <f t="shared" si="5"/>
        <v>2.9378980040409397E-2</v>
      </c>
    </row>
    <row r="25" spans="1:11" ht="19.7" customHeight="1" x14ac:dyDescent="0.3">
      <c r="A25" s="40">
        <f>A24+0.1</f>
        <v>1.9000000000000006</v>
      </c>
      <c r="B25" s="41">
        <f t="shared" si="5"/>
        <v>2.8716559816001741E-2</v>
      </c>
      <c r="C25" s="41">
        <f t="shared" si="5"/>
        <v>2.8066606659772453E-2</v>
      </c>
      <c r="D25" s="41">
        <f t="shared" si="5"/>
        <v>2.7428949703836802E-2</v>
      </c>
      <c r="E25" s="41">
        <f t="shared" si="5"/>
        <v>2.6803418877054952E-2</v>
      </c>
      <c r="F25" s="41">
        <f t="shared" si="5"/>
        <v>2.6189844940452622E-2</v>
      </c>
      <c r="G25" s="41">
        <f t="shared" si="5"/>
        <v>2.5588059521638562E-2</v>
      </c>
      <c r="H25" s="41">
        <f t="shared" si="5"/>
        <v>2.4997895148220373E-2</v>
      </c>
      <c r="I25" s="41">
        <f t="shared" si="5"/>
        <v>2.4419185280222466E-2</v>
      </c>
      <c r="J25" s="41">
        <f t="shared" si="5"/>
        <v>2.3851764341508486E-2</v>
      </c>
      <c r="K25" s="41">
        <f t="shared" si="5"/>
        <v>2.329546775021174E-2</v>
      </c>
    </row>
    <row r="26" spans="1:11" ht="19.7" customHeight="1" x14ac:dyDescent="0.3">
      <c r="A26" s="40">
        <f>A25+0.1</f>
        <v>2.0000000000000004</v>
      </c>
      <c r="B26" s="41">
        <f t="shared" si="5"/>
        <v>2.2750131948179209E-2</v>
      </c>
      <c r="C26" s="41">
        <f t="shared" si="5"/>
        <v>2.221559442943144E-2</v>
      </c>
      <c r="D26" s="41">
        <f t="shared" si="5"/>
        <v>2.1691693767646791E-2</v>
      </c>
      <c r="E26" s="41">
        <f t="shared" si="5"/>
        <v>2.1178269642672221E-2</v>
      </c>
      <c r="F26" s="41">
        <f t="shared" si="5"/>
        <v>2.0675162866069963E-2</v>
      </c>
      <c r="G26" s="41">
        <f t="shared" si="5"/>
        <v>2.0182215405704418E-2</v>
      </c>
      <c r="H26" s="41">
        <f t="shared" si="5"/>
        <v>1.9699270409376912E-2</v>
      </c>
      <c r="I26" s="41">
        <f t="shared" si="5"/>
        <v>1.9226172227517213E-2</v>
      </c>
      <c r="J26" s="41">
        <f t="shared" si="5"/>
        <v>1.8762766434937683E-2</v>
      </c>
      <c r="K26" s="41">
        <f t="shared" si="5"/>
        <v>1.8308899851658955E-2</v>
      </c>
    </row>
    <row r="27" spans="1:11" ht="19.7" customHeight="1" x14ac:dyDescent="0.3">
      <c r="A27" s="40"/>
    </row>
    <row r="28" spans="1:11" ht="19.7" customHeight="1" x14ac:dyDescent="0.3">
      <c r="A28" s="40">
        <f>A26+0.1</f>
        <v>2.1000000000000005</v>
      </c>
      <c r="B28" s="41">
        <f t="shared" ref="B28:K32" si="6">1-_xlfn.NORM.DIST(($A28+B$1),0,1,TRUE)</f>
        <v>1.7864420562816563E-2</v>
      </c>
      <c r="C28" s="41">
        <f t="shared" si="6"/>
        <v>1.7429177937657081E-2</v>
      </c>
      <c r="D28" s="41">
        <f t="shared" si="6"/>
        <v>1.700302264763276E-2</v>
      </c>
      <c r="E28" s="41">
        <f t="shared" si="6"/>
        <v>1.6585806683604987E-2</v>
      </c>
      <c r="F28" s="41">
        <f t="shared" si="6"/>
        <v>1.6177383372166121E-2</v>
      </c>
      <c r="G28" s="41">
        <f t="shared" si="6"/>
        <v>1.5777607391090465E-2</v>
      </c>
      <c r="H28" s="41">
        <f t="shared" si="6"/>
        <v>1.5386334783925371E-2</v>
      </c>
      <c r="I28" s="41">
        <f t="shared" si="6"/>
        <v>1.5003422973732139E-2</v>
      </c>
      <c r="J28" s="41">
        <f t="shared" si="6"/>
        <v>1.4628730775989252E-2</v>
      </c>
      <c r="K28" s="41">
        <f t="shared" si="6"/>
        <v>1.4262118410668823E-2</v>
      </c>
    </row>
    <row r="29" spans="1:11" ht="19.7" customHeight="1" x14ac:dyDescent="0.3">
      <c r="A29" s="40">
        <f>A28+0.1</f>
        <v>2.2000000000000006</v>
      </c>
      <c r="B29" s="41">
        <f t="shared" si="6"/>
        <v>1.390344751349859E-2</v>
      </c>
      <c r="C29" s="41">
        <f t="shared" si="6"/>
        <v>1.3552581146419995E-2</v>
      </c>
      <c r="D29" s="41">
        <f t="shared" si="6"/>
        <v>1.3209383807256225E-2</v>
      </c>
      <c r="E29" s="41">
        <f t="shared" si="6"/>
        <v>1.2873721438601993E-2</v>
      </c>
      <c r="F29" s="41">
        <f t="shared" si="6"/>
        <v>1.2545461435946592E-2</v>
      </c>
      <c r="G29" s="41">
        <f t="shared" si="6"/>
        <v>1.2224472655044671E-2</v>
      </c>
      <c r="H29" s="41">
        <f t="shared" si="6"/>
        <v>1.1910625418547038E-2</v>
      </c>
      <c r="I29" s="41">
        <f t="shared" si="6"/>
        <v>1.1603791521903495E-2</v>
      </c>
      <c r="J29" s="41">
        <f t="shared" si="6"/>
        <v>1.1303844238552796E-2</v>
      </c>
      <c r="K29" s="41">
        <f t="shared" si="6"/>
        <v>1.1010658324411393E-2</v>
      </c>
    </row>
    <row r="30" spans="1:11" ht="19.7" customHeight="1" x14ac:dyDescent="0.3">
      <c r="A30" s="40">
        <f>A29+0.1</f>
        <v>2.3000000000000007</v>
      </c>
      <c r="B30" s="41">
        <f t="shared" si="6"/>
        <v>1.0724110021675837E-2</v>
      </c>
      <c r="C30" s="41">
        <f t="shared" si="6"/>
        <v>1.0444077061951051E-2</v>
      </c>
      <c r="D30" s="41">
        <f t="shared" si="6"/>
        <v>1.0170438668719695E-2</v>
      </c>
      <c r="E30" s="41">
        <f t="shared" si="6"/>
        <v>9.9030755591642539E-3</v>
      </c>
      <c r="F30" s="41">
        <f t="shared" si="6"/>
        <v>9.6418699453583168E-3</v>
      </c>
      <c r="G30" s="41">
        <f t="shared" si="6"/>
        <v>9.3867055348385575E-3</v>
      </c>
      <c r="H30" s="41">
        <f t="shared" si="6"/>
        <v>9.1374675305726516E-3</v>
      </c>
      <c r="I30" s="41">
        <f t="shared" si="6"/>
        <v>8.8940426303367737E-3</v>
      </c>
      <c r="J30" s="41">
        <f t="shared" si="6"/>
        <v>8.6563190255165567E-3</v>
      </c>
      <c r="K30" s="41">
        <f t="shared" si="6"/>
        <v>8.4241863993457233E-3</v>
      </c>
    </row>
    <row r="31" spans="1:11" ht="19.7" customHeight="1" x14ac:dyDescent="0.3">
      <c r="A31" s="40">
        <f>A30+0.1</f>
        <v>2.4000000000000008</v>
      </c>
      <c r="B31" s="41">
        <f t="shared" si="6"/>
        <v>8.1975359245961554E-3</v>
      </c>
      <c r="C31" s="41">
        <f t="shared" si="6"/>
        <v>7.9762602607337252E-3</v>
      </c>
      <c r="D31" s="41">
        <f t="shared" si="6"/>
        <v>7.760253550553653E-3</v>
      </c>
      <c r="E31" s="41">
        <f t="shared" si="6"/>
        <v>7.5494114163091597E-3</v>
      </c>
      <c r="F31" s="41">
        <f t="shared" si="6"/>
        <v>7.3436309553482904E-3</v>
      </c>
      <c r="G31" s="41">
        <f t="shared" si="6"/>
        <v>7.1428107352714543E-3</v>
      </c>
      <c r="H31" s="41">
        <f t="shared" si="6"/>
        <v>6.9468507886243369E-3</v>
      </c>
      <c r="I31" s="41">
        <f t="shared" si="6"/>
        <v>6.7556526071406164E-3</v>
      </c>
      <c r="J31" s="41">
        <f t="shared" si="6"/>
        <v>6.5691191355466971E-3</v>
      </c>
      <c r="K31" s="41">
        <f t="shared" si="6"/>
        <v>6.3871547649431148E-3</v>
      </c>
    </row>
    <row r="32" spans="1:11" ht="19.7" customHeight="1" x14ac:dyDescent="0.3">
      <c r="A32" s="40">
        <f>A31+0.1</f>
        <v>2.5000000000000009</v>
      </c>
      <c r="B32" s="41">
        <f t="shared" si="6"/>
        <v>6.2096653257761592E-3</v>
      </c>
      <c r="C32" s="41">
        <f t="shared" si="6"/>
        <v>6.0365580804125907E-3</v>
      </c>
      <c r="D32" s="41">
        <f t="shared" si="6"/>
        <v>5.8677417153325528E-3</v>
      </c>
      <c r="E32" s="41">
        <f t="shared" si="6"/>
        <v>5.7031263329506698E-3</v>
      </c>
      <c r="F32" s="41">
        <f t="shared" si="6"/>
        <v>5.5426234430825394E-3</v>
      </c>
      <c r="G32" s="41">
        <f t="shared" si="6"/>
        <v>5.3861459540667234E-3</v>
      </c>
      <c r="H32" s="41">
        <f t="shared" si="6"/>
        <v>5.2336081635557807E-3</v>
      </c>
      <c r="I32" s="41">
        <f t="shared" si="6"/>
        <v>5.0849257489909983E-3</v>
      </c>
      <c r="J32" s="41">
        <f t="shared" si="6"/>
        <v>4.9400157577705883E-3</v>
      </c>
      <c r="K32" s="41">
        <f t="shared" si="6"/>
        <v>4.7987965971261204E-3</v>
      </c>
    </row>
    <row r="33" spans="1:11" ht="19.7" customHeight="1" x14ac:dyDescent="0.3">
      <c r="A33" s="40"/>
    </row>
    <row r="34" spans="1:11" ht="19.7" customHeight="1" x14ac:dyDescent="0.3">
      <c r="A34" s="40">
        <f>A32+0.1</f>
        <v>2.600000000000001</v>
      </c>
      <c r="B34" s="41">
        <f t="shared" ref="B34:K38" si="7">1-_xlfn.NORM.DIST(($A34+B$1),0,1,TRUE)</f>
        <v>4.661188023718732E-3</v>
      </c>
      <c r="C34" s="41">
        <f t="shared" si="7"/>
        <v>4.5271111329673319E-3</v>
      </c>
      <c r="D34" s="41">
        <f t="shared" si="7"/>
        <v>4.3964883481213413E-3</v>
      </c>
      <c r="E34" s="41">
        <f t="shared" si="7"/>
        <v>4.2692434090892961E-3</v>
      </c>
      <c r="F34" s="41">
        <f t="shared" si="7"/>
        <v>4.14530136103608E-3</v>
      </c>
      <c r="G34" s="41">
        <f t="shared" si="7"/>
        <v>4.0245885427583339E-3</v>
      </c>
      <c r="H34" s="41">
        <f t="shared" si="7"/>
        <v>3.907032574852809E-3</v>
      </c>
      <c r="I34" s="41">
        <f t="shared" si="7"/>
        <v>3.7925623476854353E-3</v>
      </c>
      <c r="J34" s="41">
        <f t="shared" si="7"/>
        <v>3.6811080091749826E-3</v>
      </c>
      <c r="K34" s="41">
        <f t="shared" si="7"/>
        <v>3.5726009523997515E-3</v>
      </c>
    </row>
    <row r="35" spans="1:11" ht="19.7" customHeight="1" x14ac:dyDescent="0.3">
      <c r="A35" s="40">
        <f>A34+0.1</f>
        <v>2.7000000000000011</v>
      </c>
      <c r="B35" s="41">
        <f t="shared" si="7"/>
        <v>3.4669738030406183E-3</v>
      </c>
      <c r="C35" s="41">
        <f t="shared" si="7"/>
        <v>3.3641604066692032E-3</v>
      </c>
      <c r="D35" s="41">
        <f t="shared" si="7"/>
        <v>3.2640958158912659E-3</v>
      </c>
      <c r="E35" s="41">
        <f t="shared" si="7"/>
        <v>3.1667162773577617E-3</v>
      </c>
      <c r="F35" s="41">
        <f t="shared" si="7"/>
        <v>3.0719592186504441E-3</v>
      </c>
      <c r="G35" s="41">
        <f t="shared" si="7"/>
        <v>2.9797632350545555E-3</v>
      </c>
      <c r="H35" s="41">
        <f t="shared" si="7"/>
        <v>2.8900680762261599E-3</v>
      </c>
      <c r="I35" s="41">
        <f t="shared" si="7"/>
        <v>2.8028146327649939E-3</v>
      </c>
      <c r="J35" s="41">
        <f t="shared" si="7"/>
        <v>2.7179449227012764E-3</v>
      </c>
      <c r="K35" s="41">
        <f t="shared" si="7"/>
        <v>2.6354020779049137E-3</v>
      </c>
    </row>
    <row r="36" spans="1:11" ht="19.7" customHeight="1" x14ac:dyDescent="0.3">
      <c r="A36" s="40">
        <f>A35+0.1</f>
        <v>2.8000000000000012</v>
      </c>
      <c r="B36" s="41">
        <f t="shared" si="7"/>
        <v>2.5551303304278683E-3</v>
      </c>
      <c r="C36" s="41">
        <f t="shared" si="7"/>
        <v>2.4770749987857998E-3</v>
      </c>
      <c r="D36" s="41">
        <f t="shared" si="7"/>
        <v>2.4011824741891896E-3</v>
      </c>
      <c r="E36" s="41">
        <f t="shared" si="7"/>
        <v>2.3274002067315003E-3</v>
      </c>
      <c r="F36" s="41">
        <f t="shared" si="7"/>
        <v>2.2556766915423632E-3</v>
      </c>
      <c r="G36" s="41">
        <f t="shared" si="7"/>
        <v>2.1859614549132322E-3</v>
      </c>
      <c r="H36" s="41">
        <f t="shared" si="7"/>
        <v>2.1182050404046082E-3</v>
      </c>
      <c r="I36" s="41">
        <f t="shared" si="7"/>
        <v>2.0523589949397181E-3</v>
      </c>
      <c r="J36" s="41">
        <f t="shared" si="7"/>
        <v>1.9883758548943087E-3</v>
      </c>
      <c r="K36" s="41">
        <f t="shared" si="7"/>
        <v>1.9262091321878838E-3</v>
      </c>
    </row>
    <row r="37" spans="1:11" ht="19.7" customHeight="1" x14ac:dyDescent="0.3">
      <c r="A37" s="40">
        <f>A36+0.1</f>
        <v>2.9000000000000012</v>
      </c>
      <c r="B37" s="41">
        <f t="shared" si="7"/>
        <v>1.8658133003840449E-3</v>
      </c>
      <c r="C37" s="41">
        <f t="shared" si="7"/>
        <v>1.8071437808063751E-3</v>
      </c>
      <c r="D37" s="41">
        <f t="shared" si="7"/>
        <v>1.7501569286760832E-3</v>
      </c>
      <c r="E37" s="41">
        <f t="shared" si="7"/>
        <v>1.694810019277293E-3</v>
      </c>
      <c r="F37" s="41">
        <f t="shared" si="7"/>
        <v>1.6410612341569708E-3</v>
      </c>
      <c r="G37" s="41">
        <f t="shared" si="7"/>
        <v>1.5888696473648212E-3</v>
      </c>
      <c r="H37" s="41">
        <f t="shared" si="7"/>
        <v>1.538195211738036E-3</v>
      </c>
      <c r="I37" s="41">
        <f t="shared" si="7"/>
        <v>1.4889987452374465E-3</v>
      </c>
      <c r="J37" s="41">
        <f t="shared" si="7"/>
        <v>1.4412419173399638E-3</v>
      </c>
      <c r="K37" s="41">
        <f t="shared" si="7"/>
        <v>1.3948872354921926E-3</v>
      </c>
    </row>
    <row r="38" spans="1:11" ht="19.7" customHeight="1" x14ac:dyDescent="0.3">
      <c r="A38" s="42">
        <f>A37+0.1</f>
        <v>3.0000000000000013</v>
      </c>
      <c r="B38" s="43">
        <f t="shared" si="7"/>
        <v>1.3498980316301035E-3</v>
      </c>
      <c r="C38" s="43">
        <f t="shared" si="7"/>
        <v>1.3062384487694256E-3</v>
      </c>
      <c r="D38" s="43">
        <f t="shared" si="7"/>
        <v>1.2638734276723129E-3</v>
      </c>
      <c r="E38" s="43">
        <f t="shared" si="7"/>
        <v>1.2227686935922799E-3</v>
      </c>
      <c r="F38" s="43">
        <f t="shared" si="7"/>
        <v>1.1828907431044033E-3</v>
      </c>
      <c r="G38" s="43">
        <f t="shared" si="7"/>
        <v>1.1442068310226761E-3</v>
      </c>
      <c r="H38" s="43">
        <f t="shared" si="7"/>
        <v>1.1066849574092874E-3</v>
      </c>
      <c r="I38" s="43">
        <f t="shared" si="7"/>
        <v>1.0702938546789387E-3</v>
      </c>
      <c r="J38" s="43">
        <f t="shared" si="7"/>
        <v>1.0350029748028566E-3</v>
      </c>
      <c r="K38" s="43">
        <f t="shared" si="7"/>
        <v>1.0007824766140594E-3</v>
      </c>
    </row>
  </sheetData>
  <phoneticPr fontId="2"/>
  <pageMargins left="0.7" right="0.7" top="0.75" bottom="0.75" header="0.3" footer="0.3"/>
  <pageSetup paperSize="9" orientation="portrait" r:id="rId1"/>
  <headerFooter>
    <oddHeader>&amp;C&amp;"メイリオ,レギュラー"&amp;A&amp;R&amp;"メイリオ,レギュラー"教科書 pp. 162　付録２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6"/>
  <sheetViews>
    <sheetView showGridLines="0" view="pageBreakPreview" topLeftCell="J1" zoomScale="60" zoomScaleNormal="90" zoomScalePageLayoutView="80" workbookViewId="0">
      <selection activeCell="AA1" sqref="AA1:AZ1048576"/>
    </sheetView>
  </sheetViews>
  <sheetFormatPr defaultColWidth="3.625" defaultRowHeight="24.95" customHeight="1" x14ac:dyDescent="0.3"/>
  <cols>
    <col min="1" max="1" width="3.625" style="34"/>
    <col min="2" max="2" width="4.375" style="34" bestFit="1" customWidth="1"/>
    <col min="3" max="3" width="3.625" style="34"/>
    <col min="4" max="7" width="3.625" style="18"/>
    <col min="8" max="8" width="4" style="18" bestFit="1" customWidth="1"/>
    <col min="9" max="52" width="3.625" style="18"/>
    <col min="53" max="16384" width="3.625" style="1"/>
  </cols>
  <sheetData>
    <row r="1" spans="1:76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76" ht="24.95" customHeight="1" x14ac:dyDescent="0.3">
      <c r="A2" s="1"/>
      <c r="B2" s="1"/>
      <c r="C2" s="93" t="s">
        <v>0</v>
      </c>
      <c r="D2" s="94"/>
      <c r="E2" s="94"/>
      <c r="F2" s="95"/>
      <c r="G2" s="25" t="s">
        <v>26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82" t="s">
        <v>30</v>
      </c>
      <c r="AB2" s="82"/>
      <c r="AC2" s="82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1"/>
      <c r="BC2" s="93" t="s">
        <v>2</v>
      </c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5"/>
    </row>
    <row r="3" spans="1:76" ht="24.95" customHeight="1" thickBot="1" x14ac:dyDescent="0.35">
      <c r="A3" s="1"/>
      <c r="B3" s="1"/>
      <c r="C3" s="99"/>
      <c r="D3" s="100"/>
      <c r="E3" s="100"/>
      <c r="F3" s="101"/>
      <c r="G3" s="4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20"/>
      <c r="AB3" s="20"/>
      <c r="AC3" s="20"/>
      <c r="AD3" s="20"/>
      <c r="AW3" s="20"/>
      <c r="AX3" s="20"/>
      <c r="AY3" s="20"/>
      <c r="AZ3" s="20"/>
      <c r="BA3" s="21"/>
      <c r="BC3" s="96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  <c r="BW3" s="97"/>
      <c r="BX3" s="98"/>
    </row>
    <row r="4" spans="1:76" ht="24.95" customHeight="1" thickBot="1" x14ac:dyDescent="0.35">
      <c r="A4" s="1"/>
      <c r="B4" s="1"/>
      <c r="C4" s="96"/>
      <c r="D4" s="97"/>
      <c r="E4" s="97"/>
      <c r="F4" s="98"/>
      <c r="G4" s="26" t="s">
        <v>27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20"/>
      <c r="AB4" s="20"/>
      <c r="AC4" s="20"/>
      <c r="AD4" s="20"/>
      <c r="AW4" s="20"/>
      <c r="AX4" s="20"/>
      <c r="AY4" s="20"/>
      <c r="AZ4" s="20"/>
      <c r="BA4" s="21"/>
      <c r="BC4" s="15"/>
      <c r="BD4" s="5" t="s">
        <v>7</v>
      </c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2"/>
      <c r="BW4" s="2"/>
      <c r="BX4" s="3"/>
    </row>
    <row r="5" spans="1:76" ht="24.95" customHeight="1" x14ac:dyDescent="0.3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20"/>
      <c r="AB5" s="20"/>
      <c r="AC5" s="20"/>
      <c r="AD5" s="20"/>
      <c r="AW5" s="20"/>
      <c r="AX5" s="20"/>
      <c r="AY5" s="20"/>
      <c r="AZ5" s="20"/>
      <c r="BA5" s="21"/>
      <c r="BC5" s="15"/>
      <c r="BD5" s="5"/>
      <c r="BE5" s="5" t="s">
        <v>11</v>
      </c>
      <c r="BF5" s="5"/>
      <c r="BG5" s="5"/>
      <c r="BH5" s="5" t="s">
        <v>10</v>
      </c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6"/>
    </row>
    <row r="6" spans="1:76" ht="24.95" customHeight="1" x14ac:dyDescent="0.3">
      <c r="A6" s="92" t="s">
        <v>29</v>
      </c>
      <c r="B6" s="92"/>
      <c r="C6" s="92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21"/>
      <c r="Y6" s="21"/>
      <c r="Z6" s="22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1"/>
      <c r="BC6" s="30"/>
      <c r="BD6" s="7"/>
      <c r="BE6" s="7" t="s">
        <v>8</v>
      </c>
      <c r="BF6" s="7"/>
      <c r="BG6" s="7"/>
      <c r="BH6" s="7" t="s">
        <v>9</v>
      </c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9"/>
    </row>
    <row r="7" spans="1:76" ht="24.95" customHeight="1" x14ac:dyDescent="0.3">
      <c r="A7" s="22"/>
      <c r="B7" s="22"/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2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1"/>
      <c r="BC7" s="19"/>
      <c r="BD7" s="10" t="s">
        <v>11</v>
      </c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6"/>
    </row>
    <row r="8" spans="1:76" ht="24.95" customHeight="1" x14ac:dyDescent="0.3">
      <c r="A8" s="22"/>
      <c r="B8" s="22"/>
      <c r="C8" s="2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2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1"/>
      <c r="BC8" s="4"/>
      <c r="BD8" s="5"/>
      <c r="BE8" s="5" t="s">
        <v>12</v>
      </c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6"/>
    </row>
    <row r="9" spans="1:76" ht="24.95" customHeight="1" x14ac:dyDescent="0.3">
      <c r="A9" s="22"/>
      <c r="B9" s="22"/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2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1"/>
      <c r="BC9" s="4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6"/>
    </row>
    <row r="10" spans="1:76" ht="24.95" customHeight="1" x14ac:dyDescent="0.3">
      <c r="A10" s="22"/>
      <c r="B10" s="22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1"/>
      <c r="BC10" s="1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9"/>
    </row>
    <row r="11" spans="1:76" ht="24.95" customHeight="1" x14ac:dyDescent="0.3">
      <c r="A11" s="22"/>
      <c r="B11" s="22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36"/>
      <c r="Z11" s="23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1"/>
      <c r="BC11" s="4"/>
      <c r="BD11" s="5" t="s">
        <v>8</v>
      </c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6"/>
    </row>
    <row r="12" spans="1:76" ht="24.95" customHeight="1" x14ac:dyDescent="0.3">
      <c r="A12" s="22"/>
      <c r="B12" s="22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1"/>
      <c r="BC12" s="4"/>
      <c r="BD12" s="5"/>
      <c r="BE12" s="5" t="s">
        <v>13</v>
      </c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6"/>
    </row>
    <row r="13" spans="1:76" ht="24.95" customHeight="1" x14ac:dyDescent="0.3">
      <c r="A13" s="22"/>
      <c r="B13" s="22"/>
      <c r="C13" s="20"/>
      <c r="D13" s="35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2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1"/>
      <c r="BB13" s="29"/>
      <c r="BC13" s="4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6"/>
    </row>
    <row r="14" spans="1:76" ht="24.95" customHeight="1" x14ac:dyDescent="0.3">
      <c r="A14" s="22"/>
      <c r="B14" s="22"/>
      <c r="C14" s="20"/>
      <c r="D14" s="3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2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1"/>
      <c r="BB14" s="13"/>
      <c r="BC14" s="4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6"/>
    </row>
    <row r="15" spans="1:76" ht="24.95" customHeight="1" x14ac:dyDescent="0.3">
      <c r="A15" s="22"/>
      <c r="B15" s="22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2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1"/>
      <c r="BB15" s="13"/>
      <c r="BC15" s="4"/>
      <c r="BD15" s="5" t="s">
        <v>14</v>
      </c>
      <c r="BE15" s="5"/>
      <c r="BF15" s="5"/>
      <c r="BG15" s="5"/>
      <c r="BH15" s="5" t="s">
        <v>15</v>
      </c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6"/>
    </row>
    <row r="16" spans="1:76" ht="24.95" customHeight="1" x14ac:dyDescent="0.3">
      <c r="A16" s="22"/>
      <c r="B16" s="22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2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1"/>
      <c r="BB16" s="13"/>
      <c r="BC16" s="4"/>
      <c r="BD16" s="5" t="s">
        <v>16</v>
      </c>
      <c r="BE16" s="5"/>
      <c r="BF16" s="5"/>
      <c r="BG16" s="5"/>
      <c r="BH16" s="5" t="s">
        <v>17</v>
      </c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6"/>
    </row>
    <row r="17" spans="1:76" ht="24.95" customHeight="1" thickBot="1" x14ac:dyDescent="0.35">
      <c r="A17" s="82"/>
      <c r="B17" s="82"/>
      <c r="C17" s="82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2"/>
      <c r="AA17" s="20"/>
      <c r="AB17" s="20"/>
      <c r="AY17" s="20"/>
      <c r="AZ17" s="20"/>
      <c r="BA17" s="21"/>
      <c r="BB17" s="13"/>
      <c r="BC17" s="26"/>
      <c r="BD17" s="27" t="s">
        <v>18</v>
      </c>
      <c r="BE17" s="27"/>
      <c r="BF17" s="27"/>
      <c r="BG17" s="27"/>
      <c r="BH17" s="27" t="s">
        <v>19</v>
      </c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8"/>
    </row>
    <row r="18" spans="1:76" ht="24.95" customHeight="1" x14ac:dyDescent="0.3">
      <c r="A18" s="22"/>
      <c r="B18" s="22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2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1"/>
      <c r="BB18" s="5"/>
      <c r="BC18" s="31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ht="24.95" customHeight="1" x14ac:dyDescent="0.3">
      <c r="A19" s="22"/>
      <c r="B19" s="22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2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1"/>
      <c r="BB19" s="13"/>
      <c r="BC19" s="14" t="s">
        <v>1</v>
      </c>
      <c r="BD19" s="10" t="s">
        <v>6</v>
      </c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1"/>
    </row>
    <row r="20" spans="1:76" ht="24.95" customHeight="1" x14ac:dyDescent="0.3">
      <c r="A20" s="22"/>
      <c r="B20" s="22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36"/>
      <c r="Z20" s="23"/>
      <c r="AA20" s="20"/>
      <c r="AB20" s="20"/>
      <c r="AY20" s="20"/>
      <c r="AZ20" s="20"/>
      <c r="BA20" s="21"/>
      <c r="BB20" s="13"/>
      <c r="BC20" s="12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13"/>
    </row>
    <row r="21" spans="1:76" ht="24.95" customHeight="1" x14ac:dyDescent="0.3">
      <c r="A21" s="82"/>
      <c r="B21" s="82"/>
      <c r="C21" s="82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2"/>
      <c r="AA21" s="20"/>
      <c r="AB21" s="20"/>
      <c r="AY21" s="44"/>
      <c r="AZ21" s="44"/>
      <c r="BA21" s="21"/>
      <c r="BB21" s="13"/>
      <c r="BC21" s="12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13"/>
    </row>
    <row r="22" spans="1:76" ht="24.95" customHeight="1" x14ac:dyDescent="0.3">
      <c r="A22" s="22"/>
      <c r="B22" s="22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2"/>
      <c r="AA22" s="20"/>
      <c r="AB22" s="20"/>
      <c r="AY22" s="44"/>
      <c r="AZ22" s="44"/>
      <c r="BA22" s="21"/>
      <c r="BB22" s="13"/>
      <c r="BC22" s="12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13"/>
    </row>
    <row r="23" spans="1:76" ht="24.95" customHeight="1" x14ac:dyDescent="0.3">
      <c r="A23" s="1"/>
      <c r="B23" s="1"/>
      <c r="C23" s="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2"/>
      <c r="AA23" s="20"/>
      <c r="AB23" s="45"/>
      <c r="AY23" s="45"/>
      <c r="AZ23" s="45"/>
      <c r="BA23" s="21"/>
      <c r="BB23" s="5"/>
      <c r="BC23" s="12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13"/>
    </row>
    <row r="24" spans="1:76" ht="24.95" customHeight="1" x14ac:dyDescent="0.3">
      <c r="A24" s="18"/>
      <c r="B24" s="18"/>
      <c r="C24" s="18"/>
      <c r="D24" s="35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35"/>
      <c r="V24" s="35"/>
      <c r="W24" s="35"/>
      <c r="X24" s="21"/>
      <c r="Y24" s="21"/>
      <c r="Z24" s="22"/>
      <c r="AA24" s="20"/>
      <c r="AB24" s="45"/>
      <c r="AY24" s="45"/>
      <c r="AZ24" s="45"/>
      <c r="BA24" s="21"/>
      <c r="BB24" s="5"/>
      <c r="BC24" s="12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13"/>
    </row>
    <row r="25" spans="1:76" ht="24.95" customHeight="1" x14ac:dyDescent="0.3">
      <c r="C25" s="18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AA25" s="20"/>
      <c r="AB25" s="20"/>
      <c r="AY25" s="44"/>
      <c r="AZ25" s="44"/>
      <c r="BA25" s="21"/>
      <c r="BC25" s="12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13"/>
    </row>
    <row r="26" spans="1:76" ht="24.95" customHeight="1" x14ac:dyDescent="0.3">
      <c r="C26" s="18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AA26" s="20"/>
      <c r="AB26" s="20"/>
      <c r="AY26" s="44"/>
      <c r="AZ26" s="44"/>
      <c r="BA26" s="21"/>
      <c r="BC26" s="12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13"/>
    </row>
    <row r="27" spans="1:76" ht="24.95" customHeight="1" x14ac:dyDescent="0.3">
      <c r="C27" s="18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AA27" s="20"/>
      <c r="AB27" s="20"/>
      <c r="AY27" s="20"/>
      <c r="AZ27" s="20"/>
      <c r="BA27" s="21"/>
      <c r="BC27" s="12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13"/>
    </row>
    <row r="28" spans="1:76" ht="24.95" customHeight="1" x14ac:dyDescent="0.3">
      <c r="C28" s="18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AA28" s="20"/>
      <c r="AB28" s="20"/>
      <c r="AY28" s="20"/>
      <c r="AZ28" s="20"/>
      <c r="BA28" s="21"/>
      <c r="BC28" s="12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13"/>
    </row>
    <row r="29" spans="1:76" ht="24.95" customHeight="1" x14ac:dyDescent="0.3">
      <c r="A29" s="82"/>
      <c r="B29" s="82"/>
      <c r="C29" s="82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AA29" s="20"/>
      <c r="AB29" s="20"/>
      <c r="AY29" s="20"/>
      <c r="AZ29" s="20"/>
      <c r="BA29" s="21"/>
      <c r="BC29" s="12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13"/>
    </row>
    <row r="30" spans="1:76" ht="24.95" customHeight="1" x14ac:dyDescent="0.3">
      <c r="C30" s="18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AA30" s="20"/>
      <c r="AB30" s="20"/>
      <c r="AY30" s="20"/>
      <c r="AZ30" s="20"/>
      <c r="BA30" s="21"/>
      <c r="BC30" s="12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13"/>
    </row>
    <row r="31" spans="1:76" ht="24.95" customHeight="1" x14ac:dyDescent="0.3">
      <c r="C31" s="18"/>
      <c r="AA31" s="20"/>
      <c r="AB31" s="20"/>
      <c r="AY31" s="20"/>
      <c r="AZ31" s="20"/>
      <c r="BA31" s="21"/>
      <c r="BC31" s="32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8"/>
    </row>
    <row r="32" spans="1:76" ht="24.95" customHeight="1" x14ac:dyDescent="0.3">
      <c r="C32" s="14" t="s">
        <v>1</v>
      </c>
      <c r="D32" s="10" t="s">
        <v>6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AA32" s="20"/>
      <c r="AB32" s="20"/>
      <c r="AY32" s="20"/>
      <c r="AZ32" s="20"/>
      <c r="BA32" s="24"/>
    </row>
    <row r="33" spans="3:65" ht="24.95" customHeight="1" x14ac:dyDescent="0.3">
      <c r="C33" s="1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13"/>
      <c r="AA33" s="20"/>
      <c r="AB33" s="20"/>
      <c r="AY33" s="20"/>
      <c r="AZ33" s="20"/>
      <c r="BA33" s="24"/>
      <c r="BC33" s="1" t="s">
        <v>3</v>
      </c>
      <c r="BH33" s="1" t="s">
        <v>32</v>
      </c>
    </row>
    <row r="34" spans="3:65" ht="24.95" customHeight="1" x14ac:dyDescent="0.3">
      <c r="C34" s="1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13"/>
      <c r="BD34" s="1" t="s">
        <v>5</v>
      </c>
      <c r="BE34" s="1" t="s">
        <v>20</v>
      </c>
    </row>
    <row r="35" spans="3:65" ht="24.95" customHeight="1" x14ac:dyDescent="0.3">
      <c r="C35" s="1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13"/>
      <c r="BC35" s="1" t="s">
        <v>4</v>
      </c>
      <c r="BH35" s="1" t="s">
        <v>25</v>
      </c>
    </row>
    <row r="36" spans="3:65" ht="24.95" customHeight="1" x14ac:dyDescent="0.3">
      <c r="C36" s="32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8"/>
      <c r="BM36" s="1" t="s">
        <v>31</v>
      </c>
    </row>
  </sheetData>
  <mergeCells count="7">
    <mergeCell ref="AA2:AC2"/>
    <mergeCell ref="BC2:BX3"/>
    <mergeCell ref="A29:C29"/>
    <mergeCell ref="A21:C21"/>
    <mergeCell ref="A17:C17"/>
    <mergeCell ref="A6:C6"/>
    <mergeCell ref="C2:F4"/>
  </mergeCells>
  <phoneticPr fontId="2"/>
  <pageMargins left="0.7" right="0.86624999999999996" top="0.75" bottom="0.75" header="0.3" footer="0.3"/>
  <pageSetup paperSize="9" scale="87" orientation="portrait" r:id="rId1"/>
  <headerFooter>
    <oddHeader>&amp;L2019/10/02&amp;C&amp;"メイリオ,レギュラー"&amp;16&amp;A&amp;R&amp;"メイリオ,レギュラー"（担当：池川）</oddHeader>
    <oddFooter>&amp;C&amp;"メイリオ,レギュラー"&amp;14&amp;P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86"/>
  <sheetViews>
    <sheetView topLeftCell="AA1" workbookViewId="0">
      <selection activeCell="AJ3" sqref="AJ3"/>
    </sheetView>
  </sheetViews>
  <sheetFormatPr defaultRowHeight="16.5" x14ac:dyDescent="0.3"/>
  <cols>
    <col min="3" max="3" width="12.75" bestFit="1" customWidth="1"/>
    <col min="12" max="12" width="12.75" bestFit="1" customWidth="1"/>
    <col min="14" max="14" width="12.75" bestFit="1" customWidth="1"/>
    <col min="16" max="16" width="12.75" bestFit="1" customWidth="1"/>
    <col min="18" max="18" width="12.75" bestFit="1" customWidth="1"/>
    <col min="19" max="19" width="12.75" customWidth="1"/>
    <col min="29" max="29" width="12.75" bestFit="1" customWidth="1"/>
    <col min="31" max="31" width="12.75" bestFit="1" customWidth="1"/>
    <col min="33" max="33" width="12.75" bestFit="1" customWidth="1"/>
  </cols>
  <sheetData>
    <row r="2" spans="2:33" x14ac:dyDescent="0.3">
      <c r="B2" s="33" t="s">
        <v>22</v>
      </c>
      <c r="C2">
        <v>0</v>
      </c>
      <c r="K2" s="33" t="s">
        <v>22</v>
      </c>
      <c r="L2">
        <v>0</v>
      </c>
      <c r="M2" s="33"/>
      <c r="O2" s="33"/>
      <c r="Q2" s="33"/>
      <c r="AB2" s="33"/>
      <c r="AD2" s="33"/>
      <c r="AF2" s="33"/>
    </row>
    <row r="3" spans="2:33" x14ac:dyDescent="0.3">
      <c r="B3" s="33" t="s">
        <v>24</v>
      </c>
      <c r="C3">
        <v>1</v>
      </c>
      <c r="K3" s="33" t="s">
        <v>24</v>
      </c>
      <c r="L3">
        <v>1</v>
      </c>
      <c r="M3" s="33" t="s">
        <v>41</v>
      </c>
      <c r="N3">
        <v>1</v>
      </c>
      <c r="O3" s="33" t="s">
        <v>41</v>
      </c>
      <c r="P3">
        <v>4</v>
      </c>
      <c r="Q3" s="33" t="s">
        <v>41</v>
      </c>
      <c r="R3">
        <v>10</v>
      </c>
      <c r="AB3" s="33" t="s">
        <v>41</v>
      </c>
      <c r="AC3">
        <v>1</v>
      </c>
      <c r="AD3" s="33" t="s">
        <v>41</v>
      </c>
      <c r="AE3">
        <v>1</v>
      </c>
      <c r="AF3" s="33" t="s">
        <v>41</v>
      </c>
      <c r="AG3">
        <v>1</v>
      </c>
    </row>
    <row r="5" spans="2:33" x14ac:dyDescent="0.3">
      <c r="B5" s="33" t="s">
        <v>21</v>
      </c>
      <c r="C5" s="33" t="s">
        <v>23</v>
      </c>
      <c r="K5" s="33" t="s">
        <v>21</v>
      </c>
      <c r="L5" s="33" t="s">
        <v>43</v>
      </c>
      <c r="M5" s="33" t="s">
        <v>40</v>
      </c>
      <c r="N5" s="33" t="str">
        <f>"t("&amp;N3&amp;")"</f>
        <v>t(1)</v>
      </c>
      <c r="O5" s="33" t="s">
        <v>42</v>
      </c>
      <c r="P5" s="33" t="str">
        <f>"t("&amp;P3&amp;")"</f>
        <v>t(4)</v>
      </c>
      <c r="Q5" s="33" t="s">
        <v>42</v>
      </c>
      <c r="R5" s="33" t="str">
        <f>"t("&amp;R3&amp;")"</f>
        <v>t(10)</v>
      </c>
      <c r="S5" s="33"/>
      <c r="AB5" s="33" t="s">
        <v>40</v>
      </c>
      <c r="AC5" s="33" t="str">
        <f>"t("&amp;AC3&amp;")"</f>
        <v>t(1)</v>
      </c>
      <c r="AD5" s="33" t="s">
        <v>40</v>
      </c>
      <c r="AE5" s="81" t="s">
        <v>44</v>
      </c>
      <c r="AF5" s="33" t="s">
        <v>40</v>
      </c>
      <c r="AG5" s="81" t="s">
        <v>45</v>
      </c>
    </row>
    <row r="6" spans="2:33" x14ac:dyDescent="0.3">
      <c r="B6">
        <v>-4</v>
      </c>
      <c r="C6">
        <f>_xlfn.NORM.DIST(B6,C$2,C$3,FALSE)</f>
        <v>1.3383022576488537E-4</v>
      </c>
      <c r="K6" s="79">
        <v>-4</v>
      </c>
      <c r="L6">
        <f>_xlfn.NORM.DIST(K6,L$2,L$3,FALSE)</f>
        <v>1.3383022576488537E-4</v>
      </c>
      <c r="M6" s="79">
        <v>-4</v>
      </c>
      <c r="N6">
        <f>_xlfn.T.DIST(M6,N$3,FALSE)</f>
        <v>1.8724110951987685E-2</v>
      </c>
      <c r="O6" s="79">
        <v>-4</v>
      </c>
      <c r="P6">
        <f>_xlfn.T.DIST(O6,P$3,FALSE)</f>
        <v>6.7082039324993705E-3</v>
      </c>
      <c r="Q6" s="79">
        <v>-4</v>
      </c>
      <c r="R6">
        <f>_xlfn.T.DIST(Q6,R$3,FALSE)</f>
        <v>2.0310339110412167E-3</v>
      </c>
      <c r="AB6" s="79">
        <v>-4</v>
      </c>
      <c r="AC6">
        <f>_xlfn.T.DIST(AB6,AC$3,FALSE)</f>
        <v>1.8724110951987685E-2</v>
      </c>
      <c r="AD6" s="79">
        <v>2.0859999999999999</v>
      </c>
      <c r="AE6">
        <f>_xlfn.T.DIST(AD6,AE$3,FALSE)</f>
        <v>5.9481654167209956E-2</v>
      </c>
      <c r="AF6" s="79">
        <v>-2.0859999999999999</v>
      </c>
      <c r="AG6">
        <f>_xlfn.T.DIST(AF6,AG$3,FALSE)</f>
        <v>5.9481654167209956E-2</v>
      </c>
    </row>
    <row r="7" spans="2:33" x14ac:dyDescent="0.3">
      <c r="B7">
        <f>B6+0.1</f>
        <v>-3.9</v>
      </c>
      <c r="C7">
        <f>_xlfn.NORM.DIST(B7,C$2,C$3,FALSE)</f>
        <v>1.9865547139277272E-4</v>
      </c>
      <c r="K7" s="79">
        <f>K6+0.1</f>
        <v>-3.9</v>
      </c>
      <c r="L7">
        <f>_xlfn.NORM.DIST(K7,L$2,L$3,FALSE)</f>
        <v>1.9865547139277272E-4</v>
      </c>
      <c r="M7" s="79">
        <f>M6+0.1</f>
        <v>-3.9</v>
      </c>
      <c r="N7">
        <f t="shared" ref="N7:P70" si="0">_xlfn.T.DIST(M7,N$3,FALSE)</f>
        <v>1.9636637025526874E-2</v>
      </c>
      <c r="O7" s="79">
        <f>O6+0.1</f>
        <v>-3.9</v>
      </c>
      <c r="P7">
        <f t="shared" si="0"/>
        <v>7.4192983211059998E-3</v>
      </c>
      <c r="Q7" s="79">
        <f>Q6+0.1</f>
        <v>-3.9</v>
      </c>
      <c r="R7">
        <f t="shared" ref="R7" si="1">_xlfn.T.DIST(Q7,R$3,FALSE)</f>
        <v>2.4066888019954914E-3</v>
      </c>
      <c r="AB7" s="79">
        <f>AB6+0.1</f>
        <v>-3.9</v>
      </c>
      <c r="AC7">
        <f t="shared" ref="AC7:AE7" si="2">_xlfn.T.DIST(AB7,AC$3,FALSE)</f>
        <v>1.9636637025526874E-2</v>
      </c>
      <c r="AD7" s="79">
        <f>AD6+0.1</f>
        <v>2.1859999999999999</v>
      </c>
      <c r="AE7">
        <f t="shared" si="2"/>
        <v>5.5084294902047269E-2</v>
      </c>
      <c r="AF7" s="79">
        <f>AF6-0.1</f>
        <v>-2.1859999999999999</v>
      </c>
      <c r="AG7">
        <f t="shared" ref="AG7" si="3">_xlfn.T.DIST(AF7,AG$3,FALSE)</f>
        <v>5.5084294902047269E-2</v>
      </c>
    </row>
    <row r="8" spans="2:33" x14ac:dyDescent="0.3">
      <c r="B8">
        <f t="shared" ref="B8:B71" si="4">B7+0.1</f>
        <v>-3.8</v>
      </c>
      <c r="C8">
        <f t="shared" ref="C8:C71" si="5">_xlfn.NORM.DIST(B8,C$2,C$3,FALSE)</f>
        <v>2.9194692579146027E-4</v>
      </c>
      <c r="K8" s="79">
        <f t="shared" ref="K8:M71" si="6">K7+0.1</f>
        <v>-3.8</v>
      </c>
      <c r="L8">
        <f t="shared" ref="L8:L71" si="7">_xlfn.NORM.DIST(K8,L$2,L$3,FALSE)</f>
        <v>2.9194692579146027E-4</v>
      </c>
      <c r="M8" s="79">
        <f t="shared" si="6"/>
        <v>-3.8</v>
      </c>
      <c r="N8">
        <f t="shared" si="0"/>
        <v>2.0615925270970902E-2</v>
      </c>
      <c r="O8" s="79">
        <f t="shared" ref="O8:Q8" si="8">O7+0.1</f>
        <v>-3.8</v>
      </c>
      <c r="P8">
        <f t="shared" si="0"/>
        <v>8.2182425413127851E-3</v>
      </c>
      <c r="Q8" s="79">
        <f t="shared" si="8"/>
        <v>-3.8</v>
      </c>
      <c r="R8">
        <f t="shared" ref="R8" si="9">_xlfn.T.DIST(Q8,R$3,FALSE)</f>
        <v>2.854394394609606E-3</v>
      </c>
      <c r="AB8" s="79">
        <f t="shared" ref="AB8" si="10">AB7+0.1</f>
        <v>-3.8</v>
      </c>
      <c r="AC8">
        <f t="shared" ref="AC8:AE8" si="11">_xlfn.T.DIST(AB8,AC$3,FALSE)</f>
        <v>2.0615925270970902E-2</v>
      </c>
      <c r="AD8" s="79">
        <f t="shared" ref="AD8" si="12">AD7+0.1</f>
        <v>2.286</v>
      </c>
      <c r="AE8">
        <f t="shared" si="11"/>
        <v>5.1127580502764731E-2</v>
      </c>
      <c r="AF8" s="79">
        <f t="shared" ref="AF8:AF71" si="13">AF7-0.1</f>
        <v>-2.286</v>
      </c>
      <c r="AG8">
        <f t="shared" ref="AG8" si="14">_xlfn.T.DIST(AF8,AG$3,FALSE)</f>
        <v>5.1127580502764731E-2</v>
      </c>
    </row>
    <row r="9" spans="2:33" x14ac:dyDescent="0.3">
      <c r="B9">
        <f t="shared" si="4"/>
        <v>-3.6999999999999997</v>
      </c>
      <c r="C9">
        <f t="shared" si="5"/>
        <v>4.2478027055075219E-4</v>
      </c>
      <c r="K9" s="79">
        <f t="shared" si="6"/>
        <v>-3.6999999999999997</v>
      </c>
      <c r="L9">
        <f t="shared" si="7"/>
        <v>4.2478027055075219E-4</v>
      </c>
      <c r="M9" s="79">
        <f t="shared" si="6"/>
        <v>-3.6999999999999997</v>
      </c>
      <c r="N9">
        <f t="shared" si="0"/>
        <v>2.1668474212647431E-2</v>
      </c>
      <c r="O9" s="79">
        <f t="shared" ref="O9:Q9" si="15">O8+0.1</f>
        <v>-3.6999999999999997</v>
      </c>
      <c r="P9">
        <f t="shared" si="0"/>
        <v>9.117203819542858E-3</v>
      </c>
      <c r="Q9" s="79">
        <f t="shared" si="15"/>
        <v>-3.6999999999999997</v>
      </c>
      <c r="R9">
        <f t="shared" ref="R9" si="16">_xlfn.T.DIST(Q9,R$3,FALSE)</f>
        <v>3.388150977962402E-3</v>
      </c>
      <c r="AB9" s="79">
        <f t="shared" ref="AB9" si="17">AB8+0.1</f>
        <v>-3.6999999999999997</v>
      </c>
      <c r="AC9">
        <f t="shared" ref="AC9:AE9" si="18">_xlfn.T.DIST(AB9,AC$3,FALSE)</f>
        <v>2.1668474212647431E-2</v>
      </c>
      <c r="AD9" s="79">
        <f t="shared" ref="AD9" si="19">AD8+0.1</f>
        <v>2.3860000000000001</v>
      </c>
      <c r="AE9">
        <f t="shared" si="18"/>
        <v>4.7558654776394704E-2</v>
      </c>
      <c r="AF9" s="79">
        <f t="shared" si="13"/>
        <v>-2.3860000000000001</v>
      </c>
      <c r="AG9">
        <f t="shared" ref="AG9" si="20">_xlfn.T.DIST(AF9,AG$3,FALSE)</f>
        <v>4.7558654776394704E-2</v>
      </c>
    </row>
    <row r="10" spans="2:33" x14ac:dyDescent="0.3">
      <c r="B10">
        <f t="shared" si="4"/>
        <v>-3.5999999999999996</v>
      </c>
      <c r="C10">
        <f t="shared" si="5"/>
        <v>6.1190193011377298E-4</v>
      </c>
      <c r="K10" s="79">
        <f t="shared" si="6"/>
        <v>-3.5999999999999996</v>
      </c>
      <c r="L10">
        <f t="shared" si="7"/>
        <v>6.1190193011377298E-4</v>
      </c>
      <c r="M10" s="79">
        <f t="shared" si="6"/>
        <v>-3.5999999999999996</v>
      </c>
      <c r="N10">
        <f t="shared" si="0"/>
        <v>2.2801567778208506E-2</v>
      </c>
      <c r="O10" s="79">
        <f t="shared" ref="O10:Q10" si="21">O9+0.1</f>
        <v>-3.5999999999999996</v>
      </c>
      <c r="P10">
        <f t="shared" si="0"/>
        <v>1.0130167496884297E-2</v>
      </c>
      <c r="Q10" s="79">
        <f t="shared" si="21"/>
        <v>-3.5999999999999996</v>
      </c>
      <c r="R10">
        <f t="shared" ref="R10" si="22">_xlfn.T.DIST(Q10,R$3,FALSE)</f>
        <v>4.0246232150294723E-3</v>
      </c>
      <c r="AB10" s="79">
        <f t="shared" ref="AB10" si="23">AB9+0.1</f>
        <v>-3.5999999999999996</v>
      </c>
      <c r="AC10">
        <f t="shared" ref="AC10:AE10" si="24">_xlfn.T.DIST(AB10,AC$3,FALSE)</f>
        <v>2.2801567778208506E-2</v>
      </c>
      <c r="AD10" s="79">
        <f t="shared" ref="AD10" si="25">AD9+0.1</f>
        <v>2.4860000000000002</v>
      </c>
      <c r="AE10">
        <f t="shared" si="24"/>
        <v>4.433164306152515E-2</v>
      </c>
      <c r="AF10" s="79">
        <f t="shared" si="13"/>
        <v>-2.4860000000000002</v>
      </c>
      <c r="AG10">
        <f t="shared" ref="AG10" si="26">_xlfn.T.DIST(AF10,AG$3,FALSE)</f>
        <v>4.433164306152515E-2</v>
      </c>
    </row>
    <row r="11" spans="2:33" x14ac:dyDescent="0.3">
      <c r="B11">
        <f t="shared" si="4"/>
        <v>-3.4999999999999996</v>
      </c>
      <c r="C11">
        <f t="shared" si="5"/>
        <v>8.7268269504576167E-4</v>
      </c>
      <c r="K11" s="79">
        <f t="shared" si="6"/>
        <v>-3.4999999999999996</v>
      </c>
      <c r="L11">
        <f t="shared" si="7"/>
        <v>8.7268269504576167E-4</v>
      </c>
      <c r="M11" s="79">
        <f t="shared" si="6"/>
        <v>-3.4999999999999996</v>
      </c>
      <c r="N11">
        <f t="shared" si="0"/>
        <v>2.4023387636512513E-2</v>
      </c>
      <c r="O11" s="79">
        <f t="shared" ref="O11:Q11" si="27">O10+0.1</f>
        <v>-3.4999999999999996</v>
      </c>
      <c r="P11">
        <f t="shared" si="0"/>
        <v>1.1273216114143449E-2</v>
      </c>
      <c r="Q11" s="79">
        <f t="shared" si="27"/>
        <v>-3.4999999999999996</v>
      </c>
      <c r="R11">
        <f t="shared" ref="R11" si="28">_xlfn.T.DIST(Q11,R$3,FALSE)</f>
        <v>4.7836071267013313E-3</v>
      </c>
      <c r="AB11" s="79">
        <f t="shared" ref="AB11" si="29">AB10+0.1</f>
        <v>-3.4999999999999996</v>
      </c>
      <c r="AC11">
        <f t="shared" ref="AC11:AE11" si="30">_xlfn.T.DIST(AB11,AC$3,FALSE)</f>
        <v>2.4023387636512513E-2</v>
      </c>
      <c r="AD11" s="79">
        <f t="shared" ref="AD11" si="31">AD10+0.1</f>
        <v>2.5860000000000003</v>
      </c>
      <c r="AE11">
        <f t="shared" si="30"/>
        <v>4.140672422544521E-2</v>
      </c>
      <c r="AF11" s="79">
        <f t="shared" si="13"/>
        <v>-2.5860000000000003</v>
      </c>
      <c r="AG11">
        <f t="shared" ref="AG11" si="32">_xlfn.T.DIST(AF11,AG$3,FALSE)</f>
        <v>4.140672422544521E-2</v>
      </c>
    </row>
    <row r="12" spans="2:33" x14ac:dyDescent="0.3">
      <c r="B12">
        <f t="shared" si="4"/>
        <v>-3.3999999999999995</v>
      </c>
      <c r="C12">
        <f t="shared" si="5"/>
        <v>1.232219168473021E-3</v>
      </c>
      <c r="K12" s="79">
        <f t="shared" si="6"/>
        <v>-3.3999999999999995</v>
      </c>
      <c r="L12">
        <f t="shared" si="7"/>
        <v>1.232219168473021E-3</v>
      </c>
      <c r="M12" s="79">
        <f t="shared" si="6"/>
        <v>-3.3999999999999995</v>
      </c>
      <c r="N12">
        <f t="shared" si="0"/>
        <v>2.5343143804441939E-2</v>
      </c>
      <c r="O12" s="79">
        <f t="shared" ref="O12:Q12" si="33">O11+0.1</f>
        <v>-3.3999999999999995</v>
      </c>
      <c r="P12">
        <f t="shared" si="0"/>
        <v>1.2564848729606122E-2</v>
      </c>
      <c r="Q12" s="79">
        <f t="shared" si="33"/>
        <v>-3.3999999999999995</v>
      </c>
      <c r="R12">
        <f t="shared" ref="R12" si="34">_xlfn.T.DIST(Q12,R$3,FALSE)</f>
        <v>5.6885611066299349E-3</v>
      </c>
      <c r="AB12" s="79">
        <f t="shared" ref="AB12" si="35">AB11+0.1</f>
        <v>-3.3999999999999995</v>
      </c>
      <c r="AC12">
        <f t="shared" ref="AC12:AE12" si="36">_xlfn.T.DIST(AB12,AC$3,FALSE)</f>
        <v>2.5343143804441939E-2</v>
      </c>
      <c r="AD12" s="79">
        <f t="shared" ref="AD12" si="37">AD11+0.1</f>
        <v>2.6860000000000004</v>
      </c>
      <c r="AE12">
        <f t="shared" si="36"/>
        <v>3.8749305039930217E-2</v>
      </c>
      <c r="AF12" s="79">
        <f t="shared" si="13"/>
        <v>-2.6860000000000004</v>
      </c>
      <c r="AG12">
        <f t="shared" ref="AG12" si="38">_xlfn.T.DIST(AF12,AG$3,FALSE)</f>
        <v>3.8749305039930217E-2</v>
      </c>
    </row>
    <row r="13" spans="2:33" x14ac:dyDescent="0.3">
      <c r="B13">
        <f t="shared" si="4"/>
        <v>-3.2999999999999994</v>
      </c>
      <c r="C13">
        <f t="shared" si="5"/>
        <v>1.7225689390536843E-3</v>
      </c>
      <c r="K13" s="79">
        <f t="shared" si="6"/>
        <v>-3.2999999999999994</v>
      </c>
      <c r="L13">
        <f t="shared" si="7"/>
        <v>1.7225689390536843E-3</v>
      </c>
      <c r="M13" s="79">
        <f t="shared" si="6"/>
        <v>-3.2999999999999994</v>
      </c>
      <c r="N13">
        <f t="shared" si="0"/>
        <v>2.6771226760621603E-2</v>
      </c>
      <c r="O13" s="79">
        <f t="shared" ref="O13:Q13" si="39">O12+0.1</f>
        <v>-3.2999999999999994</v>
      </c>
      <c r="P13">
        <f t="shared" si="0"/>
        <v>1.4026344509659453E-2</v>
      </c>
      <c r="Q13" s="79">
        <f t="shared" si="39"/>
        <v>-3.2999999999999994</v>
      </c>
      <c r="R13">
        <f t="shared" ref="R13" si="40">_xlfn.T.DIST(Q13,R$3,FALSE)</f>
        <v>6.7672024406869478E-3</v>
      </c>
      <c r="AB13" s="79">
        <f t="shared" ref="AB13" si="41">AB12+0.1</f>
        <v>-3.2999999999999994</v>
      </c>
      <c r="AC13">
        <f t="shared" ref="AC13:AE13" si="42">_xlfn.T.DIST(AB13,AC$3,FALSE)</f>
        <v>2.6771226760621603E-2</v>
      </c>
      <c r="AD13" s="79">
        <f t="shared" ref="AD13" si="43">AD12+0.1</f>
        <v>2.7860000000000005</v>
      </c>
      <c r="AE13">
        <f t="shared" si="42"/>
        <v>3.6329296662897713E-2</v>
      </c>
      <c r="AF13" s="79">
        <f t="shared" si="13"/>
        <v>-2.7860000000000005</v>
      </c>
      <c r="AG13">
        <f t="shared" ref="AG13" si="44">_xlfn.T.DIST(AF13,AG$3,FALSE)</f>
        <v>3.6329296662897713E-2</v>
      </c>
    </row>
    <row r="14" spans="2:33" x14ac:dyDescent="0.3">
      <c r="B14">
        <f t="shared" si="4"/>
        <v>-3.1999999999999993</v>
      </c>
      <c r="C14">
        <f t="shared" si="5"/>
        <v>2.3840882014648486E-3</v>
      </c>
      <c r="K14" s="79">
        <f t="shared" si="6"/>
        <v>-3.1999999999999993</v>
      </c>
      <c r="L14">
        <f t="shared" si="7"/>
        <v>2.3840882014648486E-3</v>
      </c>
      <c r="M14" s="79">
        <f t="shared" si="6"/>
        <v>-3.1999999999999993</v>
      </c>
      <c r="N14">
        <f t="shared" si="0"/>
        <v>2.8319384891796338E-2</v>
      </c>
      <c r="O14" s="79">
        <f t="shared" ref="O14:Q14" si="45">O13+0.1</f>
        <v>-3.1999999999999993</v>
      </c>
      <c r="P14">
        <f t="shared" si="0"/>
        <v>1.5682174165287898E-2</v>
      </c>
      <c r="Q14" s="79">
        <f t="shared" si="45"/>
        <v>-3.1999999999999993</v>
      </c>
      <c r="R14">
        <f t="shared" ref="R14" si="46">_xlfn.T.DIST(Q14,R$3,FALSE)</f>
        <v>8.0521673723421769E-3</v>
      </c>
      <c r="AB14" s="79">
        <f t="shared" ref="AB14" si="47">AB13+0.1</f>
        <v>-3.1999999999999993</v>
      </c>
      <c r="AC14">
        <f t="shared" ref="AC14:AE14" si="48">_xlfn.T.DIST(AB14,AC$3,FALSE)</f>
        <v>2.8319384891796338E-2</v>
      </c>
      <c r="AD14" s="79">
        <f t="shared" ref="AD14" si="49">AD13+0.1</f>
        <v>2.8860000000000006</v>
      </c>
      <c r="AE14">
        <f t="shared" si="48"/>
        <v>3.4120486940265655E-2</v>
      </c>
      <c r="AF14" s="79">
        <f t="shared" si="13"/>
        <v>-2.8860000000000006</v>
      </c>
      <c r="AG14">
        <f t="shared" ref="AG14" si="50">_xlfn.T.DIST(AF14,AG$3,FALSE)</f>
        <v>3.4120486940265655E-2</v>
      </c>
    </row>
    <row r="15" spans="2:33" x14ac:dyDescent="0.3">
      <c r="B15">
        <f t="shared" si="4"/>
        <v>-3.0999999999999992</v>
      </c>
      <c r="C15">
        <f t="shared" si="5"/>
        <v>3.2668190561999273E-3</v>
      </c>
      <c r="K15" s="79">
        <f t="shared" si="6"/>
        <v>-3.0999999999999992</v>
      </c>
      <c r="L15">
        <f t="shared" si="7"/>
        <v>3.2668190561999273E-3</v>
      </c>
      <c r="M15" s="79">
        <f t="shared" si="6"/>
        <v>-3.0999999999999992</v>
      </c>
      <c r="N15">
        <f t="shared" si="0"/>
        <v>3.0000931779810634E-2</v>
      </c>
      <c r="O15" s="79">
        <f t="shared" ref="O15:Q15" si="51">O14+0.1</f>
        <v>-3.0999999999999992</v>
      </c>
      <c r="P15">
        <f t="shared" si="0"/>
        <v>1.7560461814839657E-2</v>
      </c>
      <c r="Q15" s="79">
        <f t="shared" si="51"/>
        <v>-3.0999999999999992</v>
      </c>
      <c r="R15">
        <f t="shared" ref="R15" si="52">_xlfn.T.DIST(Q15,R$3,FALSE)</f>
        <v>9.5817276708977401E-3</v>
      </c>
      <c r="AB15" s="79">
        <f t="shared" ref="AB15" si="53">AB14+0.1</f>
        <v>-3.0999999999999992</v>
      </c>
      <c r="AC15">
        <f t="shared" ref="AC15:AE15" si="54">_xlfn.T.DIST(AB15,AC$3,FALSE)</f>
        <v>3.0000931779810634E-2</v>
      </c>
      <c r="AD15" s="79">
        <f t="shared" ref="AD15" si="55">AD14+0.1</f>
        <v>2.9860000000000007</v>
      </c>
      <c r="AE15">
        <f t="shared" si="54"/>
        <v>3.2099999453801695E-2</v>
      </c>
      <c r="AF15" s="79">
        <f t="shared" si="13"/>
        <v>-2.9860000000000007</v>
      </c>
      <c r="AG15">
        <f t="shared" ref="AG15" si="56">_xlfn.T.DIST(AF15,AG$3,FALSE)</f>
        <v>3.2099999453801695E-2</v>
      </c>
    </row>
    <row r="16" spans="2:33" x14ac:dyDescent="0.3">
      <c r="B16">
        <f t="shared" si="4"/>
        <v>-2.9999999999999991</v>
      </c>
      <c r="C16">
        <f t="shared" si="5"/>
        <v>4.4318484119380188E-3</v>
      </c>
      <c r="K16" s="79">
        <f t="shared" si="6"/>
        <v>-2.9999999999999991</v>
      </c>
      <c r="L16">
        <f t="shared" si="7"/>
        <v>4.4318484119380188E-3</v>
      </c>
      <c r="M16" s="79">
        <f t="shared" si="6"/>
        <v>-2.9999999999999991</v>
      </c>
      <c r="N16">
        <f t="shared" si="0"/>
        <v>3.1830988618379089E-2</v>
      </c>
      <c r="O16" s="79">
        <f t="shared" ref="O16:Q16" si="57">O15+0.1</f>
        <v>-2.9999999999999991</v>
      </c>
      <c r="P16">
        <f t="shared" si="0"/>
        <v>1.9693498090836554E-2</v>
      </c>
      <c r="Q16" s="79">
        <f t="shared" si="57"/>
        <v>-2.9999999999999991</v>
      </c>
      <c r="R16">
        <f t="shared" ref="R16" si="58">_xlfn.T.DIST(Q16,R$3,FALSE)</f>
        <v>1.1400549464542541E-2</v>
      </c>
      <c r="AB16" s="79">
        <f t="shared" ref="AB16" si="59">AB15+0.1</f>
        <v>-2.9999999999999991</v>
      </c>
      <c r="AC16">
        <f t="shared" ref="AC16:AE16" si="60">_xlfn.T.DIST(AB16,AC$3,FALSE)</f>
        <v>3.1830988618379089E-2</v>
      </c>
      <c r="AD16" s="79">
        <f t="shared" ref="AD16" si="61">AD15+0.1</f>
        <v>3.0860000000000007</v>
      </c>
      <c r="AE16">
        <f t="shared" si="60"/>
        <v>3.0247829330359754E-2</v>
      </c>
      <c r="AF16" s="79">
        <f t="shared" si="13"/>
        <v>-3.0860000000000007</v>
      </c>
      <c r="AG16">
        <f t="shared" ref="AG16" si="62">_xlfn.T.DIST(AF16,AG$3,FALSE)</f>
        <v>3.0247829330359754E-2</v>
      </c>
    </row>
    <row r="17" spans="2:33" x14ac:dyDescent="0.3">
      <c r="B17">
        <f t="shared" si="4"/>
        <v>-2.899999999999999</v>
      </c>
      <c r="C17">
        <f t="shared" si="5"/>
        <v>5.9525324197758694E-3</v>
      </c>
      <c r="K17" s="79">
        <f t="shared" si="6"/>
        <v>-2.899999999999999</v>
      </c>
      <c r="L17">
        <f t="shared" si="7"/>
        <v>5.9525324197758694E-3</v>
      </c>
      <c r="M17" s="79">
        <f t="shared" si="6"/>
        <v>-2.899999999999999</v>
      </c>
      <c r="N17">
        <f t="shared" si="0"/>
        <v>3.3826767926013905E-2</v>
      </c>
      <c r="O17" s="79">
        <f t="shared" ref="O17:Q17" si="63">O16+0.1</f>
        <v>-2.899999999999999</v>
      </c>
      <c r="P17">
        <f t="shared" si="0"/>
        <v>2.211830244527373E-2</v>
      </c>
      <c r="Q17" s="79">
        <f t="shared" si="63"/>
        <v>-2.899999999999999</v>
      </c>
      <c r="R17">
        <f t="shared" ref="R17" si="64">_xlfn.T.DIST(Q17,R$3,FALSE)</f>
        <v>1.3560470295244957E-2</v>
      </c>
      <c r="AB17" s="79">
        <f t="shared" ref="AB17" si="65">AB16+0.1</f>
        <v>-2.899999999999999</v>
      </c>
      <c r="AC17">
        <f t="shared" ref="AC17:AE17" si="66">_xlfn.T.DIST(AB17,AC$3,FALSE)</f>
        <v>3.3826767926013905E-2</v>
      </c>
      <c r="AD17" s="79">
        <f t="shared" ref="AD17" si="67">AD16+0.1</f>
        <v>3.1860000000000008</v>
      </c>
      <c r="AE17">
        <f t="shared" si="66"/>
        <v>2.8546445964304553E-2</v>
      </c>
      <c r="AF17" s="79">
        <f t="shared" si="13"/>
        <v>-3.1860000000000008</v>
      </c>
      <c r="AG17">
        <f t="shared" ref="AG17" si="68">_xlfn.T.DIST(AF17,AG$3,FALSE)</f>
        <v>2.8546445964304553E-2</v>
      </c>
    </row>
    <row r="18" spans="2:33" x14ac:dyDescent="0.3">
      <c r="B18">
        <f t="shared" si="4"/>
        <v>-2.7999999999999989</v>
      </c>
      <c r="C18">
        <f t="shared" si="5"/>
        <v>7.9154515829799894E-3</v>
      </c>
      <c r="K18" s="79">
        <f t="shared" si="6"/>
        <v>-2.7999999999999989</v>
      </c>
      <c r="L18">
        <f t="shared" si="7"/>
        <v>7.9154515829799894E-3</v>
      </c>
      <c r="M18" s="79">
        <f t="shared" si="6"/>
        <v>-2.7999999999999989</v>
      </c>
      <c r="N18">
        <f t="shared" si="0"/>
        <v>3.6007905676899425E-2</v>
      </c>
      <c r="O18" s="79">
        <f t="shared" ref="O18:Q18" si="69">O17+0.1</f>
        <v>-2.7999999999999989</v>
      </c>
      <c r="P18">
        <f t="shared" si="0"/>
        <v>2.4877228205426129E-2</v>
      </c>
      <c r="Q18" s="79">
        <f t="shared" si="69"/>
        <v>-2.7999999999999989</v>
      </c>
      <c r="R18">
        <f t="shared" ref="R18" si="70">_xlfn.T.DIST(Q18,R$3,FALSE)</f>
        <v>1.6121257439422162E-2</v>
      </c>
      <c r="AB18" s="79">
        <f t="shared" ref="AB18" si="71">AB17+0.1</f>
        <v>-2.7999999999999989</v>
      </c>
      <c r="AC18">
        <f t="shared" ref="AC18:AE18" si="72">_xlfn.T.DIST(AB18,AC$3,FALSE)</f>
        <v>3.6007905676899425E-2</v>
      </c>
      <c r="AD18" s="79">
        <f t="shared" ref="AD18" si="73">AD17+0.1</f>
        <v>3.2860000000000009</v>
      </c>
      <c r="AE18">
        <f t="shared" si="72"/>
        <v>2.6980453483327779E-2</v>
      </c>
      <c r="AF18" s="79">
        <f t="shared" si="13"/>
        <v>-3.2860000000000009</v>
      </c>
      <c r="AG18">
        <f t="shared" ref="AG18" si="74">_xlfn.T.DIST(AF18,AG$3,FALSE)</f>
        <v>2.6980453483327779E-2</v>
      </c>
    </row>
    <row r="19" spans="2:33" x14ac:dyDescent="0.3">
      <c r="B19">
        <f t="shared" si="4"/>
        <v>-2.6999999999999988</v>
      </c>
      <c r="C19">
        <f t="shared" si="5"/>
        <v>1.0420934814422628E-2</v>
      </c>
      <c r="K19" s="79">
        <f t="shared" si="6"/>
        <v>-2.6999999999999988</v>
      </c>
      <c r="L19">
        <f t="shared" si="7"/>
        <v>1.0420934814422628E-2</v>
      </c>
      <c r="M19" s="79">
        <f t="shared" si="6"/>
        <v>-2.6999999999999988</v>
      </c>
      <c r="N19">
        <f t="shared" si="0"/>
        <v>3.839684996185657E-2</v>
      </c>
      <c r="O19" s="79">
        <f t="shared" ref="O19:Q19" si="75">O18+0.1</f>
        <v>-2.6999999999999988</v>
      </c>
      <c r="P19">
        <f t="shared" si="0"/>
        <v>2.8018597422760052E-2</v>
      </c>
      <c r="Q19" s="79">
        <f t="shared" si="75"/>
        <v>-2.6999999999999988</v>
      </c>
      <c r="R19">
        <f t="shared" ref="R19" si="76">_xlfn.T.DIST(Q19,R$3,FALSE)</f>
        <v>1.9151294092491014E-2</v>
      </c>
      <c r="AB19" s="79">
        <f t="shared" ref="AB19" si="77">AB18+0.1</f>
        <v>-2.6999999999999988</v>
      </c>
      <c r="AC19">
        <f t="shared" ref="AC19:AE19" si="78">_xlfn.T.DIST(AB19,AC$3,FALSE)</f>
        <v>3.839684996185657E-2</v>
      </c>
      <c r="AD19" s="79">
        <f t="shared" ref="AD19" si="79">AD18+0.1</f>
        <v>3.386000000000001</v>
      </c>
      <c r="AE19">
        <f t="shared" si="78"/>
        <v>2.5536300708302716E-2</v>
      </c>
      <c r="AF19" s="79">
        <f t="shared" si="13"/>
        <v>-3.386000000000001</v>
      </c>
      <c r="AG19">
        <f t="shared" ref="AG19" si="80">_xlfn.T.DIST(AF19,AG$3,FALSE)</f>
        <v>2.5536300708302716E-2</v>
      </c>
    </row>
    <row r="20" spans="2:33" x14ac:dyDescent="0.3">
      <c r="B20">
        <f t="shared" si="4"/>
        <v>-2.5999999999999988</v>
      </c>
      <c r="C20">
        <f t="shared" si="5"/>
        <v>1.3582969233685661E-2</v>
      </c>
      <c r="K20" s="79">
        <f t="shared" si="6"/>
        <v>-2.5999999999999988</v>
      </c>
      <c r="L20">
        <f t="shared" si="7"/>
        <v>1.3582969233685661E-2</v>
      </c>
      <c r="M20" s="79">
        <f t="shared" si="6"/>
        <v>-2.5999999999999988</v>
      </c>
      <c r="N20">
        <f t="shared" si="0"/>
        <v>4.1019315229869971E-2</v>
      </c>
      <c r="O20" s="79">
        <f t="shared" ref="O20:Q20" si="81">O19+0.1</f>
        <v>-2.5999999999999988</v>
      </c>
      <c r="P20">
        <f t="shared" si="0"/>
        <v>3.1597343226134923E-2</v>
      </c>
      <c r="Q20" s="79">
        <f t="shared" si="81"/>
        <v>-2.5999999999999988</v>
      </c>
      <c r="R20">
        <f t="shared" ref="R20" si="82">_xlfn.T.DIST(Q20,R$3,FALSE)</f>
        <v>2.2728119798465014E-2</v>
      </c>
      <c r="AB20" s="79">
        <f t="shared" ref="AB20" si="83">AB19+0.1</f>
        <v>-2.5999999999999988</v>
      </c>
      <c r="AC20">
        <f t="shared" ref="AC20:AE20" si="84">_xlfn.T.DIST(AB20,AC$3,FALSE)</f>
        <v>4.1019315229869971E-2</v>
      </c>
      <c r="AD20" s="79">
        <f t="shared" ref="AD20" si="85">AD19+0.1</f>
        <v>3.4860000000000011</v>
      </c>
      <c r="AE20">
        <f t="shared" si="84"/>
        <v>2.420203334741898E-2</v>
      </c>
      <c r="AF20" s="79">
        <f t="shared" si="13"/>
        <v>-3.4860000000000011</v>
      </c>
      <c r="AG20">
        <f t="shared" ref="AG20" si="86">_xlfn.T.DIST(AF20,AG$3,FALSE)</f>
        <v>2.420203334741898E-2</v>
      </c>
    </row>
    <row r="21" spans="2:33" x14ac:dyDescent="0.3">
      <c r="B21">
        <f t="shared" si="4"/>
        <v>-2.4999999999999987</v>
      </c>
      <c r="C21">
        <f t="shared" si="5"/>
        <v>1.7528300493568599E-2</v>
      </c>
      <c r="K21" s="79">
        <f t="shared" si="6"/>
        <v>-2.4999999999999987</v>
      </c>
      <c r="L21">
        <f t="shared" si="7"/>
        <v>1.7528300493568599E-2</v>
      </c>
      <c r="M21" s="79">
        <f t="shared" si="6"/>
        <v>-2.4999999999999987</v>
      </c>
      <c r="N21">
        <f t="shared" si="0"/>
        <v>4.3904811887419452E-2</v>
      </c>
      <c r="O21" s="79">
        <f t="shared" ref="O21:Q21" si="87">O20+0.1</f>
        <v>-2.4999999999999987</v>
      </c>
      <c r="P21">
        <f t="shared" si="0"/>
        <v>3.5675624369556701E-2</v>
      </c>
      <c r="Q21" s="79">
        <f t="shared" si="87"/>
        <v>-2.4999999999999987</v>
      </c>
      <c r="R21">
        <f t="shared" ref="R21" si="88">_xlfn.T.DIST(Q21,R$3,FALSE)</f>
        <v>2.6938727628244525E-2</v>
      </c>
      <c r="AB21" s="79">
        <f t="shared" ref="AB21" si="89">AB20+0.1</f>
        <v>-2.4999999999999987</v>
      </c>
      <c r="AC21">
        <f t="shared" ref="AC21:AE21" si="90">_xlfn.T.DIST(AB21,AC$3,FALSE)</f>
        <v>4.3904811887419452E-2</v>
      </c>
      <c r="AD21" s="79">
        <f t="shared" ref="AD21" si="91">AD20+0.1</f>
        <v>3.5860000000000012</v>
      </c>
      <c r="AE21">
        <f t="shared" si="90"/>
        <v>2.2967082128527858E-2</v>
      </c>
      <c r="AF21" s="79">
        <f t="shared" si="13"/>
        <v>-3.5860000000000012</v>
      </c>
      <c r="AG21">
        <f t="shared" ref="AG21" si="92">_xlfn.T.DIST(AF21,AG$3,FALSE)</f>
        <v>2.2967082128527858E-2</v>
      </c>
    </row>
    <row r="22" spans="2:33" x14ac:dyDescent="0.3">
      <c r="B22">
        <f t="shared" si="4"/>
        <v>-2.3999999999999986</v>
      </c>
      <c r="C22">
        <f t="shared" si="5"/>
        <v>2.2394530294842969E-2</v>
      </c>
      <c r="K22" s="79">
        <f t="shared" si="6"/>
        <v>-2.3999999999999986</v>
      </c>
      <c r="L22">
        <f t="shared" si="7"/>
        <v>2.2394530294842969E-2</v>
      </c>
      <c r="M22" s="79">
        <f t="shared" si="6"/>
        <v>-2.3999999999999986</v>
      </c>
      <c r="N22">
        <f t="shared" si="0"/>
        <v>4.7087261269791569E-2</v>
      </c>
      <c r="O22" s="79">
        <f t="shared" ref="O22:Q22" si="93">O21+0.1</f>
        <v>-2.3999999999999986</v>
      </c>
      <c r="P22">
        <f t="shared" si="0"/>
        <v>4.0323358954948318E-2</v>
      </c>
      <c r="Q22" s="79">
        <f t="shared" si="93"/>
        <v>-2.3999999999999986</v>
      </c>
      <c r="R22">
        <f t="shared" ref="R22" si="94">_xlfn.T.DIST(Q22,R$3,FALSE)</f>
        <v>3.1879493750030637E-2</v>
      </c>
      <c r="AB22" s="79">
        <f t="shared" ref="AB22" si="95">AB21+0.1</f>
        <v>-2.3999999999999986</v>
      </c>
      <c r="AC22">
        <f t="shared" ref="AC22:AE22" si="96">_xlfn.T.DIST(AB22,AC$3,FALSE)</f>
        <v>4.7087261269791569E-2</v>
      </c>
      <c r="AD22" s="79">
        <f t="shared" ref="AD22" si="97">AD21+0.1</f>
        <v>3.6860000000000013</v>
      </c>
      <c r="AE22">
        <f t="shared" si="96"/>
        <v>2.1822081463268774E-2</v>
      </c>
      <c r="AF22" s="79">
        <f t="shared" si="13"/>
        <v>-3.6860000000000013</v>
      </c>
      <c r="AG22">
        <f t="shared" ref="AG22" si="98">_xlfn.T.DIST(AF22,AG$3,FALSE)</f>
        <v>2.1822081463268774E-2</v>
      </c>
    </row>
    <row r="23" spans="2:33" x14ac:dyDescent="0.3">
      <c r="B23">
        <f t="shared" si="4"/>
        <v>-2.2999999999999985</v>
      </c>
      <c r="C23">
        <f t="shared" si="5"/>
        <v>2.8327037741601276E-2</v>
      </c>
      <c r="K23" s="79">
        <f t="shared" si="6"/>
        <v>-2.2999999999999985</v>
      </c>
      <c r="L23">
        <f t="shared" si="7"/>
        <v>2.8327037741601276E-2</v>
      </c>
      <c r="M23" s="79">
        <f t="shared" si="6"/>
        <v>-2.2999999999999985</v>
      </c>
      <c r="N23">
        <f t="shared" si="0"/>
        <v>5.0605705275642454E-2</v>
      </c>
      <c r="O23" s="79">
        <f t="shared" ref="O23:Q23" si="99">O22+0.1</f>
        <v>-2.2999999999999985</v>
      </c>
      <c r="P23">
        <f t="shared" si="0"/>
        <v>4.5618600849191719E-2</v>
      </c>
      <c r="Q23" s="79">
        <f t="shared" si="99"/>
        <v>-2.2999999999999985</v>
      </c>
      <c r="R23">
        <f t="shared" ref="R23" si="100">_xlfn.T.DIST(Q23,R$3,FALSE)</f>
        <v>3.7655586709753476E-2</v>
      </c>
      <c r="AB23" s="79">
        <f t="shared" ref="AB23" si="101">AB22+0.1</f>
        <v>-2.2999999999999985</v>
      </c>
      <c r="AC23">
        <f t="shared" ref="AC23:AE23" si="102">_xlfn.T.DIST(AB23,AC$3,FALSE)</f>
        <v>5.0605705275642454E-2</v>
      </c>
      <c r="AD23" s="79">
        <f t="shared" ref="AD23" si="103">AD22+0.1</f>
        <v>3.7860000000000014</v>
      </c>
      <c r="AE23">
        <f t="shared" si="102"/>
        <v>2.0758714031658597E-2</v>
      </c>
      <c r="AF23" s="79">
        <f t="shared" si="13"/>
        <v>-3.7860000000000014</v>
      </c>
      <c r="AG23">
        <f t="shared" ref="AG23" si="104">_xlfn.T.DIST(AF23,AG$3,FALSE)</f>
        <v>2.0758714031658597E-2</v>
      </c>
    </row>
    <row r="24" spans="2:33" x14ac:dyDescent="0.3">
      <c r="B24">
        <f t="shared" si="4"/>
        <v>-2.1999999999999984</v>
      </c>
      <c r="C24">
        <f t="shared" si="5"/>
        <v>3.547459284623157E-2</v>
      </c>
      <c r="K24" s="79">
        <f t="shared" si="6"/>
        <v>-2.1999999999999984</v>
      </c>
      <c r="L24">
        <f t="shared" si="7"/>
        <v>3.547459284623157E-2</v>
      </c>
      <c r="M24" s="79">
        <f t="shared" si="6"/>
        <v>-2.1999999999999984</v>
      </c>
      <c r="N24">
        <f t="shared" si="0"/>
        <v>5.4505117497224496E-2</v>
      </c>
      <c r="O24" s="79">
        <f t="shared" ref="O24:Q24" si="105">O23+0.1</f>
        <v>-2.1999999999999984</v>
      </c>
      <c r="P24">
        <f t="shared" si="0"/>
        <v>5.1647652126004306E-2</v>
      </c>
      <c r="Q24" s="79">
        <f t="shared" si="105"/>
        <v>-2.1999999999999984</v>
      </c>
      <c r="R24">
        <f t="shared" ref="R24" si="106">_xlfn.T.DIST(Q24,R$3,FALSE)</f>
        <v>4.4379676614245848E-2</v>
      </c>
      <c r="AB24" s="79">
        <f t="shared" ref="AB24" si="107">AB23+0.1</f>
        <v>-2.1999999999999984</v>
      </c>
      <c r="AC24">
        <f t="shared" ref="AC24:AE24" si="108">_xlfn.T.DIST(AB24,AC$3,FALSE)</f>
        <v>5.4505117497224496E-2</v>
      </c>
      <c r="AD24" s="79">
        <f t="shared" ref="AD24" si="109">AD23+0.1</f>
        <v>3.8860000000000015</v>
      </c>
      <c r="AE24">
        <f t="shared" si="108"/>
        <v>1.976957737172225E-2</v>
      </c>
      <c r="AF24" s="79">
        <f t="shared" si="13"/>
        <v>-3.8860000000000015</v>
      </c>
      <c r="AG24">
        <f t="shared" ref="AG24" si="110">_xlfn.T.DIST(AF24,AG$3,FALSE)</f>
        <v>1.976957737172225E-2</v>
      </c>
    </row>
    <row r="25" spans="2:33" x14ac:dyDescent="0.3">
      <c r="B25">
        <f t="shared" si="4"/>
        <v>-2.0999999999999983</v>
      </c>
      <c r="C25">
        <f t="shared" si="5"/>
        <v>4.3983595980427351E-2</v>
      </c>
      <c r="K25" s="79">
        <f t="shared" si="6"/>
        <v>-2.0999999999999983</v>
      </c>
      <c r="L25">
        <f t="shared" si="7"/>
        <v>4.3983595980427351E-2</v>
      </c>
      <c r="M25" s="79">
        <f t="shared" si="6"/>
        <v>-2.0999999999999983</v>
      </c>
      <c r="N25">
        <f t="shared" si="0"/>
        <v>5.8837317224360648E-2</v>
      </c>
      <c r="O25" s="79">
        <f t="shared" ref="O25:Q25" si="111">O24+0.1</f>
        <v>-2.0999999999999983</v>
      </c>
      <c r="P25">
        <f t="shared" si="0"/>
        <v>5.8504767334097291E-2</v>
      </c>
      <c r="Q25" s="79">
        <f t="shared" si="111"/>
        <v>-2.0999999999999983</v>
      </c>
      <c r="R25">
        <f t="shared" ref="R25" si="112">_xlfn.T.DIST(Q25,R$3,FALSE)</f>
        <v>5.2169742604355161E-2</v>
      </c>
      <c r="AB25" s="79">
        <f t="shared" ref="AB25" si="113">AB24+0.1</f>
        <v>-2.0999999999999983</v>
      </c>
      <c r="AC25">
        <f t="shared" ref="AC25:AE25" si="114">_xlfn.T.DIST(AB25,AC$3,FALSE)</f>
        <v>5.8837317224360648E-2</v>
      </c>
      <c r="AD25" s="79">
        <f t="shared" ref="AD25" si="115">AD24+0.1</f>
        <v>3.9860000000000015</v>
      </c>
      <c r="AE25">
        <f t="shared" si="114"/>
        <v>1.8848069159298625E-2</v>
      </c>
      <c r="AF25" s="79">
        <f t="shared" si="13"/>
        <v>-3.9860000000000015</v>
      </c>
      <c r="AG25">
        <f t="shared" ref="AG25" si="116">_xlfn.T.DIST(AF25,AG$3,FALSE)</f>
        <v>1.8848069159298625E-2</v>
      </c>
    </row>
    <row r="26" spans="2:33" x14ac:dyDescent="0.3">
      <c r="B26">
        <f t="shared" si="4"/>
        <v>-1.9999999999999982</v>
      </c>
      <c r="C26">
        <f t="shared" si="5"/>
        <v>5.399096651318825E-2</v>
      </c>
      <c r="K26" s="79">
        <f t="shared" si="6"/>
        <v>-1.9999999999999982</v>
      </c>
      <c r="L26">
        <f t="shared" si="7"/>
        <v>5.399096651318825E-2</v>
      </c>
      <c r="M26" s="79">
        <f t="shared" si="6"/>
        <v>-1.9999999999999982</v>
      </c>
      <c r="N26">
        <f t="shared" si="0"/>
        <v>6.3661977236758233E-2</v>
      </c>
      <c r="O26" s="79">
        <f t="shared" ref="O26:Q26" si="117">O25+0.1</f>
        <v>-1.9999999999999982</v>
      </c>
      <c r="P26">
        <f t="shared" si="0"/>
        <v>6.6291260736238963E-2</v>
      </c>
      <c r="Q26" s="79">
        <f t="shared" si="117"/>
        <v>-1.9999999999999982</v>
      </c>
      <c r="R26">
        <f t="shared" ref="R26" si="118">_xlfn.T.DIST(Q26,R$3,FALSE)</f>
        <v>6.1145766321218355E-2</v>
      </c>
      <c r="AB26" s="79">
        <f t="shared" ref="AB26" si="119">AB25+0.1</f>
        <v>-1.9999999999999982</v>
      </c>
      <c r="AC26">
        <f t="shared" ref="AC26:AE26" si="120">_xlfn.T.DIST(AB26,AC$3,FALSE)</f>
        <v>6.3661977236758233E-2</v>
      </c>
      <c r="AD26" s="79">
        <f t="shared" ref="AD26" si="121">AD25+0.1</f>
        <v>4.0860000000000012</v>
      </c>
      <c r="AE26">
        <f t="shared" si="120"/>
        <v>1.7988288376467557E-2</v>
      </c>
      <c r="AF26" s="79">
        <f t="shared" si="13"/>
        <v>-4.0860000000000012</v>
      </c>
      <c r="AG26">
        <f t="shared" ref="AG26" si="122">_xlfn.T.DIST(AF26,AG$3,FALSE)</f>
        <v>1.7988288376467557E-2</v>
      </c>
    </row>
    <row r="27" spans="2:33" x14ac:dyDescent="0.3">
      <c r="B27">
        <f t="shared" si="4"/>
        <v>-1.8999999999999981</v>
      </c>
      <c r="C27">
        <f t="shared" si="5"/>
        <v>6.5615814774676831E-2</v>
      </c>
      <c r="K27" s="79">
        <f t="shared" si="6"/>
        <v>-1.8999999999999981</v>
      </c>
      <c r="L27">
        <f t="shared" si="7"/>
        <v>6.5615814774676831E-2</v>
      </c>
      <c r="M27" s="79">
        <f t="shared" si="6"/>
        <v>-1.8999999999999981</v>
      </c>
      <c r="N27">
        <f t="shared" si="0"/>
        <v>6.9047697653750795E-2</v>
      </c>
      <c r="O27" s="79">
        <f t="shared" ref="O27:Q27" si="123">O26+0.1</f>
        <v>-1.8999999999999981</v>
      </c>
      <c r="P27">
        <f t="shared" si="0"/>
        <v>7.5113777631384313E-2</v>
      </c>
      <c r="Q27" s="79">
        <f t="shared" si="123"/>
        <v>-1.8999999999999981</v>
      </c>
      <c r="R27">
        <f t="shared" ref="R27" si="124">_xlfn.T.DIST(Q27,R$3,FALSE)</f>
        <v>7.1425107032802693E-2</v>
      </c>
      <c r="AB27" s="79">
        <f t="shared" ref="AB27" si="125">AB26+0.1</f>
        <v>-1.8999999999999981</v>
      </c>
      <c r="AC27">
        <f t="shared" ref="AC27:AE27" si="126">_xlfn.T.DIST(AB27,AC$3,FALSE)</f>
        <v>6.9047697653750795E-2</v>
      </c>
      <c r="AD27" s="79">
        <f t="shared" ref="AD27" si="127">AD26+0.1</f>
        <v>4.1860000000000008</v>
      </c>
      <c r="AE27">
        <f t="shared" si="126"/>
        <v>1.7184950002893253E-2</v>
      </c>
      <c r="AF27" s="79">
        <f t="shared" si="13"/>
        <v>-4.1860000000000008</v>
      </c>
      <c r="AG27">
        <f t="shared" ref="AG27" si="128">_xlfn.T.DIST(AF27,AG$3,FALSE)</f>
        <v>1.7184950002893253E-2</v>
      </c>
    </row>
    <row r="28" spans="2:33" x14ac:dyDescent="0.3">
      <c r="B28">
        <f t="shared" si="4"/>
        <v>-1.799999999999998</v>
      </c>
      <c r="C28">
        <f t="shared" si="5"/>
        <v>7.8950158300894427E-2</v>
      </c>
      <c r="K28" s="79">
        <f t="shared" si="6"/>
        <v>-1.799999999999998</v>
      </c>
      <c r="L28">
        <f t="shared" si="7"/>
        <v>7.8950158300894427E-2</v>
      </c>
      <c r="M28" s="79">
        <f t="shared" si="6"/>
        <v>-1.799999999999998</v>
      </c>
      <c r="N28">
        <f t="shared" si="0"/>
        <v>7.5073086364101704E-2</v>
      </c>
      <c r="O28" s="79">
        <f t="shared" ref="O28:Q28" si="129">O27+0.1</f>
        <v>-1.799999999999998</v>
      </c>
      <c r="P28">
        <f t="shared" si="0"/>
        <v>8.5081439773721179E-2</v>
      </c>
      <c r="Q28" s="79">
        <f t="shared" si="129"/>
        <v>-1.799999999999998</v>
      </c>
      <c r="R28">
        <f t="shared" ref="R28" si="130">_xlfn.T.DIST(Q28,R$3,FALSE)</f>
        <v>8.3116389653879852E-2</v>
      </c>
      <c r="AB28" s="79">
        <f t="shared" ref="AB28" si="131">AB27+0.1</f>
        <v>-1.799999999999998</v>
      </c>
      <c r="AC28">
        <f t="shared" ref="AC28:AE28" si="132">_xlfn.T.DIST(AB28,AC$3,FALSE)</f>
        <v>7.5073086364101704E-2</v>
      </c>
      <c r="AD28" s="79">
        <f t="shared" ref="AD28" si="133">AD27+0.1</f>
        <v>4.2860000000000005</v>
      </c>
      <c r="AE28">
        <f t="shared" si="132"/>
        <v>1.6433311232797218E-2</v>
      </c>
      <c r="AF28" s="79">
        <f t="shared" si="13"/>
        <v>-4.2860000000000005</v>
      </c>
      <c r="AG28">
        <f t="shared" ref="AG28" si="134">_xlfn.T.DIST(AF28,AG$3,FALSE)</f>
        <v>1.6433311232797218E-2</v>
      </c>
    </row>
    <row r="29" spans="2:33" x14ac:dyDescent="0.3">
      <c r="B29">
        <f t="shared" si="4"/>
        <v>-1.699999999999998</v>
      </c>
      <c r="C29">
        <f t="shared" si="5"/>
        <v>9.4049077376887252E-2</v>
      </c>
      <c r="K29" s="79">
        <f t="shared" si="6"/>
        <v>-1.699999999999998</v>
      </c>
      <c r="L29">
        <f t="shared" si="7"/>
        <v>9.4049077376887252E-2</v>
      </c>
      <c r="M29" s="79">
        <f t="shared" si="6"/>
        <v>-1.699999999999998</v>
      </c>
      <c r="N29">
        <f t="shared" si="0"/>
        <v>8.1827734237478467E-2</v>
      </c>
      <c r="O29" s="79">
        <f t="shared" ref="O29:Q29" si="135">O28+0.1</f>
        <v>-1.699999999999998</v>
      </c>
      <c r="P29">
        <f t="shared" si="0"/>
        <v>9.630153093199513E-2</v>
      </c>
      <c r="Q29" s="79">
        <f t="shared" si="135"/>
        <v>-1.699999999999998</v>
      </c>
      <c r="R29">
        <f t="shared" ref="R29" si="136">_xlfn.T.DIST(Q29,R$3,FALSE)</f>
        <v>9.6311809633229606E-2</v>
      </c>
      <c r="AB29" s="79">
        <f t="shared" ref="AB29" si="137">AB28+0.1</f>
        <v>-1.699999999999998</v>
      </c>
      <c r="AC29">
        <f t="shared" ref="AC29:AE29" si="138">_xlfn.T.DIST(AB29,AC$3,FALSE)</f>
        <v>8.1827734237478467E-2</v>
      </c>
      <c r="AD29" s="79">
        <f t="shared" ref="AD29" si="139">AD28+0.1</f>
        <v>4.3860000000000001</v>
      </c>
      <c r="AE29">
        <f t="shared" si="138"/>
        <v>1.5729107530771398E-2</v>
      </c>
      <c r="AF29" s="79">
        <f t="shared" si="13"/>
        <v>-4.3860000000000001</v>
      </c>
      <c r="AG29">
        <f t="shared" ref="AG29" si="140">_xlfn.T.DIST(AF29,AG$3,FALSE)</f>
        <v>1.5729107530771398E-2</v>
      </c>
    </row>
    <row r="30" spans="2:33" x14ac:dyDescent="0.3">
      <c r="B30">
        <f t="shared" si="4"/>
        <v>-1.5999999999999979</v>
      </c>
      <c r="C30">
        <f t="shared" si="5"/>
        <v>0.11092083467945592</v>
      </c>
      <c r="K30" s="79">
        <f t="shared" si="6"/>
        <v>-1.5999999999999979</v>
      </c>
      <c r="L30">
        <f t="shared" si="7"/>
        <v>0.11092083467945592</v>
      </c>
      <c r="M30" s="79">
        <f t="shared" si="6"/>
        <v>-1.5999999999999979</v>
      </c>
      <c r="N30">
        <f t="shared" si="0"/>
        <v>8.9412889377469454E-2</v>
      </c>
      <c r="O30" s="79">
        <f t="shared" ref="O30:Q30" si="141">O29+0.1</f>
        <v>-1.5999999999999979</v>
      </c>
      <c r="P30">
        <f t="shared" si="0"/>
        <v>0.10887336538561017</v>
      </c>
      <c r="Q30" s="79">
        <f t="shared" si="141"/>
        <v>-1.5999999999999979</v>
      </c>
      <c r="R30">
        <f t="shared" ref="R30" si="142">_xlfn.T.DIST(Q30,R$3,FALSE)</f>
        <v>0.11107787729698369</v>
      </c>
      <c r="AB30" s="79">
        <f t="shared" ref="AB30" si="143">AB29+0.1</f>
        <v>-1.5999999999999979</v>
      </c>
      <c r="AC30">
        <f t="shared" ref="AC30:AE30" si="144">_xlfn.T.DIST(AB30,AC$3,FALSE)</f>
        <v>8.9412889377469454E-2</v>
      </c>
      <c r="AD30" s="79">
        <f t="shared" ref="AD30" si="145">AD29+0.1</f>
        <v>4.4859999999999998</v>
      </c>
      <c r="AE30">
        <f t="shared" si="144"/>
        <v>1.5068497100850167E-2</v>
      </c>
      <c r="AF30" s="79">
        <f t="shared" si="13"/>
        <v>-4.4859999999999998</v>
      </c>
      <c r="AG30">
        <f t="shared" ref="AG30" si="146">_xlfn.T.DIST(AF30,AG$3,FALSE)</f>
        <v>1.5068497100850167E-2</v>
      </c>
    </row>
    <row r="31" spans="2:33" x14ac:dyDescent="0.3">
      <c r="B31">
        <f t="shared" si="4"/>
        <v>-1.4999999999999978</v>
      </c>
      <c r="C31">
        <f t="shared" si="5"/>
        <v>0.12951759566589216</v>
      </c>
      <c r="K31" s="79">
        <f t="shared" si="6"/>
        <v>-1.4999999999999978</v>
      </c>
      <c r="L31">
        <f t="shared" si="7"/>
        <v>0.12951759566589216</v>
      </c>
      <c r="M31" s="79">
        <f t="shared" si="6"/>
        <v>-1.4999999999999978</v>
      </c>
      <c r="N31">
        <f t="shared" si="0"/>
        <v>9.7941503441166561E-2</v>
      </c>
      <c r="O31" s="79">
        <f t="shared" ref="O31:Q31" si="147">O30+0.1</f>
        <v>-1.4999999999999978</v>
      </c>
      <c r="P31">
        <f t="shared" si="0"/>
        <v>0.12288000000000028</v>
      </c>
      <c r="Q31" s="79">
        <f t="shared" si="147"/>
        <v>-1.4999999999999978</v>
      </c>
      <c r="R31">
        <f t="shared" ref="R31" si="148">_xlfn.T.DIST(Q31,R$3,FALSE)</f>
        <v>0.1274447942870921</v>
      </c>
      <c r="AB31" s="79">
        <f t="shared" ref="AB31" si="149">AB30+0.1</f>
        <v>-1.4999999999999978</v>
      </c>
      <c r="AC31">
        <f t="shared" ref="AC31:AE31" si="150">_xlfn.T.DIST(AB31,AC$3,FALSE)</f>
        <v>9.7941503441166561E-2</v>
      </c>
      <c r="AD31" s="79">
        <f t="shared" ref="AD31" si="151">AD30+0.1</f>
        <v>4.5859999999999994</v>
      </c>
      <c r="AE31">
        <f t="shared" si="150"/>
        <v>1.444801256278952E-2</v>
      </c>
      <c r="AF31" s="79">
        <f t="shared" si="13"/>
        <v>-4.5859999999999994</v>
      </c>
      <c r="AG31">
        <f t="shared" ref="AG31" si="152">_xlfn.T.DIST(AF31,AG$3,FALSE)</f>
        <v>1.444801256278952E-2</v>
      </c>
    </row>
    <row r="32" spans="2:33" x14ac:dyDescent="0.3">
      <c r="B32">
        <f t="shared" si="4"/>
        <v>-1.3999999999999977</v>
      </c>
      <c r="C32">
        <f t="shared" si="5"/>
        <v>0.14972746563574535</v>
      </c>
      <c r="K32" s="79">
        <f t="shared" si="6"/>
        <v>-1.3999999999999977</v>
      </c>
      <c r="L32">
        <f t="shared" si="7"/>
        <v>0.14972746563574535</v>
      </c>
      <c r="M32" s="79">
        <f t="shared" si="6"/>
        <v>-1.3999999999999977</v>
      </c>
      <c r="N32">
        <f t="shared" si="0"/>
        <v>0.10753712371074031</v>
      </c>
      <c r="O32" s="79">
        <f t="shared" ref="O32:Q32" si="153">O31+0.1</f>
        <v>-1.3999999999999977</v>
      </c>
      <c r="P32">
        <f t="shared" si="0"/>
        <v>0.13837753713555292</v>
      </c>
      <c r="Q32" s="79">
        <f t="shared" si="153"/>
        <v>-1.3999999999999977</v>
      </c>
      <c r="R32">
        <f t="shared" ref="R32" si="154">_xlfn.T.DIST(Q32,R$3,FALSE)</f>
        <v>0.14539487566000658</v>
      </c>
      <c r="AB32" s="79">
        <f t="shared" ref="AB32" si="155">AB31+0.1</f>
        <v>-1.3999999999999977</v>
      </c>
      <c r="AC32">
        <f t="shared" ref="AC32:AE32" si="156">_xlfn.T.DIST(AB32,AC$3,FALSE)</f>
        <v>0.10753712371074031</v>
      </c>
      <c r="AD32" s="79">
        <f t="shared" ref="AD32" si="157">AD31+0.1</f>
        <v>4.6859999999999991</v>
      </c>
      <c r="AE32">
        <f t="shared" si="156"/>
        <v>1.3864518813946234E-2</v>
      </c>
      <c r="AF32" s="79">
        <f t="shared" si="13"/>
        <v>-4.6859999999999991</v>
      </c>
      <c r="AG32">
        <f t="shared" ref="AG32" si="158">_xlfn.T.DIST(AF32,AG$3,FALSE)</f>
        <v>1.3864518813946234E-2</v>
      </c>
    </row>
    <row r="33" spans="2:33" x14ac:dyDescent="0.3">
      <c r="B33">
        <f t="shared" si="4"/>
        <v>-1.2999999999999976</v>
      </c>
      <c r="C33">
        <f t="shared" si="5"/>
        <v>0.17136859204780791</v>
      </c>
      <c r="K33" s="79">
        <f t="shared" si="6"/>
        <v>-1.2999999999999976</v>
      </c>
      <c r="L33">
        <f t="shared" si="7"/>
        <v>0.17136859204780791</v>
      </c>
      <c r="M33" s="79">
        <f t="shared" si="6"/>
        <v>-1.2999999999999976</v>
      </c>
      <c r="N33">
        <f t="shared" si="0"/>
        <v>0.11833081270772915</v>
      </c>
      <c r="O33" s="79">
        <f t="shared" ref="O33:Q33" si="159">O32+0.1</f>
        <v>-1.2999999999999976</v>
      </c>
      <c r="P33">
        <f t="shared" si="0"/>
        <v>0.15538195452212702</v>
      </c>
      <c r="Q33" s="79">
        <f t="shared" si="159"/>
        <v>-1.2999999999999976</v>
      </c>
      <c r="R33">
        <f t="shared" ref="R33" si="160">_xlfn.T.DIST(Q33,R$3,FALSE)</f>
        <v>0.16485069296801985</v>
      </c>
      <c r="AB33" s="79">
        <f t="shared" ref="AB33" si="161">AB32+0.1</f>
        <v>-1.2999999999999976</v>
      </c>
      <c r="AC33">
        <f t="shared" ref="AC33:AE33" si="162">_xlfn.T.DIST(AB33,AC$3,FALSE)</f>
        <v>0.11833081270772915</v>
      </c>
      <c r="AD33" s="79">
        <f t="shared" ref="AD33" si="163">AD32+0.1</f>
        <v>4.7859999999999987</v>
      </c>
      <c r="AE33">
        <f t="shared" si="162"/>
        <v>1.3315176210145474E-2</v>
      </c>
      <c r="AF33" s="79">
        <f t="shared" si="13"/>
        <v>-4.7859999999999987</v>
      </c>
      <c r="AG33">
        <f t="shared" ref="AG33" si="164">_xlfn.T.DIST(AF33,AG$3,FALSE)</f>
        <v>1.3315176210145474E-2</v>
      </c>
    </row>
    <row r="34" spans="2:33" x14ac:dyDescent="0.3">
      <c r="B34">
        <f t="shared" si="4"/>
        <v>-1.1999999999999975</v>
      </c>
      <c r="C34">
        <f t="shared" si="5"/>
        <v>0.19418605498321354</v>
      </c>
      <c r="K34" s="79">
        <f t="shared" si="6"/>
        <v>-1.1999999999999975</v>
      </c>
      <c r="L34">
        <f t="shared" si="7"/>
        <v>0.19418605498321354</v>
      </c>
      <c r="M34" s="79">
        <f t="shared" si="6"/>
        <v>-1.1999999999999975</v>
      </c>
      <c r="N34">
        <f t="shared" si="0"/>
        <v>0.13045487138679979</v>
      </c>
      <c r="O34" s="79">
        <f t="shared" ref="O34:Q34" si="165">O33+0.1</f>
        <v>-1.1999999999999975</v>
      </c>
      <c r="P34">
        <f t="shared" si="0"/>
        <v>0.17385372358466961</v>
      </c>
      <c r="Q34" s="79">
        <f t="shared" si="165"/>
        <v>-1.1999999999999975</v>
      </c>
      <c r="R34">
        <f t="shared" ref="R34" si="166">_xlfn.T.DIST(Q34,R$3,FALSE)</f>
        <v>0.18566389362670371</v>
      </c>
      <c r="AB34" s="79">
        <f t="shared" ref="AB34" si="167">AB33+0.1</f>
        <v>-1.1999999999999975</v>
      </c>
      <c r="AC34">
        <f t="shared" ref="AC34:AE34" si="168">_xlfn.T.DIST(AB34,AC$3,FALSE)</f>
        <v>0.13045487138679979</v>
      </c>
      <c r="AD34" s="79">
        <f t="shared" ref="AD34" si="169">AD33+0.1</f>
        <v>4.8859999999999983</v>
      </c>
      <c r="AE34">
        <f t="shared" si="168"/>
        <v>1.2797408329249556E-2</v>
      </c>
      <c r="AF34" s="79">
        <f t="shared" si="13"/>
        <v>-4.8859999999999983</v>
      </c>
      <c r="AG34">
        <f t="shared" ref="AG34" si="170">_xlfn.T.DIST(AF34,AG$3,FALSE)</f>
        <v>1.2797408329249556E-2</v>
      </c>
    </row>
    <row r="35" spans="2:33" x14ac:dyDescent="0.3">
      <c r="B35">
        <f t="shared" si="4"/>
        <v>-1.0999999999999974</v>
      </c>
      <c r="C35">
        <f t="shared" si="5"/>
        <v>0.21785217703255116</v>
      </c>
      <c r="K35" s="79">
        <f t="shared" si="6"/>
        <v>-1.0999999999999974</v>
      </c>
      <c r="L35">
        <f t="shared" si="7"/>
        <v>0.21785217703255116</v>
      </c>
      <c r="M35" s="79">
        <f t="shared" si="6"/>
        <v>-1.0999999999999974</v>
      </c>
      <c r="N35">
        <f t="shared" si="0"/>
        <v>0.14403162270759795</v>
      </c>
      <c r="O35" s="79">
        <f t="shared" ref="O35:Q35" si="171">O34+0.1</f>
        <v>-1.0999999999999974</v>
      </c>
      <c r="P35">
        <f t="shared" si="0"/>
        <v>0.19368096389491254</v>
      </c>
      <c r="Q35" s="79">
        <f t="shared" si="171"/>
        <v>-1.0999999999999974</v>
      </c>
      <c r="R35">
        <f t="shared" ref="R35" si="172">_xlfn.T.DIST(Q35,R$3,FALSE)</f>
        <v>0.20760591316421462</v>
      </c>
      <c r="AB35" s="79">
        <f t="shared" ref="AB35" si="173">AB34+0.1</f>
        <v>-1.0999999999999974</v>
      </c>
      <c r="AC35">
        <f t="shared" ref="AC35:AE35" si="174">_xlfn.T.DIST(AB35,AC$3,FALSE)</f>
        <v>0.14403162270759795</v>
      </c>
      <c r="AD35" s="79">
        <f t="shared" ref="AD35" si="175">AD34+0.1</f>
        <v>4.985999999999998</v>
      </c>
      <c r="AE35">
        <f t="shared" si="174"/>
        <v>1.2308873690817769E-2</v>
      </c>
      <c r="AF35" s="79">
        <f t="shared" si="13"/>
        <v>-4.985999999999998</v>
      </c>
      <c r="AG35">
        <f t="shared" ref="AG35" si="176">_xlfn.T.DIST(AF35,AG$3,FALSE)</f>
        <v>1.2308873690817769E-2</v>
      </c>
    </row>
    <row r="36" spans="2:33" x14ac:dyDescent="0.3">
      <c r="B36">
        <f t="shared" si="4"/>
        <v>-0.99999999999999745</v>
      </c>
      <c r="C36">
        <f t="shared" si="5"/>
        <v>0.24197072451914398</v>
      </c>
      <c r="K36" s="79">
        <f t="shared" si="6"/>
        <v>-0.99999999999999745</v>
      </c>
      <c r="L36">
        <f t="shared" si="7"/>
        <v>0.24197072451914398</v>
      </c>
      <c r="M36" s="79">
        <f t="shared" si="6"/>
        <v>-0.99999999999999745</v>
      </c>
      <c r="N36">
        <f t="shared" si="0"/>
        <v>0.15915494309189573</v>
      </c>
      <c r="O36" s="79">
        <f t="shared" ref="O36:Q36" si="177">O35+0.1</f>
        <v>-0.99999999999999745</v>
      </c>
      <c r="P36">
        <f t="shared" si="0"/>
        <v>0.21466252583998033</v>
      </c>
      <c r="Q36" s="79">
        <f t="shared" si="177"/>
        <v>-0.99999999999999745</v>
      </c>
      <c r="R36">
        <f t="shared" ref="R36" si="178">_xlfn.T.DIST(Q36,R$3,FALSE)</f>
        <v>0.23036198922913928</v>
      </c>
      <c r="AB36" s="79">
        <f t="shared" ref="AB36" si="179">AB35+0.1</f>
        <v>-0.99999999999999745</v>
      </c>
      <c r="AC36">
        <f t="shared" ref="AC36:AE36" si="180">_xlfn.T.DIST(AB36,AC$3,FALSE)</f>
        <v>0.15915494309189573</v>
      </c>
      <c r="AD36" s="79">
        <f t="shared" ref="AD36" si="181">AD35+0.1</f>
        <v>5.0859999999999976</v>
      </c>
      <c r="AE36">
        <f t="shared" si="180"/>
        <v>1.1847440897651227E-2</v>
      </c>
      <c r="AF36" s="79">
        <f t="shared" si="13"/>
        <v>-5.0859999999999976</v>
      </c>
      <c r="AG36">
        <f t="shared" ref="AG36" si="182">_xlfn.T.DIST(AF36,AG$3,FALSE)</f>
        <v>1.1847440897651227E-2</v>
      </c>
    </row>
    <row r="37" spans="2:33" x14ac:dyDescent="0.3">
      <c r="B37">
        <f t="shared" si="4"/>
        <v>-0.89999999999999747</v>
      </c>
      <c r="C37">
        <f t="shared" si="5"/>
        <v>0.26608524989875543</v>
      </c>
      <c r="K37" s="79">
        <f t="shared" si="6"/>
        <v>-0.89999999999999747</v>
      </c>
      <c r="L37">
        <f t="shared" si="7"/>
        <v>0.26608524989875543</v>
      </c>
      <c r="M37" s="79">
        <f t="shared" si="6"/>
        <v>-0.89999999999999747</v>
      </c>
      <c r="N37">
        <f t="shared" si="0"/>
        <v>0.17586181557115552</v>
      </c>
      <c r="O37" s="79">
        <f t="shared" ref="O37:Q37" si="183">O36+0.1</f>
        <v>-0.89999999999999747</v>
      </c>
      <c r="P37">
        <f t="shared" si="0"/>
        <v>0.23649314409302566</v>
      </c>
      <c r="Q37" s="79">
        <f t="shared" si="183"/>
        <v>-0.89999999999999747</v>
      </c>
      <c r="R37">
        <f t="shared" ref="R37" si="184">_xlfn.T.DIST(Q37,R$3,FALSE)</f>
        <v>0.25352995055982819</v>
      </c>
      <c r="AB37" s="79">
        <f t="shared" ref="AB37" si="185">AB36+0.1</f>
        <v>-0.89999999999999747</v>
      </c>
      <c r="AC37">
        <f t="shared" ref="AC37:AE37" si="186">_xlfn.T.DIST(AB37,AC$3,FALSE)</f>
        <v>0.17586181557115552</v>
      </c>
      <c r="AD37" s="79">
        <f t="shared" ref="AD37" si="187">AD36+0.1</f>
        <v>5.1859999999999973</v>
      </c>
      <c r="AE37">
        <f t="shared" si="186"/>
        <v>1.1411166742970252E-2</v>
      </c>
      <c r="AF37" s="79">
        <f t="shared" si="13"/>
        <v>-5.1859999999999973</v>
      </c>
      <c r="AG37">
        <f t="shared" ref="AG37" si="188">_xlfn.T.DIST(AF37,AG$3,FALSE)</f>
        <v>1.1411166742970252E-2</v>
      </c>
    </row>
    <row r="38" spans="2:33" x14ac:dyDescent="0.3">
      <c r="B38">
        <f t="shared" si="4"/>
        <v>-0.79999999999999749</v>
      </c>
      <c r="C38">
        <f t="shared" si="5"/>
        <v>0.28969155276148334</v>
      </c>
      <c r="K38" s="79">
        <f t="shared" si="6"/>
        <v>-0.79999999999999749</v>
      </c>
      <c r="L38">
        <f t="shared" si="7"/>
        <v>0.28969155276148334</v>
      </c>
      <c r="M38" s="79">
        <f t="shared" si="6"/>
        <v>-0.79999999999999749</v>
      </c>
      <c r="N38">
        <f t="shared" si="0"/>
        <v>0.19409139401450698</v>
      </c>
      <c r="O38" s="79">
        <f t="shared" ref="O38:Q38" si="189">O37+0.1</f>
        <v>-0.79999999999999749</v>
      </c>
      <c r="P38">
        <f t="shared" si="0"/>
        <v>0.25875353677316659</v>
      </c>
      <c r="Q38" s="79">
        <f t="shared" si="189"/>
        <v>-0.79999999999999749</v>
      </c>
      <c r="R38">
        <f t="shared" ref="R38" si="190">_xlfn.T.DIST(Q38,R$3,FALSE)</f>
        <v>0.27662513233825708</v>
      </c>
      <c r="AB38" s="79">
        <f t="shared" ref="AB38" si="191">AB37+0.1</f>
        <v>-0.79999999999999749</v>
      </c>
      <c r="AC38">
        <f t="shared" ref="AC38:AE38" si="192">_xlfn.T.DIST(AB38,AC$3,FALSE)</f>
        <v>0.19409139401450698</v>
      </c>
      <c r="AD38" s="79">
        <f t="shared" ref="AD38" si="193">AD37+0.1</f>
        <v>5.2859999999999969</v>
      </c>
      <c r="AE38">
        <f t="shared" si="192"/>
        <v>1.09982768928297E-2</v>
      </c>
      <c r="AF38" s="79">
        <f t="shared" si="13"/>
        <v>-5.2859999999999969</v>
      </c>
      <c r="AG38">
        <f t="shared" ref="AG38" si="194">_xlfn.T.DIST(AF38,AG$3,FALSE)</f>
        <v>1.09982768928297E-2</v>
      </c>
    </row>
    <row r="39" spans="2:33" x14ac:dyDescent="0.3">
      <c r="B39">
        <f t="shared" si="4"/>
        <v>-0.69999999999999751</v>
      </c>
      <c r="C39">
        <f t="shared" si="5"/>
        <v>0.31225393336676183</v>
      </c>
      <c r="K39" s="79">
        <f t="shared" si="6"/>
        <v>-0.69999999999999751</v>
      </c>
      <c r="L39">
        <f t="shared" si="7"/>
        <v>0.31225393336676183</v>
      </c>
      <c r="M39" s="79">
        <f t="shared" si="6"/>
        <v>-0.69999999999999751</v>
      </c>
      <c r="N39">
        <f t="shared" si="0"/>
        <v>0.21363079609650434</v>
      </c>
      <c r="O39" s="79">
        <f t="shared" ref="O39:Q39" si="195">O38+0.1</f>
        <v>-0.69999999999999751</v>
      </c>
      <c r="P39">
        <f t="shared" si="0"/>
        <v>0.28090883171195158</v>
      </c>
      <c r="Q39" s="79">
        <f t="shared" si="195"/>
        <v>-0.69999999999999751</v>
      </c>
      <c r="R39">
        <f t="shared" ref="R39" si="196">_xlfn.T.DIST(Q39,R$3,FALSE)</f>
        <v>0.29909241773685336</v>
      </c>
      <c r="AB39" s="79">
        <f t="shared" ref="AB39" si="197">AB38+0.1</f>
        <v>-0.69999999999999751</v>
      </c>
      <c r="AC39">
        <f t="shared" ref="AC39:AE39" si="198">_xlfn.T.DIST(AB39,AC$3,FALSE)</f>
        <v>0.21363079609650434</v>
      </c>
      <c r="AD39" s="79">
        <f t="shared" ref="AD39" si="199">AD38+0.1</f>
        <v>5.3859999999999966</v>
      </c>
      <c r="AE39">
        <f t="shared" si="198"/>
        <v>1.0607148809103479E-2</v>
      </c>
      <c r="AF39" s="79">
        <f t="shared" si="13"/>
        <v>-5.3859999999999966</v>
      </c>
      <c r="AG39">
        <f t="shared" ref="AG39" si="200">_xlfn.T.DIST(AF39,AG$3,FALSE)</f>
        <v>1.0607148809103479E-2</v>
      </c>
    </row>
    <row r="40" spans="2:33" x14ac:dyDescent="0.3">
      <c r="B40">
        <f t="shared" si="4"/>
        <v>-0.59999999999999754</v>
      </c>
      <c r="C40">
        <f t="shared" si="5"/>
        <v>0.33322460289180011</v>
      </c>
      <c r="K40" s="79">
        <f t="shared" si="6"/>
        <v>-0.59999999999999754</v>
      </c>
      <c r="L40">
        <f t="shared" si="7"/>
        <v>0.33322460289180011</v>
      </c>
      <c r="M40" s="79">
        <f t="shared" si="6"/>
        <v>-0.59999999999999754</v>
      </c>
      <c r="N40">
        <f t="shared" si="0"/>
        <v>0.23405138689984659</v>
      </c>
      <c r="O40" s="79">
        <f t="shared" ref="O40:Q40" si="201">O39+0.1</f>
        <v>-0.59999999999999754</v>
      </c>
      <c r="P40">
        <f t="shared" si="0"/>
        <v>0.30231870798580285</v>
      </c>
      <c r="Q40" s="79">
        <f t="shared" si="201"/>
        <v>-0.59999999999999754</v>
      </c>
      <c r="R40">
        <f t="shared" ref="R40" si="202">_xlfn.T.DIST(Q40,R$3,FALSE)</f>
        <v>0.32032581052912501</v>
      </c>
      <c r="AB40" s="79">
        <f t="shared" ref="AB40" si="203">AB39+0.1</f>
        <v>-0.59999999999999754</v>
      </c>
      <c r="AC40">
        <f t="shared" ref="AC40:AE40" si="204">_xlfn.T.DIST(AB40,AC$3,FALSE)</f>
        <v>0.23405138689984659</v>
      </c>
      <c r="AD40" s="79">
        <f t="shared" ref="AD40" si="205">AD39+0.1</f>
        <v>5.4859999999999962</v>
      </c>
      <c r="AE40">
        <f t="shared" si="204"/>
        <v>1.0236296625599835E-2</v>
      </c>
      <c r="AF40" s="79">
        <f t="shared" si="13"/>
        <v>-5.4859999999999962</v>
      </c>
      <c r="AG40">
        <f t="shared" ref="AG40" si="206">_xlfn.T.DIST(AF40,AG$3,FALSE)</f>
        <v>1.0236296625599835E-2</v>
      </c>
    </row>
    <row r="41" spans="2:33" x14ac:dyDescent="0.3">
      <c r="B41">
        <f t="shared" si="4"/>
        <v>-0.49999999999999756</v>
      </c>
      <c r="C41">
        <f t="shared" si="5"/>
        <v>0.35206532676429991</v>
      </c>
      <c r="K41" s="79">
        <f t="shared" si="6"/>
        <v>-0.49999999999999756</v>
      </c>
      <c r="L41">
        <f t="shared" si="7"/>
        <v>0.35206532676429991</v>
      </c>
      <c r="M41" s="79">
        <f t="shared" si="6"/>
        <v>-0.49999999999999756</v>
      </c>
      <c r="N41">
        <f t="shared" si="0"/>
        <v>0.25464790894703304</v>
      </c>
      <c r="O41" s="79">
        <f t="shared" ref="O41:Q41" si="207">O40+0.1</f>
        <v>-0.49999999999999756</v>
      </c>
      <c r="P41">
        <f t="shared" si="0"/>
        <v>0.32226186856038747</v>
      </c>
      <c r="Q41" s="79">
        <f t="shared" si="207"/>
        <v>-0.49999999999999756</v>
      </c>
      <c r="R41">
        <f t="shared" ref="R41" si="208">_xlfn.T.DIST(Q41,R$3,FALSE)</f>
        <v>0.33969513635207832</v>
      </c>
      <c r="AB41" s="79">
        <f t="shared" ref="AB41" si="209">AB40+0.1</f>
        <v>-0.49999999999999756</v>
      </c>
      <c r="AC41">
        <f t="shared" ref="AC41:AE41" si="210">_xlfn.T.DIST(AB41,AC$3,FALSE)</f>
        <v>0.25464790894703304</v>
      </c>
      <c r="AD41" s="79">
        <f t="shared" ref="AD41" si="211">AD40+0.1</f>
        <v>5.5859999999999959</v>
      </c>
      <c r="AE41">
        <f t="shared" si="210"/>
        <v>9.8843577299670849E-3</v>
      </c>
      <c r="AF41" s="79">
        <f t="shared" si="13"/>
        <v>-5.5859999999999959</v>
      </c>
      <c r="AG41">
        <f t="shared" ref="AG41" si="212">_xlfn.T.DIST(AF41,AG$3,FALSE)</f>
        <v>9.8843577299670849E-3</v>
      </c>
    </row>
    <row r="42" spans="2:33" x14ac:dyDescent="0.3">
      <c r="B42">
        <f t="shared" si="4"/>
        <v>-0.39999999999999758</v>
      </c>
      <c r="C42">
        <f t="shared" si="5"/>
        <v>0.36827014030332367</v>
      </c>
      <c r="K42" s="79">
        <f t="shared" si="6"/>
        <v>-0.39999999999999758</v>
      </c>
      <c r="L42">
        <f t="shared" si="7"/>
        <v>0.36827014030332367</v>
      </c>
      <c r="M42" s="79">
        <f t="shared" si="6"/>
        <v>-0.39999999999999758</v>
      </c>
      <c r="N42">
        <f t="shared" si="0"/>
        <v>0.27440507429637173</v>
      </c>
      <c r="O42" s="79">
        <f t="shared" ref="O42:Q42" si="213">O41+0.1</f>
        <v>-0.39999999999999758</v>
      </c>
      <c r="P42">
        <f t="shared" si="0"/>
        <v>0.33997573352819471</v>
      </c>
      <c r="Q42" s="79">
        <f t="shared" si="213"/>
        <v>-0.39999999999999758</v>
      </c>
      <c r="R42">
        <f t="shared" ref="R42" si="214">_xlfn.T.DIST(Q42,R$3,FALSE)</f>
        <v>0.35657853369790443</v>
      </c>
      <c r="AB42" s="79">
        <f t="shared" ref="AB42" si="215">AB41+0.1</f>
        <v>-0.39999999999999758</v>
      </c>
      <c r="AC42">
        <f t="shared" ref="AC42:AE42" si="216">_xlfn.T.DIST(AB42,AC$3,FALSE)</f>
        <v>0.27440507429637173</v>
      </c>
      <c r="AD42" s="79">
        <f t="shared" ref="AD42" si="217">AD41+0.1</f>
        <v>5.6859999999999955</v>
      </c>
      <c r="AE42">
        <f t="shared" si="216"/>
        <v>9.550080838152163E-3</v>
      </c>
      <c r="AF42" s="79">
        <f t="shared" si="13"/>
        <v>-5.6859999999999955</v>
      </c>
      <c r="AG42">
        <f t="shared" ref="AG42" si="218">_xlfn.T.DIST(AF42,AG$3,FALSE)</f>
        <v>9.550080838152163E-3</v>
      </c>
    </row>
    <row r="43" spans="2:33" x14ac:dyDescent="0.3">
      <c r="B43">
        <f t="shared" si="4"/>
        <v>-0.2999999999999976</v>
      </c>
      <c r="C43">
        <f t="shared" si="5"/>
        <v>0.38138781546052442</v>
      </c>
      <c r="K43" s="79">
        <f t="shared" si="6"/>
        <v>-0.2999999999999976</v>
      </c>
      <c r="L43">
        <f t="shared" si="7"/>
        <v>0.38138781546052442</v>
      </c>
      <c r="M43" s="79">
        <f t="shared" si="6"/>
        <v>-0.2999999999999976</v>
      </c>
      <c r="N43">
        <f t="shared" si="0"/>
        <v>0.29202741851723957</v>
      </c>
      <c r="O43" s="79">
        <f t="shared" ref="O43:Q43" si="219">O42+0.1</f>
        <v>-0.2999999999999976</v>
      </c>
      <c r="P43">
        <f t="shared" si="0"/>
        <v>0.35470962734618927</v>
      </c>
      <c r="Q43" s="79">
        <f t="shared" si="219"/>
        <v>-0.2999999999999976</v>
      </c>
      <c r="R43">
        <f t="shared" ref="R43" si="220">_xlfn.T.DIST(Q43,R$3,FALSE)</f>
        <v>0.37039846155274586</v>
      </c>
      <c r="AB43" s="79">
        <f t="shared" ref="AB43" si="221">AB42+0.1</f>
        <v>-0.2999999999999976</v>
      </c>
      <c r="AC43">
        <f t="shared" ref="AC43:AE43" si="222">_xlfn.T.DIST(AB43,AC$3,FALSE)</f>
        <v>0.29202741851723957</v>
      </c>
      <c r="AD43" s="79">
        <f t="shared" ref="AD43" si="223">AD42+0.1</f>
        <v>5.7859999999999951</v>
      </c>
      <c r="AE43">
        <f t="shared" si="222"/>
        <v>9.2323153772297748E-3</v>
      </c>
      <c r="AF43" s="79">
        <f t="shared" si="13"/>
        <v>-5.7859999999999951</v>
      </c>
      <c r="AG43">
        <f t="shared" ref="AG43" si="224">_xlfn.T.DIST(AF43,AG$3,FALSE)</f>
        <v>9.2323153772297748E-3</v>
      </c>
    </row>
    <row r="44" spans="2:33" x14ac:dyDescent="0.3">
      <c r="B44">
        <f t="shared" si="4"/>
        <v>-0.1999999999999976</v>
      </c>
      <c r="C44">
        <f t="shared" si="5"/>
        <v>0.3910426939754561</v>
      </c>
      <c r="K44" s="79">
        <f t="shared" si="6"/>
        <v>-0.1999999999999976</v>
      </c>
      <c r="L44">
        <f t="shared" si="7"/>
        <v>0.3910426939754561</v>
      </c>
      <c r="M44" s="79">
        <f t="shared" si="6"/>
        <v>-0.1999999999999976</v>
      </c>
      <c r="N44">
        <f t="shared" si="0"/>
        <v>0.30606719825364515</v>
      </c>
      <c r="O44" s="79">
        <f t="shared" ref="O44:Q44" si="225">O43+0.1</f>
        <v>-0.1999999999999976</v>
      </c>
      <c r="P44">
        <f t="shared" si="0"/>
        <v>0.36578663496593089</v>
      </c>
      <c r="Q44" s="79">
        <f t="shared" si="225"/>
        <v>-0.1999999999999976</v>
      </c>
      <c r="R44">
        <f t="shared" ref="R44" si="226">_xlfn.T.DIST(Q44,R$3,FALSE)</f>
        <v>0.38065818105444948</v>
      </c>
      <c r="AB44" s="79">
        <f t="shared" ref="AB44" si="227">AB43+0.1</f>
        <v>-0.1999999999999976</v>
      </c>
      <c r="AC44">
        <f t="shared" ref="AC44:AE44" si="228">_xlfn.T.DIST(AB44,AC$3,FALSE)</f>
        <v>0.30606719825364515</v>
      </c>
      <c r="AD44" s="79">
        <f t="shared" ref="AD44" si="229">AD43+0.1</f>
        <v>5.8859999999999948</v>
      </c>
      <c r="AE44">
        <f t="shared" si="228"/>
        <v>8.9300020172197857E-3</v>
      </c>
      <c r="AF44" s="79">
        <f t="shared" si="13"/>
        <v>-5.8859999999999948</v>
      </c>
      <c r="AG44">
        <f t="shared" ref="AG44" si="230">_xlfn.T.DIST(AF44,AG$3,FALSE)</f>
        <v>8.9300020172197857E-3</v>
      </c>
    </row>
    <row r="45" spans="2:33" x14ac:dyDescent="0.3">
      <c r="B45">
        <f t="shared" si="4"/>
        <v>-9.9999999999997591E-2</v>
      </c>
      <c r="C45">
        <f t="shared" si="5"/>
        <v>0.39695254747701186</v>
      </c>
      <c r="K45" s="79">
        <f t="shared" si="6"/>
        <v>-9.9999999999997591E-2</v>
      </c>
      <c r="L45">
        <f t="shared" si="7"/>
        <v>0.39695254747701186</v>
      </c>
      <c r="M45" s="79">
        <f t="shared" si="6"/>
        <v>-9.9999999999997591E-2</v>
      </c>
      <c r="N45">
        <f t="shared" si="0"/>
        <v>0.31515830315226817</v>
      </c>
      <c r="O45" s="79">
        <f t="shared" ref="O45:Q45" si="231">O44+0.1</f>
        <v>-9.9999999999997591E-2</v>
      </c>
      <c r="P45">
        <f t="shared" si="0"/>
        <v>0.37266646558585259</v>
      </c>
      <c r="Q45" s="79">
        <f t="shared" si="231"/>
        <v>-9.9999999999997591E-2</v>
      </c>
      <c r="R45">
        <f t="shared" ref="R45" si="232">_xlfn.T.DIST(Q45,R$3,FALSE)</f>
        <v>0.38697522581518057</v>
      </c>
      <c r="AB45" s="79">
        <f t="shared" ref="AB45" si="233">AB44+0.1</f>
        <v>-9.9999999999997591E-2</v>
      </c>
      <c r="AC45">
        <f t="shared" ref="AC45:AE45" si="234">_xlfn.T.DIST(AB45,AC$3,FALSE)</f>
        <v>0.31515830315226817</v>
      </c>
      <c r="AD45" s="79">
        <f t="shared" ref="AD45" si="235">AD44+0.1</f>
        <v>5.9859999999999944</v>
      </c>
      <c r="AE45">
        <f t="shared" si="234"/>
        <v>8.6421642137164793E-3</v>
      </c>
      <c r="AF45" s="79">
        <f t="shared" si="13"/>
        <v>-5.9859999999999944</v>
      </c>
      <c r="AG45">
        <f t="shared" ref="AG45" si="236">_xlfn.T.DIST(AF45,AG$3,FALSE)</f>
        <v>8.6421642137164793E-3</v>
      </c>
    </row>
    <row r="46" spans="2:33" x14ac:dyDescent="0.3">
      <c r="B46">
        <f t="shared" si="4"/>
        <v>2.4147350785597155E-15</v>
      </c>
      <c r="C46">
        <f t="shared" si="5"/>
        <v>0.3989422804014327</v>
      </c>
      <c r="K46" s="79">
        <f t="shared" si="6"/>
        <v>2.4147350785597155E-15</v>
      </c>
      <c r="L46">
        <f t="shared" si="7"/>
        <v>0.3989422804014327</v>
      </c>
      <c r="M46" s="79">
        <f t="shared" si="6"/>
        <v>2.4147350785597155E-15</v>
      </c>
      <c r="N46">
        <f t="shared" si="0"/>
        <v>0.31830988618379069</v>
      </c>
      <c r="O46" s="79">
        <f t="shared" ref="O46:Q46" si="237">O45+0.1</f>
        <v>2.4147350785597155E-15</v>
      </c>
      <c r="P46">
        <f t="shared" si="0"/>
        <v>0.37499999999999994</v>
      </c>
      <c r="Q46" s="79">
        <f t="shared" si="237"/>
        <v>2.4147350785597155E-15</v>
      </c>
      <c r="R46">
        <f t="shared" ref="R46" si="238">_xlfn.T.DIST(Q46,R$3,FALSE)</f>
        <v>0.38910838396603115</v>
      </c>
      <c r="AB46" s="79">
        <f t="shared" ref="AB46" si="239">AB45+0.1</f>
        <v>2.4147350785597155E-15</v>
      </c>
      <c r="AC46">
        <f t="shared" ref="AC46:AE46" si="240">_xlfn.T.DIST(AB46,AC$3,FALSE)</f>
        <v>0.31830988618379069</v>
      </c>
      <c r="AD46" s="79">
        <f t="shared" ref="AD46" si="241">AD45+0.1</f>
        <v>6.0859999999999941</v>
      </c>
      <c r="AE46">
        <f t="shared" si="240"/>
        <v>8.367900641319103E-3</v>
      </c>
      <c r="AF46" s="79">
        <f t="shared" si="13"/>
        <v>-6.0859999999999941</v>
      </c>
      <c r="AG46">
        <f t="shared" ref="AG46" si="242">_xlfn.T.DIST(AF46,AG$3,FALSE)</f>
        <v>8.367900641319103E-3</v>
      </c>
    </row>
    <row r="47" spans="2:33" x14ac:dyDescent="0.3">
      <c r="B47">
        <f t="shared" si="4"/>
        <v>0.10000000000000242</v>
      </c>
      <c r="C47">
        <f t="shared" si="5"/>
        <v>0.3969525474770117</v>
      </c>
      <c r="K47" s="79">
        <f t="shared" si="6"/>
        <v>0.10000000000000242</v>
      </c>
      <c r="L47">
        <f t="shared" si="7"/>
        <v>0.3969525474770117</v>
      </c>
      <c r="M47" s="79">
        <f t="shared" si="6"/>
        <v>0.10000000000000242</v>
      </c>
      <c r="N47">
        <f t="shared" si="0"/>
        <v>0.31515830315226784</v>
      </c>
      <c r="O47" s="79">
        <f t="shared" ref="O47:Q47" si="243">O46+0.1</f>
        <v>0.10000000000000242</v>
      </c>
      <c r="P47">
        <f t="shared" si="0"/>
        <v>0.37266646558585242</v>
      </c>
      <c r="Q47" s="79">
        <f t="shared" si="243"/>
        <v>0.10000000000000242</v>
      </c>
      <c r="R47">
        <f t="shared" ref="R47" si="244">_xlfn.T.DIST(Q47,R$3,FALSE)</f>
        <v>0.3869752258151804</v>
      </c>
      <c r="AB47" s="79">
        <f t="shared" ref="AB47" si="245">AB46+0.1</f>
        <v>0.10000000000000242</v>
      </c>
      <c r="AC47">
        <f t="shared" ref="AC47:AE47" si="246">_xlfn.T.DIST(AB47,AC$3,FALSE)</f>
        <v>0.31515830315226784</v>
      </c>
      <c r="AD47" s="79">
        <f t="shared" ref="AD47" si="247">AD46+0.1</f>
        <v>6.1859999999999937</v>
      </c>
      <c r="AE47">
        <f t="shared" si="246"/>
        <v>8.1063784134431036E-3</v>
      </c>
      <c r="AF47" s="79">
        <f t="shared" si="13"/>
        <v>-6.1859999999999937</v>
      </c>
      <c r="AG47">
        <f t="shared" ref="AG47" si="248">_xlfn.T.DIST(AF47,AG$3,FALSE)</f>
        <v>8.1063784134431036E-3</v>
      </c>
    </row>
    <row r="48" spans="2:33" x14ac:dyDescent="0.3">
      <c r="B48">
        <f t="shared" si="4"/>
        <v>0.20000000000000243</v>
      </c>
      <c r="C48">
        <f t="shared" si="5"/>
        <v>0.39104269397545571</v>
      </c>
      <c r="K48" s="79">
        <f t="shared" si="6"/>
        <v>0.20000000000000243</v>
      </c>
      <c r="L48">
        <f t="shared" si="7"/>
        <v>0.39104269397545571</v>
      </c>
      <c r="M48" s="79">
        <f t="shared" si="6"/>
        <v>0.20000000000000243</v>
      </c>
      <c r="N48">
        <f t="shared" si="0"/>
        <v>0.30606719825364465</v>
      </c>
      <c r="O48" s="79">
        <f t="shared" ref="O48:Q48" si="249">O47+0.1</f>
        <v>0.20000000000000243</v>
      </c>
      <c r="P48">
        <f t="shared" si="0"/>
        <v>0.36578663496593045</v>
      </c>
      <c r="Q48" s="79">
        <f t="shared" si="249"/>
        <v>0.20000000000000243</v>
      </c>
      <c r="R48">
        <f t="shared" ref="R48" si="250">_xlfn.T.DIST(Q48,R$3,FALSE)</f>
        <v>0.3806581810544491</v>
      </c>
      <c r="AB48" s="79">
        <f t="shared" ref="AB48" si="251">AB47+0.1</f>
        <v>0.20000000000000243</v>
      </c>
      <c r="AC48">
        <f t="shared" ref="AC48:AE48" si="252">_xlfn.T.DIST(AB48,AC$3,FALSE)</f>
        <v>0.30606719825364465</v>
      </c>
      <c r="AD48" s="79">
        <f t="shared" ref="AD48" si="253">AD47+0.1</f>
        <v>6.2859999999999934</v>
      </c>
      <c r="AE48">
        <f t="shared" si="252"/>
        <v>7.856826997494664E-3</v>
      </c>
      <c r="AF48" s="79">
        <f t="shared" si="13"/>
        <v>-6.2859999999999934</v>
      </c>
      <c r="AG48">
        <f t="shared" ref="AG48" si="254">_xlfn.T.DIST(AF48,AG$3,FALSE)</f>
        <v>7.856826997494664E-3</v>
      </c>
    </row>
    <row r="49" spans="2:33" x14ac:dyDescent="0.3">
      <c r="B49">
        <f t="shared" si="4"/>
        <v>0.30000000000000243</v>
      </c>
      <c r="C49">
        <f t="shared" si="5"/>
        <v>0.3813878154605238</v>
      </c>
      <c r="K49" s="79">
        <f t="shared" si="6"/>
        <v>0.30000000000000243</v>
      </c>
      <c r="L49">
        <f t="shared" si="7"/>
        <v>0.3813878154605238</v>
      </c>
      <c r="M49" s="79">
        <f t="shared" si="6"/>
        <v>0.30000000000000243</v>
      </c>
      <c r="N49">
        <f t="shared" si="0"/>
        <v>0.29202741851723879</v>
      </c>
      <c r="O49" s="79">
        <f t="shared" ref="O49:Q49" si="255">O48+0.1</f>
        <v>0.30000000000000243</v>
      </c>
      <c r="P49">
        <f t="shared" si="0"/>
        <v>0.35470962734618866</v>
      </c>
      <c r="Q49" s="79">
        <f t="shared" si="255"/>
        <v>0.30000000000000243</v>
      </c>
      <c r="R49">
        <f t="shared" ref="R49" si="256">_xlfn.T.DIST(Q49,R$3,FALSE)</f>
        <v>0.37039846155274525</v>
      </c>
      <c r="AB49" s="79">
        <f t="shared" ref="AB49" si="257">AB48+0.1</f>
        <v>0.30000000000000243</v>
      </c>
      <c r="AC49">
        <f t="shared" ref="AC49:AE49" si="258">_xlfn.T.DIST(AB49,AC$3,FALSE)</f>
        <v>0.29202741851723879</v>
      </c>
      <c r="AD49" s="79">
        <f t="shared" ref="AD49" si="259">AD48+0.1</f>
        <v>6.385999999999993</v>
      </c>
      <c r="AE49">
        <f t="shared" si="258"/>
        <v>7.61853274593529E-3</v>
      </c>
      <c r="AF49" s="79">
        <f t="shared" si="13"/>
        <v>-6.385999999999993</v>
      </c>
      <c r="AG49">
        <f t="shared" ref="AG49" si="260">_xlfn.T.DIST(AF49,AG$3,FALSE)</f>
        <v>7.61853274593529E-3</v>
      </c>
    </row>
    <row r="50" spans="2:33" x14ac:dyDescent="0.3">
      <c r="B50">
        <f t="shared" si="4"/>
        <v>0.40000000000000246</v>
      </c>
      <c r="C50">
        <f t="shared" si="5"/>
        <v>0.36827014030332295</v>
      </c>
      <c r="K50" s="79">
        <f t="shared" si="6"/>
        <v>0.40000000000000246</v>
      </c>
      <c r="L50">
        <f t="shared" si="7"/>
        <v>0.36827014030332295</v>
      </c>
      <c r="M50" s="79">
        <f t="shared" si="6"/>
        <v>0.40000000000000246</v>
      </c>
      <c r="N50">
        <f t="shared" si="0"/>
        <v>0.27440507429637084</v>
      </c>
      <c r="O50" s="79">
        <f t="shared" ref="O50:Q50" si="261">O49+0.1</f>
        <v>0.40000000000000246</v>
      </c>
      <c r="P50">
        <f t="shared" si="0"/>
        <v>0.33997573352819399</v>
      </c>
      <c r="Q50" s="79">
        <f t="shared" si="261"/>
        <v>0.40000000000000246</v>
      </c>
      <c r="R50">
        <f t="shared" ref="R50" si="262">_xlfn.T.DIST(Q50,R$3,FALSE)</f>
        <v>0.3565785336979036</v>
      </c>
      <c r="AB50" s="79">
        <f t="shared" ref="AB50" si="263">AB49+0.1</f>
        <v>0.40000000000000246</v>
      </c>
      <c r="AC50">
        <f t="shared" ref="AC50:AE50" si="264">_xlfn.T.DIST(AB50,AC$3,FALSE)</f>
        <v>0.27440507429637084</v>
      </c>
      <c r="AD50" s="79">
        <f t="shared" ref="AD50" si="265">AD49+0.1</f>
        <v>6.4859999999999927</v>
      </c>
      <c r="AE50">
        <f t="shared" si="264"/>
        <v>7.3908339737237044E-3</v>
      </c>
      <c r="AF50" s="79">
        <f t="shared" si="13"/>
        <v>-6.4859999999999927</v>
      </c>
      <c r="AG50">
        <f t="shared" ref="AG50" si="266">_xlfn.T.DIST(AF50,AG$3,FALSE)</f>
        <v>7.3908339737237044E-3</v>
      </c>
    </row>
    <row r="51" spans="2:33" x14ac:dyDescent="0.3">
      <c r="B51">
        <f t="shared" si="4"/>
        <v>0.50000000000000244</v>
      </c>
      <c r="C51">
        <f t="shared" si="5"/>
        <v>0.35206532676429908</v>
      </c>
      <c r="K51" s="79">
        <f t="shared" si="6"/>
        <v>0.50000000000000244</v>
      </c>
      <c r="L51">
        <f t="shared" si="7"/>
        <v>0.35206532676429908</v>
      </c>
      <c r="M51" s="79">
        <f t="shared" si="6"/>
        <v>0.50000000000000244</v>
      </c>
      <c r="N51">
        <f t="shared" si="0"/>
        <v>0.25464790894703204</v>
      </c>
      <c r="O51" s="79">
        <f t="shared" ref="O51:Q51" si="267">O50+0.1</f>
        <v>0.50000000000000244</v>
      </c>
      <c r="P51">
        <f t="shared" si="0"/>
        <v>0.32226186856038658</v>
      </c>
      <c r="Q51" s="79">
        <f t="shared" si="267"/>
        <v>0.50000000000000244</v>
      </c>
      <c r="R51">
        <f t="shared" ref="R51" si="268">_xlfn.T.DIST(Q51,R$3,FALSE)</f>
        <v>0.33969513635207738</v>
      </c>
      <c r="AB51" s="79">
        <f t="shared" ref="AB51" si="269">AB50+0.1</f>
        <v>0.50000000000000244</v>
      </c>
      <c r="AC51">
        <f t="shared" ref="AC51:AE51" si="270">_xlfn.T.DIST(AB51,AC$3,FALSE)</f>
        <v>0.25464790894703204</v>
      </c>
      <c r="AD51" s="79">
        <f t="shared" ref="AD51" si="271">AD50+0.1</f>
        <v>6.5859999999999923</v>
      </c>
      <c r="AE51">
        <f t="shared" si="270"/>
        <v>7.1731165212315278E-3</v>
      </c>
      <c r="AF51" s="79">
        <f t="shared" si="13"/>
        <v>-6.5859999999999923</v>
      </c>
      <c r="AG51">
        <f t="shared" ref="AG51" si="272">_xlfn.T.DIST(AF51,AG$3,FALSE)</f>
        <v>7.1731165212315278E-3</v>
      </c>
    </row>
    <row r="52" spans="2:33" x14ac:dyDescent="0.3">
      <c r="B52">
        <f t="shared" si="4"/>
        <v>0.60000000000000242</v>
      </c>
      <c r="C52">
        <f t="shared" si="5"/>
        <v>0.33322460289179917</v>
      </c>
      <c r="K52" s="79">
        <f t="shared" si="6"/>
        <v>0.60000000000000242</v>
      </c>
      <c r="L52">
        <f t="shared" si="7"/>
        <v>0.33322460289179917</v>
      </c>
      <c r="M52" s="79">
        <f t="shared" si="6"/>
        <v>0.60000000000000242</v>
      </c>
      <c r="N52">
        <f t="shared" si="0"/>
        <v>0.23405138689984556</v>
      </c>
      <c r="O52" s="79">
        <f t="shared" ref="O52:Q52" si="273">O51+0.1</f>
        <v>0.60000000000000242</v>
      </c>
      <c r="P52">
        <f t="shared" si="0"/>
        <v>0.30231870798580185</v>
      </c>
      <c r="Q52" s="79">
        <f t="shared" si="273"/>
        <v>0.60000000000000242</v>
      </c>
      <c r="R52">
        <f t="shared" ref="R52" si="274">_xlfn.T.DIST(Q52,R$3,FALSE)</f>
        <v>0.32032581052912407</v>
      </c>
      <c r="AB52" s="79">
        <f t="shared" ref="AB52" si="275">AB51+0.1</f>
        <v>0.60000000000000242</v>
      </c>
      <c r="AC52">
        <f t="shared" ref="AC52:AE52" si="276">_xlfn.T.DIST(AB52,AC$3,FALSE)</f>
        <v>0.23405138689984556</v>
      </c>
      <c r="AD52" s="79">
        <f t="shared" ref="AD52" si="277">AD51+0.1</f>
        <v>6.6859999999999919</v>
      </c>
      <c r="AE52">
        <f t="shared" si="276"/>
        <v>6.9648097491834251E-3</v>
      </c>
      <c r="AF52" s="79">
        <f t="shared" si="13"/>
        <v>-6.6859999999999919</v>
      </c>
      <c r="AG52">
        <f t="shared" ref="AG52" si="278">_xlfn.T.DIST(AF52,AG$3,FALSE)</f>
        <v>6.9648097491834251E-3</v>
      </c>
    </row>
    <row r="53" spans="2:33" x14ac:dyDescent="0.3">
      <c r="B53">
        <f t="shared" si="4"/>
        <v>0.7000000000000024</v>
      </c>
      <c r="C53">
        <f t="shared" si="5"/>
        <v>0.31225393336676072</v>
      </c>
      <c r="K53" s="79">
        <f t="shared" si="6"/>
        <v>0.7000000000000024</v>
      </c>
      <c r="L53">
        <f t="shared" si="7"/>
        <v>0.31225393336676072</v>
      </c>
      <c r="M53" s="79">
        <f t="shared" si="6"/>
        <v>0.7000000000000024</v>
      </c>
      <c r="N53">
        <f t="shared" si="0"/>
        <v>0.21363079609650332</v>
      </c>
      <c r="O53" s="79">
        <f t="shared" ref="O53:Q53" si="279">O52+0.1</f>
        <v>0.7000000000000024</v>
      </c>
      <c r="P53">
        <f t="shared" si="0"/>
        <v>0.28090883171195052</v>
      </c>
      <c r="Q53" s="79">
        <f t="shared" si="279"/>
        <v>0.7000000000000024</v>
      </c>
      <c r="R53">
        <f t="shared" ref="R53" si="280">_xlfn.T.DIST(Q53,R$3,FALSE)</f>
        <v>0.29909241773685219</v>
      </c>
      <c r="AB53" s="79">
        <f t="shared" ref="AB53" si="281">AB52+0.1</f>
        <v>0.7000000000000024</v>
      </c>
      <c r="AC53">
        <f t="shared" ref="AC53:AE53" si="282">_xlfn.T.DIST(AB53,AC$3,FALSE)</f>
        <v>0.21363079609650332</v>
      </c>
      <c r="AD53" s="79">
        <f t="shared" ref="AD53" si="283">AD52+0.1</f>
        <v>6.7859999999999916</v>
      </c>
      <c r="AE53">
        <f t="shared" si="282"/>
        <v>6.7653829186377652E-3</v>
      </c>
      <c r="AF53" s="79">
        <f t="shared" si="13"/>
        <v>-6.7859999999999916</v>
      </c>
      <c r="AG53">
        <f t="shared" ref="AG53" si="284">_xlfn.T.DIST(AF53,AG$3,FALSE)</f>
        <v>6.7653829186377652E-3</v>
      </c>
    </row>
    <row r="54" spans="2:33" x14ac:dyDescent="0.3">
      <c r="B54">
        <f t="shared" si="4"/>
        <v>0.80000000000000238</v>
      </c>
      <c r="C54">
        <f t="shared" si="5"/>
        <v>0.28969155276148217</v>
      </c>
      <c r="K54" s="79">
        <f t="shared" si="6"/>
        <v>0.80000000000000238</v>
      </c>
      <c r="L54">
        <f t="shared" si="7"/>
        <v>0.28969155276148217</v>
      </c>
      <c r="M54" s="79">
        <f t="shared" si="6"/>
        <v>0.80000000000000238</v>
      </c>
      <c r="N54">
        <f t="shared" si="0"/>
        <v>0.19409139401450606</v>
      </c>
      <c r="O54" s="79">
        <f t="shared" ref="O54:Q54" si="285">O53+0.1</f>
        <v>0.80000000000000238</v>
      </c>
      <c r="P54">
        <f t="shared" si="0"/>
        <v>0.25875353677316548</v>
      </c>
      <c r="Q54" s="79">
        <f t="shared" si="285"/>
        <v>0.80000000000000238</v>
      </c>
      <c r="R54">
        <f t="shared" ref="R54" si="286">_xlfn.T.DIST(Q54,R$3,FALSE)</f>
        <v>0.27662513233825597</v>
      </c>
      <c r="AB54" s="79">
        <f t="shared" ref="AB54" si="287">AB53+0.1</f>
        <v>0.80000000000000238</v>
      </c>
      <c r="AC54">
        <f t="shared" ref="AC54:AE54" si="288">_xlfn.T.DIST(AB54,AC$3,FALSE)</f>
        <v>0.19409139401450606</v>
      </c>
      <c r="AD54" s="79">
        <f t="shared" ref="AD54" si="289">AD53+0.1</f>
        <v>6.8859999999999912</v>
      </c>
      <c r="AE54">
        <f t="shared" si="288"/>
        <v>6.5743419146407078E-3</v>
      </c>
      <c r="AF54" s="79">
        <f t="shared" si="13"/>
        <v>-6.8859999999999912</v>
      </c>
      <c r="AG54">
        <f t="shared" ref="AG54" si="290">_xlfn.T.DIST(AF54,AG$3,FALSE)</f>
        <v>6.5743419146407078E-3</v>
      </c>
    </row>
    <row r="55" spans="2:33" x14ac:dyDescent="0.3">
      <c r="B55">
        <f t="shared" si="4"/>
        <v>0.90000000000000235</v>
      </c>
      <c r="C55">
        <f t="shared" si="5"/>
        <v>0.26608524989875426</v>
      </c>
      <c r="K55" s="79">
        <f t="shared" si="6"/>
        <v>0.90000000000000235</v>
      </c>
      <c r="L55">
        <f t="shared" si="7"/>
        <v>0.26608524989875426</v>
      </c>
      <c r="M55" s="79">
        <f t="shared" si="6"/>
        <v>0.90000000000000235</v>
      </c>
      <c r="N55">
        <f t="shared" si="0"/>
        <v>0.17586181557115466</v>
      </c>
      <c r="O55" s="79">
        <f t="shared" ref="O55:Q55" si="291">O54+0.1</f>
        <v>0.90000000000000235</v>
      </c>
      <c r="P55">
        <f t="shared" si="0"/>
        <v>0.23649314409302455</v>
      </c>
      <c r="Q55" s="79">
        <f t="shared" si="291"/>
        <v>0.90000000000000235</v>
      </c>
      <c r="R55">
        <f t="shared" ref="R55" si="292">_xlfn.T.DIST(Q55,R$3,FALSE)</f>
        <v>0.25352995055982697</v>
      </c>
      <c r="AB55" s="79">
        <f t="shared" ref="AB55" si="293">AB54+0.1</f>
        <v>0.90000000000000235</v>
      </c>
      <c r="AC55">
        <f t="shared" ref="AC55:AE55" si="294">_xlfn.T.DIST(AB55,AC$3,FALSE)</f>
        <v>0.17586181557115466</v>
      </c>
      <c r="AD55" s="79">
        <f t="shared" ref="AD55" si="295">AD54+0.1</f>
        <v>6.9859999999999909</v>
      </c>
      <c r="AE55">
        <f t="shared" si="294"/>
        <v>6.3912262770749574E-3</v>
      </c>
      <c r="AF55" s="79">
        <f t="shared" si="13"/>
        <v>-6.9859999999999909</v>
      </c>
      <c r="AG55">
        <f t="shared" ref="AG55" si="296">_xlfn.T.DIST(AF55,AG$3,FALSE)</f>
        <v>6.3912262770749574E-3</v>
      </c>
    </row>
    <row r="56" spans="2:33" x14ac:dyDescent="0.3">
      <c r="B56">
        <f t="shared" si="4"/>
        <v>1.0000000000000024</v>
      </c>
      <c r="C56">
        <f t="shared" si="5"/>
        <v>0.24197072451914278</v>
      </c>
      <c r="K56" s="79">
        <f t="shared" si="6"/>
        <v>1.0000000000000024</v>
      </c>
      <c r="L56">
        <f t="shared" si="7"/>
        <v>0.24197072451914278</v>
      </c>
      <c r="M56" s="79">
        <f t="shared" si="6"/>
        <v>1.0000000000000024</v>
      </c>
      <c r="N56">
        <f t="shared" si="0"/>
        <v>0.15915494309189496</v>
      </c>
      <c r="O56" s="79">
        <f t="shared" ref="O56:Q56" si="297">O55+0.1</f>
        <v>1.0000000000000024</v>
      </c>
      <c r="P56">
        <f t="shared" si="0"/>
        <v>0.2146625258399793</v>
      </c>
      <c r="Q56" s="79">
        <f t="shared" si="297"/>
        <v>1.0000000000000024</v>
      </c>
      <c r="R56">
        <f t="shared" ref="R56" si="298">_xlfn.T.DIST(Q56,R$3,FALSE)</f>
        <v>0.23036198922913814</v>
      </c>
      <c r="AB56" s="79">
        <f t="shared" ref="AB56" si="299">AB55+0.1</f>
        <v>1.0000000000000024</v>
      </c>
      <c r="AC56">
        <f t="shared" ref="AC56:AE56" si="300">_xlfn.T.DIST(AB56,AC$3,FALSE)</f>
        <v>0.15915494309189496</v>
      </c>
      <c r="AD56" s="79">
        <f t="shared" ref="AD56" si="301">AD55+0.1</f>
        <v>7.0859999999999905</v>
      </c>
      <c r="AE56">
        <f t="shared" si="300"/>
        <v>6.2156065064852264E-3</v>
      </c>
      <c r="AF56" s="79">
        <f t="shared" si="13"/>
        <v>-7.0859999999999905</v>
      </c>
      <c r="AG56">
        <f t="shared" ref="AG56" si="302">_xlfn.T.DIST(AF56,AG$3,FALSE)</f>
        <v>6.2156065064852264E-3</v>
      </c>
    </row>
    <row r="57" spans="2:33" x14ac:dyDescent="0.3">
      <c r="B57">
        <f t="shared" si="4"/>
        <v>1.1000000000000025</v>
      </c>
      <c r="C57">
        <f t="shared" si="5"/>
        <v>0.21785217703254997</v>
      </c>
      <c r="K57" s="79">
        <f t="shared" si="6"/>
        <v>1.1000000000000025</v>
      </c>
      <c r="L57">
        <f t="shared" si="7"/>
        <v>0.21785217703254997</v>
      </c>
      <c r="M57" s="79">
        <f t="shared" si="6"/>
        <v>1.1000000000000025</v>
      </c>
      <c r="N57">
        <f t="shared" si="0"/>
        <v>0.14403162270759726</v>
      </c>
      <c r="O57" s="79">
        <f t="shared" ref="O57:Q57" si="303">O56+0.1</f>
        <v>1.1000000000000025</v>
      </c>
      <c r="P57">
        <f t="shared" si="0"/>
        <v>0.19368096389491152</v>
      </c>
      <c r="Q57" s="79">
        <f t="shared" si="303"/>
        <v>1.1000000000000025</v>
      </c>
      <c r="R57">
        <f t="shared" ref="R57" si="304">_xlfn.T.DIST(Q57,R$3,FALSE)</f>
        <v>0.20760591316421356</v>
      </c>
      <c r="AB57" s="79">
        <f t="shared" ref="AB57" si="305">AB56+0.1</f>
        <v>1.1000000000000025</v>
      </c>
      <c r="AC57">
        <f t="shared" ref="AC57:AE57" si="306">_xlfn.T.DIST(AB57,AC$3,FALSE)</f>
        <v>0.14403162270759726</v>
      </c>
      <c r="AD57" s="79">
        <f t="shared" ref="AD57" si="307">AD56+0.1</f>
        <v>7.1859999999999902</v>
      </c>
      <c r="AE57">
        <f t="shared" si="306"/>
        <v>6.047081616382617E-3</v>
      </c>
      <c r="AF57" s="79">
        <f t="shared" si="13"/>
        <v>-7.1859999999999902</v>
      </c>
      <c r="AG57">
        <f t="shared" ref="AG57" si="308">_xlfn.T.DIST(AF57,AG$3,FALSE)</f>
        <v>6.047081616382617E-3</v>
      </c>
    </row>
    <row r="58" spans="2:33" x14ac:dyDescent="0.3">
      <c r="B58">
        <f t="shared" si="4"/>
        <v>1.2000000000000026</v>
      </c>
      <c r="C58">
        <f t="shared" si="5"/>
        <v>0.19418605498321231</v>
      </c>
      <c r="K58" s="79">
        <f t="shared" si="6"/>
        <v>1.2000000000000026</v>
      </c>
      <c r="L58">
        <f t="shared" si="7"/>
        <v>0.19418605498321231</v>
      </c>
      <c r="M58" s="79">
        <f t="shared" si="6"/>
        <v>1.2000000000000026</v>
      </c>
      <c r="N58">
        <f t="shared" si="0"/>
        <v>0.13045487138679912</v>
      </c>
      <c r="O58" s="79">
        <f t="shared" ref="O58:Q58" si="309">O57+0.1</f>
        <v>1.2000000000000026</v>
      </c>
      <c r="P58">
        <f t="shared" si="0"/>
        <v>0.17385372358466861</v>
      </c>
      <c r="Q58" s="79">
        <f t="shared" si="309"/>
        <v>1.2000000000000026</v>
      </c>
      <c r="R58">
        <f t="shared" ref="R58" si="310">_xlfn.T.DIST(Q58,R$3,FALSE)</f>
        <v>0.18566389362670266</v>
      </c>
      <c r="AB58" s="79">
        <f t="shared" ref="AB58" si="311">AB57+0.1</f>
        <v>1.2000000000000026</v>
      </c>
      <c r="AC58">
        <f t="shared" ref="AC58:AE58" si="312">_xlfn.T.DIST(AB58,AC$3,FALSE)</f>
        <v>0.13045487138679912</v>
      </c>
      <c r="AD58" s="79">
        <f t="shared" ref="AD58" si="313">AD57+0.1</f>
        <v>7.2859999999999898</v>
      </c>
      <c r="AE58">
        <f t="shared" si="312"/>
        <v>5.8852769067832805E-3</v>
      </c>
      <c r="AF58" s="79">
        <f t="shared" si="13"/>
        <v>-7.2859999999999898</v>
      </c>
      <c r="AG58">
        <f t="shared" ref="AG58" si="314">_xlfn.T.DIST(AF58,AG$3,FALSE)</f>
        <v>5.8852769067832805E-3</v>
      </c>
    </row>
    <row r="59" spans="2:33" x14ac:dyDescent="0.3">
      <c r="B59">
        <f t="shared" si="4"/>
        <v>1.3000000000000027</v>
      </c>
      <c r="C59">
        <f t="shared" si="5"/>
        <v>0.17136859204780677</v>
      </c>
      <c r="K59" s="79">
        <f t="shared" si="6"/>
        <v>1.3000000000000027</v>
      </c>
      <c r="L59">
        <f t="shared" si="7"/>
        <v>0.17136859204780677</v>
      </c>
      <c r="M59" s="79">
        <f t="shared" si="6"/>
        <v>1.3000000000000027</v>
      </c>
      <c r="N59">
        <f t="shared" si="0"/>
        <v>0.11833081270772858</v>
      </c>
      <c r="O59" s="79">
        <f t="shared" ref="O59:Q59" si="315">O58+0.1</f>
        <v>1.3000000000000027</v>
      </c>
      <c r="P59">
        <f t="shared" si="0"/>
        <v>0.15538195452212608</v>
      </c>
      <c r="Q59" s="79">
        <f t="shared" si="315"/>
        <v>1.3000000000000027</v>
      </c>
      <c r="R59">
        <f t="shared" ref="R59" si="316">_xlfn.T.DIST(Q59,R$3,FALSE)</f>
        <v>0.16485069296801882</v>
      </c>
      <c r="AB59" s="79">
        <f t="shared" ref="AB59" si="317">AB58+0.1</f>
        <v>1.3000000000000027</v>
      </c>
      <c r="AC59">
        <f t="shared" ref="AC59:AE59" si="318">_xlfn.T.DIST(AB59,AC$3,FALSE)</f>
        <v>0.11833081270772858</v>
      </c>
      <c r="AD59" s="79">
        <f t="shared" ref="AD59" si="319">AD58+0.1</f>
        <v>7.3859999999999895</v>
      </c>
      <c r="AE59">
        <f t="shared" si="318"/>
        <v>5.7298419365859506E-3</v>
      </c>
      <c r="AF59" s="79">
        <f t="shared" si="13"/>
        <v>-7.3859999999999895</v>
      </c>
      <c r="AG59">
        <f t="shared" ref="AG59" si="320">_xlfn.T.DIST(AF59,AG$3,FALSE)</f>
        <v>5.7298419365859506E-3</v>
      </c>
    </row>
    <row r="60" spans="2:33" x14ac:dyDescent="0.3">
      <c r="B60">
        <f t="shared" si="4"/>
        <v>1.4000000000000028</v>
      </c>
      <c r="C60">
        <f t="shared" si="5"/>
        <v>0.14972746563574427</v>
      </c>
      <c r="K60" s="79">
        <f t="shared" si="6"/>
        <v>1.4000000000000028</v>
      </c>
      <c r="L60">
        <f t="shared" si="7"/>
        <v>0.14972746563574427</v>
      </c>
      <c r="M60" s="79">
        <f t="shared" si="6"/>
        <v>1.4000000000000028</v>
      </c>
      <c r="N60">
        <f t="shared" si="0"/>
        <v>0.1075371237107398</v>
      </c>
      <c r="O60" s="79">
        <f t="shared" ref="O60:Q60" si="321">O59+0.1</f>
        <v>1.4000000000000028</v>
      </c>
      <c r="P60">
        <f t="shared" si="0"/>
        <v>0.13837753713555206</v>
      </c>
      <c r="Q60" s="79">
        <f t="shared" si="321"/>
        <v>1.4000000000000028</v>
      </c>
      <c r="R60">
        <f t="shared" ref="R60" si="322">_xlfn.T.DIST(Q60,R$3,FALSE)</f>
        <v>0.14539487566000561</v>
      </c>
      <c r="AB60" s="79">
        <f t="shared" ref="AB60" si="323">AB59+0.1</f>
        <v>1.4000000000000028</v>
      </c>
      <c r="AC60">
        <f t="shared" ref="AC60:AE60" si="324">_xlfn.T.DIST(AB60,AC$3,FALSE)</f>
        <v>0.1075371237107398</v>
      </c>
      <c r="AD60" s="79">
        <f t="shared" ref="AD60" si="325">AD59+0.1</f>
        <v>7.4859999999999891</v>
      </c>
      <c r="AE60">
        <f t="shared" si="324"/>
        <v>5.5804486748922038E-3</v>
      </c>
      <c r="AF60" s="79">
        <f t="shared" si="13"/>
        <v>-7.4859999999999891</v>
      </c>
      <c r="AG60">
        <f t="shared" ref="AG60" si="326">_xlfn.T.DIST(AF60,AG$3,FALSE)</f>
        <v>5.5804486748922038E-3</v>
      </c>
    </row>
    <row r="61" spans="2:33" x14ac:dyDescent="0.3">
      <c r="B61">
        <f t="shared" si="4"/>
        <v>1.5000000000000029</v>
      </c>
      <c r="C61">
        <f t="shared" si="5"/>
        <v>0.12951759566589116</v>
      </c>
      <c r="K61" s="79">
        <f t="shared" si="6"/>
        <v>1.5000000000000029</v>
      </c>
      <c r="L61">
        <f t="shared" si="7"/>
        <v>0.12951759566589116</v>
      </c>
      <c r="M61" s="79">
        <f t="shared" si="6"/>
        <v>1.5000000000000029</v>
      </c>
      <c r="N61">
        <f t="shared" si="0"/>
        <v>9.7941503441166103E-2</v>
      </c>
      <c r="O61" s="79">
        <f t="shared" ref="O61:Q61" si="327">O60+0.1</f>
        <v>1.5000000000000029</v>
      </c>
      <c r="P61">
        <f t="shared" si="0"/>
        <v>0.12287999999999956</v>
      </c>
      <c r="Q61" s="79">
        <f t="shared" si="327"/>
        <v>1.5000000000000029</v>
      </c>
      <c r="R61">
        <f t="shared" ref="R61" si="328">_xlfn.T.DIST(Q61,R$3,FALSE)</f>
        <v>0.12744479428709121</v>
      </c>
      <c r="AB61" s="79">
        <f t="shared" ref="AB61" si="329">AB60+0.1</f>
        <v>1.5000000000000029</v>
      </c>
      <c r="AC61">
        <f t="shared" ref="AC61:AE61" si="330">_xlfn.T.DIST(AB61,AC$3,FALSE)</f>
        <v>9.7941503441166103E-2</v>
      </c>
      <c r="AD61" s="79">
        <f t="shared" ref="AD61" si="331">AD60+0.1</f>
        <v>7.5859999999999888</v>
      </c>
      <c r="AE61">
        <f t="shared" si="330"/>
        <v>5.4367898135690203E-3</v>
      </c>
      <c r="AF61" s="79">
        <f t="shared" si="13"/>
        <v>-7.5859999999999888</v>
      </c>
      <c r="AG61">
        <f t="shared" ref="AG61" si="332">_xlfn.T.DIST(AF61,AG$3,FALSE)</f>
        <v>5.4367898135690203E-3</v>
      </c>
    </row>
    <row r="62" spans="2:33" x14ac:dyDescent="0.3">
      <c r="B62">
        <f t="shared" si="4"/>
        <v>1.600000000000003</v>
      </c>
      <c r="C62">
        <f t="shared" si="5"/>
        <v>0.11092083467945503</v>
      </c>
      <c r="K62" s="79">
        <f t="shared" si="6"/>
        <v>1.600000000000003</v>
      </c>
      <c r="L62">
        <f t="shared" si="7"/>
        <v>0.11092083467945503</v>
      </c>
      <c r="M62" s="79">
        <f t="shared" si="6"/>
        <v>1.600000000000003</v>
      </c>
      <c r="N62">
        <f t="shared" si="0"/>
        <v>8.9412889377469065E-2</v>
      </c>
      <c r="O62" s="79">
        <f t="shared" ref="O62:Q62" si="333">O61+0.1</f>
        <v>1.600000000000003</v>
      </c>
      <c r="P62">
        <f t="shared" si="0"/>
        <v>0.10887336538560947</v>
      </c>
      <c r="Q62" s="79">
        <f t="shared" si="333"/>
        <v>1.600000000000003</v>
      </c>
      <c r="R62">
        <f t="shared" ref="R62" si="334">_xlfn.T.DIST(Q62,R$3,FALSE)</f>
        <v>0.11107787729698289</v>
      </c>
      <c r="AB62" s="79">
        <f t="shared" ref="AB62" si="335">AB61+0.1</f>
        <v>1.600000000000003</v>
      </c>
      <c r="AC62">
        <f t="shared" ref="AC62:AE62" si="336">_xlfn.T.DIST(AB62,AC$3,FALSE)</f>
        <v>8.9412889377469065E-2</v>
      </c>
      <c r="AD62" s="79">
        <f t="shared" ref="AD62" si="337">AD61+0.1</f>
        <v>7.6859999999999884</v>
      </c>
      <c r="AE62">
        <f t="shared" si="336"/>
        <v>5.2985772252849049E-3</v>
      </c>
      <c r="AF62" s="79">
        <f t="shared" si="13"/>
        <v>-7.6859999999999884</v>
      </c>
      <c r="AG62">
        <f t="shared" ref="AG62" si="338">_xlfn.T.DIST(AF62,AG$3,FALSE)</f>
        <v>5.2985772252849049E-3</v>
      </c>
    </row>
    <row r="63" spans="2:33" x14ac:dyDescent="0.3">
      <c r="B63">
        <f t="shared" si="4"/>
        <v>1.7000000000000031</v>
      </c>
      <c r="C63">
        <f t="shared" si="5"/>
        <v>9.4049077376886434E-2</v>
      </c>
      <c r="K63" s="79">
        <f t="shared" si="6"/>
        <v>1.7000000000000031</v>
      </c>
      <c r="L63">
        <f t="shared" si="7"/>
        <v>9.4049077376886434E-2</v>
      </c>
      <c r="M63" s="79">
        <f t="shared" si="6"/>
        <v>1.7000000000000031</v>
      </c>
      <c r="N63">
        <f t="shared" si="0"/>
        <v>8.1827734237478106E-2</v>
      </c>
      <c r="O63" s="79">
        <f t="shared" ref="O63:Q63" si="339">O62+0.1</f>
        <v>1.7000000000000031</v>
      </c>
      <c r="P63">
        <f t="shared" si="0"/>
        <v>9.6301530931994533E-2</v>
      </c>
      <c r="Q63" s="79">
        <f t="shared" si="339"/>
        <v>1.7000000000000031</v>
      </c>
      <c r="R63">
        <f t="shared" ref="R63" si="340">_xlfn.T.DIST(Q63,R$3,FALSE)</f>
        <v>9.6311809633228912E-2</v>
      </c>
      <c r="AB63" s="79">
        <f t="shared" ref="AB63" si="341">AB62+0.1</f>
        <v>1.7000000000000031</v>
      </c>
      <c r="AC63">
        <f t="shared" ref="AC63:AE63" si="342">_xlfn.T.DIST(AB63,AC$3,FALSE)</f>
        <v>8.1827734237478106E-2</v>
      </c>
      <c r="AD63" s="79">
        <f t="shared" ref="AD63" si="343">AD62+0.1</f>
        <v>7.785999999999988</v>
      </c>
      <c r="AE63">
        <f t="shared" si="342"/>
        <v>5.1655405529529141E-3</v>
      </c>
      <c r="AF63" s="79">
        <f t="shared" si="13"/>
        <v>-7.785999999999988</v>
      </c>
      <c r="AG63">
        <f t="shared" ref="AG63" si="344">_xlfn.T.DIST(AF63,AG$3,FALSE)</f>
        <v>5.1655405529529141E-3</v>
      </c>
    </row>
    <row r="64" spans="2:33" x14ac:dyDescent="0.3">
      <c r="B64">
        <f t="shared" si="4"/>
        <v>1.8000000000000032</v>
      </c>
      <c r="C64">
        <f t="shared" si="5"/>
        <v>7.8950158300893719E-2</v>
      </c>
      <c r="K64" s="79">
        <f t="shared" si="6"/>
        <v>1.8000000000000032</v>
      </c>
      <c r="L64">
        <f t="shared" si="7"/>
        <v>7.8950158300893719E-2</v>
      </c>
      <c r="M64" s="79">
        <f t="shared" si="6"/>
        <v>1.8000000000000032</v>
      </c>
      <c r="N64">
        <f t="shared" si="0"/>
        <v>7.5073086364101385E-2</v>
      </c>
      <c r="O64" s="79">
        <f t="shared" ref="O64:Q64" si="345">O63+0.1</f>
        <v>1.8000000000000032</v>
      </c>
      <c r="P64">
        <f t="shared" si="0"/>
        <v>8.5081439773720638E-2</v>
      </c>
      <c r="Q64" s="79">
        <f t="shared" si="345"/>
        <v>1.8000000000000032</v>
      </c>
      <c r="R64">
        <f t="shared" ref="R64" si="346">_xlfn.T.DIST(Q64,R$3,FALSE)</f>
        <v>8.31163896538792E-2</v>
      </c>
      <c r="AB64" s="79">
        <f t="shared" ref="AB64" si="347">AB63+0.1</f>
        <v>1.8000000000000032</v>
      </c>
      <c r="AC64">
        <f t="shared" ref="AC64:AE64" si="348">_xlfn.T.DIST(AB64,AC$3,FALSE)</f>
        <v>7.5073086364101385E-2</v>
      </c>
      <c r="AD64" s="79">
        <f t="shared" ref="AD64" si="349">AD63+0.1</f>
        <v>7.8859999999999877</v>
      </c>
      <c r="AE64">
        <f t="shared" si="348"/>
        <v>5.0374259180157206E-3</v>
      </c>
      <c r="AF64" s="79">
        <f t="shared" si="13"/>
        <v>-7.8859999999999877</v>
      </c>
      <c r="AG64">
        <f t="shared" ref="AG64" si="350">_xlfn.T.DIST(AF64,AG$3,FALSE)</f>
        <v>5.0374259180157206E-3</v>
      </c>
    </row>
    <row r="65" spans="2:33" x14ac:dyDescent="0.3">
      <c r="B65">
        <f t="shared" si="4"/>
        <v>1.9000000000000032</v>
      </c>
      <c r="C65">
        <f t="shared" si="5"/>
        <v>6.5615814774676193E-2</v>
      </c>
      <c r="K65" s="79">
        <f t="shared" si="6"/>
        <v>1.9000000000000032</v>
      </c>
      <c r="L65">
        <f t="shared" si="7"/>
        <v>6.5615814774676193E-2</v>
      </c>
      <c r="M65" s="79">
        <f t="shared" si="6"/>
        <v>1.9000000000000032</v>
      </c>
      <c r="N65">
        <f t="shared" si="0"/>
        <v>6.9047697653750517E-2</v>
      </c>
      <c r="O65" s="79">
        <f t="shared" ref="O65:Q65" si="351">O64+0.1</f>
        <v>1.9000000000000032</v>
      </c>
      <c r="P65">
        <f t="shared" si="0"/>
        <v>7.5113777631383813E-2</v>
      </c>
      <c r="Q65" s="79">
        <f t="shared" si="351"/>
        <v>1.9000000000000032</v>
      </c>
      <c r="R65">
        <f t="shared" ref="R65" si="352">_xlfn.T.DIST(Q65,R$3,FALSE)</f>
        <v>7.1425107032802138E-2</v>
      </c>
      <c r="AB65" s="79">
        <f t="shared" ref="AB65" si="353">AB64+0.1</f>
        <v>1.9000000000000032</v>
      </c>
      <c r="AC65">
        <f t="shared" ref="AC65:AE65" si="354">_xlfn.T.DIST(AB65,AC$3,FALSE)</f>
        <v>6.9047697653750517E-2</v>
      </c>
      <c r="AD65" s="79">
        <f t="shared" ref="AD65" si="355">AD64+0.1</f>
        <v>7.9859999999999873</v>
      </c>
      <c r="AE65">
        <f t="shared" si="354"/>
        <v>4.9139947363348053E-3</v>
      </c>
      <c r="AF65" s="79">
        <f t="shared" si="13"/>
        <v>-7.9859999999999873</v>
      </c>
      <c r="AG65">
        <f t="shared" ref="AG65" si="356">_xlfn.T.DIST(AF65,AG$3,FALSE)</f>
        <v>4.9139947363348053E-3</v>
      </c>
    </row>
    <row r="66" spans="2:33" x14ac:dyDescent="0.3">
      <c r="B66">
        <f t="shared" si="4"/>
        <v>2.0000000000000031</v>
      </c>
      <c r="C66">
        <f t="shared" si="5"/>
        <v>5.3990966513187716E-2</v>
      </c>
      <c r="K66" s="79">
        <f t="shared" si="6"/>
        <v>2.0000000000000031</v>
      </c>
      <c r="L66">
        <f t="shared" si="7"/>
        <v>5.3990966513187716E-2</v>
      </c>
      <c r="M66" s="79">
        <f t="shared" si="6"/>
        <v>2.0000000000000031</v>
      </c>
      <c r="N66">
        <f t="shared" si="0"/>
        <v>6.3661977236757983E-2</v>
      </c>
      <c r="O66" s="79">
        <f t="shared" ref="O66:Q66" si="357">O65+0.1</f>
        <v>2.0000000000000031</v>
      </c>
      <c r="P66">
        <f t="shared" si="0"/>
        <v>6.6291260736238561E-2</v>
      </c>
      <c r="Q66" s="79">
        <f t="shared" si="357"/>
        <v>2.0000000000000031</v>
      </c>
      <c r="R66">
        <f t="shared" ref="R66" si="358">_xlfn.T.DIST(Q66,R$3,FALSE)</f>
        <v>6.114576632121789E-2</v>
      </c>
      <c r="AB66" s="79">
        <f t="shared" ref="AB66" si="359">AB65+0.1</f>
        <v>2.0000000000000031</v>
      </c>
      <c r="AC66">
        <f t="shared" ref="AC66:AE66" si="360">_xlfn.T.DIST(AB66,AC$3,FALSE)</f>
        <v>6.3661977236757983E-2</v>
      </c>
      <c r="AD66" s="79">
        <f t="shared" ref="AD66" si="361">AD65+0.1</f>
        <v>8.0859999999999879</v>
      </c>
      <c r="AE66">
        <f t="shared" si="360"/>
        <v>4.7950226316199858E-3</v>
      </c>
      <c r="AF66" s="79">
        <f t="shared" si="13"/>
        <v>-8.0859999999999879</v>
      </c>
      <c r="AG66">
        <f t="shared" ref="AG66" si="362">_xlfn.T.DIST(AF66,AG$3,FALSE)</f>
        <v>4.7950226316199858E-3</v>
      </c>
    </row>
    <row r="67" spans="2:33" x14ac:dyDescent="0.3">
      <c r="B67">
        <f t="shared" si="4"/>
        <v>2.1000000000000032</v>
      </c>
      <c r="C67">
        <f t="shared" si="5"/>
        <v>4.39835959804269E-2</v>
      </c>
      <c r="K67" s="79">
        <f t="shared" si="6"/>
        <v>2.1000000000000032</v>
      </c>
      <c r="L67">
        <f t="shared" si="7"/>
        <v>4.39835959804269E-2</v>
      </c>
      <c r="M67" s="79">
        <f t="shared" si="6"/>
        <v>2.1000000000000032</v>
      </c>
      <c r="N67">
        <f t="shared" si="0"/>
        <v>5.8837317224360426E-2</v>
      </c>
      <c r="O67" s="79">
        <f t="shared" ref="O67:Q67" si="363">O66+0.1</f>
        <v>2.1000000000000032</v>
      </c>
      <c r="P67">
        <f t="shared" si="0"/>
        <v>5.8504767334096909E-2</v>
      </c>
      <c r="Q67" s="79">
        <f t="shared" si="363"/>
        <v>2.1000000000000032</v>
      </c>
      <c r="R67">
        <f t="shared" ref="R67" si="364">_xlfn.T.DIST(Q67,R$3,FALSE)</f>
        <v>5.2169742604354759E-2</v>
      </c>
      <c r="AB67" s="79">
        <f t="shared" ref="AB67" si="365">AB66+0.1</f>
        <v>2.1000000000000032</v>
      </c>
      <c r="AC67">
        <f t="shared" ref="AC67:AE67" si="366">_xlfn.T.DIST(AB67,AC$3,FALSE)</f>
        <v>5.8837317224360426E-2</v>
      </c>
      <c r="AD67" s="79">
        <f t="shared" ref="AD67" si="367">AD66+0.1</f>
        <v>8.1859999999999875</v>
      </c>
      <c r="AE67">
        <f t="shared" si="366"/>
        <v>4.6802984373757236E-3</v>
      </c>
      <c r="AF67" s="79">
        <f t="shared" si="13"/>
        <v>-8.1859999999999875</v>
      </c>
      <c r="AG67">
        <f t="shared" ref="AG67" si="368">_xlfn.T.DIST(AF67,AG$3,FALSE)</f>
        <v>4.6802984373757236E-3</v>
      </c>
    </row>
    <row r="68" spans="2:33" x14ac:dyDescent="0.3">
      <c r="B68">
        <f t="shared" si="4"/>
        <v>2.2000000000000033</v>
      </c>
      <c r="C68">
        <f t="shared" si="5"/>
        <v>3.5474592846231189E-2</v>
      </c>
      <c r="K68" s="79">
        <f t="shared" si="6"/>
        <v>2.2000000000000033</v>
      </c>
      <c r="L68">
        <f t="shared" si="7"/>
        <v>3.5474592846231189E-2</v>
      </c>
      <c r="M68" s="79">
        <f t="shared" si="6"/>
        <v>2.2000000000000033</v>
      </c>
      <c r="N68">
        <f t="shared" si="0"/>
        <v>5.4505117497224295E-2</v>
      </c>
      <c r="O68" s="79">
        <f t="shared" ref="O68:Q68" si="369">O67+0.1</f>
        <v>2.2000000000000033</v>
      </c>
      <c r="P68">
        <f t="shared" si="0"/>
        <v>5.1647652126004001E-2</v>
      </c>
      <c r="Q68" s="79">
        <f t="shared" si="369"/>
        <v>2.2000000000000033</v>
      </c>
      <c r="R68">
        <f t="shared" ref="R68" si="370">_xlfn.T.DIST(Q68,R$3,FALSE)</f>
        <v>4.4379676614245474E-2</v>
      </c>
      <c r="AB68" s="79">
        <f t="shared" ref="AB68" si="371">AB67+0.1</f>
        <v>2.2000000000000033</v>
      </c>
      <c r="AC68">
        <f t="shared" ref="AC68:AE68" si="372">_xlfn.T.DIST(AB68,AC$3,FALSE)</f>
        <v>5.4505117497224295E-2</v>
      </c>
      <c r="AD68" s="79">
        <f t="shared" ref="AD68" si="373">AD67+0.1</f>
        <v>8.2859999999999872</v>
      </c>
      <c r="AE68">
        <f t="shared" si="372"/>
        <v>4.5696232792635533E-3</v>
      </c>
      <c r="AF68" s="79">
        <f t="shared" si="13"/>
        <v>-8.2859999999999872</v>
      </c>
      <c r="AG68">
        <f t="shared" ref="AG68" si="374">_xlfn.T.DIST(AF68,AG$3,FALSE)</f>
        <v>4.5696232792635533E-3</v>
      </c>
    </row>
    <row r="69" spans="2:33" x14ac:dyDescent="0.3">
      <c r="B69">
        <f t="shared" si="4"/>
        <v>2.3000000000000034</v>
      </c>
      <c r="C69">
        <f t="shared" si="5"/>
        <v>2.8327037741600961E-2</v>
      </c>
      <c r="K69" s="79">
        <f t="shared" si="6"/>
        <v>2.3000000000000034</v>
      </c>
      <c r="L69">
        <f t="shared" si="7"/>
        <v>2.8327037741600961E-2</v>
      </c>
      <c r="M69" s="79">
        <f t="shared" si="6"/>
        <v>2.3000000000000034</v>
      </c>
      <c r="N69">
        <f t="shared" si="0"/>
        <v>5.0605705275642281E-2</v>
      </c>
      <c r="O69" s="79">
        <f t="shared" ref="O69:Q69" si="375">O68+0.1</f>
        <v>2.3000000000000034</v>
      </c>
      <c r="P69">
        <f t="shared" si="0"/>
        <v>4.5618600849191442E-2</v>
      </c>
      <c r="Q69" s="79">
        <f t="shared" si="375"/>
        <v>2.3000000000000034</v>
      </c>
      <c r="R69">
        <f t="shared" ref="R69" si="376">_xlfn.T.DIST(Q69,R$3,FALSE)</f>
        <v>3.7655586709753185E-2</v>
      </c>
      <c r="AB69" s="79">
        <f t="shared" ref="AB69" si="377">AB68+0.1</f>
        <v>2.3000000000000034</v>
      </c>
      <c r="AC69">
        <f t="shared" ref="AC69:AE69" si="378">_xlfn.T.DIST(AB69,AC$3,FALSE)</f>
        <v>5.0605705275642281E-2</v>
      </c>
      <c r="AD69" s="79">
        <f t="shared" ref="AD69" si="379">AD68+0.1</f>
        <v>8.3859999999999868</v>
      </c>
      <c r="AE69">
        <f t="shared" si="378"/>
        <v>4.4628097305997975E-3</v>
      </c>
      <c r="AF69" s="79">
        <f t="shared" si="13"/>
        <v>-8.3859999999999868</v>
      </c>
      <c r="AG69">
        <f t="shared" ref="AG69" si="380">_xlfn.T.DIST(AF69,AG$3,FALSE)</f>
        <v>4.4628097305997975E-3</v>
      </c>
    </row>
    <row r="70" spans="2:33" x14ac:dyDescent="0.3">
      <c r="B70">
        <f t="shared" si="4"/>
        <v>2.4000000000000035</v>
      </c>
      <c r="C70">
        <f t="shared" si="5"/>
        <v>2.2394530294842712E-2</v>
      </c>
      <c r="K70" s="79">
        <f t="shared" si="6"/>
        <v>2.4000000000000035</v>
      </c>
      <c r="L70">
        <f t="shared" si="7"/>
        <v>2.2394530294842712E-2</v>
      </c>
      <c r="M70" s="79">
        <f t="shared" si="6"/>
        <v>2.4000000000000035</v>
      </c>
      <c r="N70">
        <f t="shared" si="0"/>
        <v>4.7087261269791403E-2</v>
      </c>
      <c r="O70" s="79">
        <f t="shared" ref="O70:Q70" si="381">O69+0.1</f>
        <v>2.4000000000000035</v>
      </c>
      <c r="P70">
        <f t="shared" si="0"/>
        <v>4.0323358954948083E-2</v>
      </c>
      <c r="Q70" s="79">
        <f t="shared" si="381"/>
        <v>2.4000000000000035</v>
      </c>
      <c r="R70">
        <f t="shared" ref="R70" si="382">_xlfn.T.DIST(Q70,R$3,FALSE)</f>
        <v>3.1879493750030366E-2</v>
      </c>
      <c r="AB70" s="79">
        <f t="shared" ref="AB70" si="383">AB69+0.1</f>
        <v>2.4000000000000035</v>
      </c>
      <c r="AC70">
        <f t="shared" ref="AC70:AE70" si="384">_xlfn.T.DIST(AB70,AC$3,FALSE)</f>
        <v>4.7087261269791403E-2</v>
      </c>
      <c r="AD70" s="79">
        <f t="shared" ref="AD70" si="385">AD69+0.1</f>
        <v>8.4859999999999864</v>
      </c>
      <c r="AE70">
        <f t="shared" si="384"/>
        <v>4.3596810344369271E-3</v>
      </c>
      <c r="AF70" s="79">
        <f t="shared" si="13"/>
        <v>-8.4859999999999864</v>
      </c>
      <c r="AG70">
        <f t="shared" ref="AG70" si="386">_xlfn.T.DIST(AF70,AG$3,FALSE)</f>
        <v>4.3596810344369271E-3</v>
      </c>
    </row>
    <row r="71" spans="2:33" x14ac:dyDescent="0.3">
      <c r="B71">
        <f t="shared" si="4"/>
        <v>2.5000000000000036</v>
      </c>
      <c r="C71">
        <f t="shared" si="5"/>
        <v>1.7528300493568381E-2</v>
      </c>
      <c r="K71" s="79">
        <f t="shared" si="6"/>
        <v>2.5000000000000036</v>
      </c>
      <c r="L71">
        <f t="shared" si="7"/>
        <v>1.7528300493568381E-2</v>
      </c>
      <c r="M71" s="79">
        <f t="shared" si="6"/>
        <v>2.5000000000000036</v>
      </c>
      <c r="N71">
        <f t="shared" ref="N71:P86" si="387">_xlfn.T.DIST(M71,N$3,FALSE)</f>
        <v>4.39048118874193E-2</v>
      </c>
      <c r="O71" s="79">
        <f t="shared" ref="O71:Q71" si="388">O70+0.1</f>
        <v>2.5000000000000036</v>
      </c>
      <c r="P71">
        <f t="shared" si="387"/>
        <v>3.56756243695565E-2</v>
      </c>
      <c r="Q71" s="79">
        <f t="shared" si="388"/>
        <v>2.5000000000000036</v>
      </c>
      <c r="R71">
        <f t="shared" ref="R71" si="389">_xlfn.T.DIST(Q71,R$3,FALSE)</f>
        <v>2.693872762824431E-2</v>
      </c>
      <c r="AB71" s="79">
        <f t="shared" ref="AB71" si="390">AB70+0.1</f>
        <v>2.5000000000000036</v>
      </c>
      <c r="AC71">
        <f t="shared" ref="AC71:AE71" si="391">_xlfn.T.DIST(AB71,AC$3,FALSE)</f>
        <v>4.39048118874193E-2</v>
      </c>
      <c r="AD71" s="79">
        <f t="shared" ref="AD71" si="392">AD70+0.1</f>
        <v>8.5859999999999861</v>
      </c>
      <c r="AE71">
        <f t="shared" si="391"/>
        <v>4.2600703863263523E-3</v>
      </c>
      <c r="AF71" s="79">
        <f t="shared" si="13"/>
        <v>-8.5859999999999861</v>
      </c>
      <c r="AG71">
        <f t="shared" ref="AG71" si="393">_xlfn.T.DIST(AF71,AG$3,FALSE)</f>
        <v>4.2600703863263523E-3</v>
      </c>
    </row>
    <row r="72" spans="2:33" x14ac:dyDescent="0.3">
      <c r="B72">
        <f t="shared" ref="B72:B86" si="394">B71+0.1</f>
        <v>2.6000000000000036</v>
      </c>
      <c r="C72">
        <f t="shared" ref="C72:C86" si="395">_xlfn.NORM.DIST(B72,C$2,C$3,FALSE)</f>
        <v>1.3582969233685486E-2</v>
      </c>
      <c r="K72" s="79">
        <f t="shared" ref="K72:M86" si="396">K71+0.1</f>
        <v>2.6000000000000036</v>
      </c>
      <c r="L72">
        <f t="shared" ref="L72:L86" si="397">_xlfn.NORM.DIST(K72,L$2,L$3,FALSE)</f>
        <v>1.3582969233685486E-2</v>
      </c>
      <c r="M72" s="79">
        <f t="shared" si="396"/>
        <v>2.6000000000000036</v>
      </c>
      <c r="N72">
        <f t="shared" si="387"/>
        <v>4.1019315229869832E-2</v>
      </c>
      <c r="O72" s="79">
        <f t="shared" ref="O72:Q72" si="398">O71+0.1</f>
        <v>2.6000000000000036</v>
      </c>
      <c r="P72">
        <f t="shared" si="387"/>
        <v>3.159734322613475E-2</v>
      </c>
      <c r="Q72" s="79">
        <f t="shared" si="398"/>
        <v>2.6000000000000036</v>
      </c>
      <c r="R72">
        <f t="shared" ref="R72" si="399">_xlfn.T.DIST(Q72,R$3,FALSE)</f>
        <v>2.2728119798464813E-2</v>
      </c>
      <c r="AB72" s="79">
        <f t="shared" ref="AB72" si="400">AB71+0.1</f>
        <v>2.6000000000000036</v>
      </c>
      <c r="AC72">
        <f t="shared" ref="AC72:AE72" si="401">_xlfn.T.DIST(AB72,AC$3,FALSE)</f>
        <v>4.1019315229869832E-2</v>
      </c>
      <c r="AD72" s="79">
        <f t="shared" ref="AD72" si="402">AD71+0.1</f>
        <v>8.6859999999999857</v>
      </c>
      <c r="AE72">
        <f t="shared" si="401"/>
        <v>4.1638202724394906E-3</v>
      </c>
      <c r="AF72" s="79">
        <f t="shared" ref="AF72:AF86" si="403">AF71-0.1</f>
        <v>-8.6859999999999857</v>
      </c>
      <c r="AG72">
        <f t="shared" ref="AG72" si="404">_xlfn.T.DIST(AF72,AG$3,FALSE)</f>
        <v>4.1638202724394906E-3</v>
      </c>
    </row>
    <row r="73" spans="2:33" x14ac:dyDescent="0.3">
      <c r="B73">
        <f t="shared" si="394"/>
        <v>2.7000000000000037</v>
      </c>
      <c r="C73">
        <f t="shared" si="395"/>
        <v>1.0420934814422488E-2</v>
      </c>
      <c r="K73" s="79">
        <f t="shared" si="396"/>
        <v>2.7000000000000037</v>
      </c>
      <c r="L73">
        <f t="shared" si="397"/>
        <v>1.0420934814422488E-2</v>
      </c>
      <c r="M73" s="79">
        <f t="shared" si="396"/>
        <v>2.7000000000000037</v>
      </c>
      <c r="N73">
        <f t="shared" si="387"/>
        <v>3.8396849961856439E-2</v>
      </c>
      <c r="O73" s="79">
        <f t="shared" ref="O73:Q73" si="405">O72+0.1</f>
        <v>2.7000000000000037</v>
      </c>
      <c r="P73">
        <f t="shared" si="387"/>
        <v>2.8018597422759899E-2</v>
      </c>
      <c r="Q73" s="79">
        <f t="shared" si="405"/>
        <v>2.7000000000000037</v>
      </c>
      <c r="R73">
        <f t="shared" ref="R73" si="406">_xlfn.T.DIST(Q73,R$3,FALSE)</f>
        <v>1.9151294092490875E-2</v>
      </c>
      <c r="AB73" s="79">
        <f t="shared" ref="AB73" si="407">AB72+0.1</f>
        <v>2.7000000000000037</v>
      </c>
      <c r="AC73">
        <f t="shared" ref="AC73:AE73" si="408">_xlfn.T.DIST(AB73,AC$3,FALSE)</f>
        <v>3.8396849961856439E-2</v>
      </c>
      <c r="AD73" s="79">
        <f t="shared" ref="AD73" si="409">AD72+0.1</f>
        <v>8.7859999999999854</v>
      </c>
      <c r="AE73">
        <f t="shared" si="408"/>
        <v>4.0707818582409244E-3</v>
      </c>
      <c r="AF73" s="79">
        <f t="shared" si="403"/>
        <v>-8.7859999999999854</v>
      </c>
      <c r="AG73">
        <f t="shared" ref="AG73" si="410">_xlfn.T.DIST(AF73,AG$3,FALSE)</f>
        <v>4.0707818582409244E-3</v>
      </c>
    </row>
    <row r="74" spans="2:33" x14ac:dyDescent="0.3">
      <c r="B74">
        <f t="shared" si="394"/>
        <v>2.8000000000000038</v>
      </c>
      <c r="C74">
        <f t="shared" si="395"/>
        <v>7.9154515829798801E-3</v>
      </c>
      <c r="K74" s="79">
        <f t="shared" si="396"/>
        <v>2.8000000000000038</v>
      </c>
      <c r="L74">
        <f t="shared" si="397"/>
        <v>7.9154515829798801E-3</v>
      </c>
      <c r="M74" s="79">
        <f t="shared" si="396"/>
        <v>2.8000000000000038</v>
      </c>
      <c r="N74">
        <f t="shared" si="387"/>
        <v>3.6007905676899314E-2</v>
      </c>
      <c r="O74" s="79">
        <f t="shared" ref="O74:Q74" si="411">O73+0.1</f>
        <v>2.8000000000000038</v>
      </c>
      <c r="P74">
        <f t="shared" si="387"/>
        <v>2.4877228205425976E-2</v>
      </c>
      <c r="Q74" s="79">
        <f t="shared" si="411"/>
        <v>2.8000000000000038</v>
      </c>
      <c r="R74">
        <f t="shared" ref="R74" si="412">_xlfn.T.DIST(Q74,R$3,FALSE)</f>
        <v>1.6121257439422026E-2</v>
      </c>
      <c r="AB74" s="79">
        <f t="shared" ref="AB74" si="413">AB73+0.1</f>
        <v>2.8000000000000038</v>
      </c>
      <c r="AC74">
        <f t="shared" ref="AC74:AE74" si="414">_xlfn.T.DIST(AB74,AC$3,FALSE)</f>
        <v>3.6007905676899314E-2</v>
      </c>
      <c r="AD74" s="79">
        <f t="shared" ref="AD74" si="415">AD73+0.1</f>
        <v>8.885999999999985</v>
      </c>
      <c r="AE74">
        <f t="shared" si="414"/>
        <v>3.9808144233695105E-3</v>
      </c>
      <c r="AF74" s="79">
        <f t="shared" si="403"/>
        <v>-8.885999999999985</v>
      </c>
      <c r="AG74">
        <f t="shared" ref="AG74" si="416">_xlfn.T.DIST(AF74,AG$3,FALSE)</f>
        <v>3.9808144233695105E-3</v>
      </c>
    </row>
    <row r="75" spans="2:33" x14ac:dyDescent="0.3">
      <c r="B75">
        <f t="shared" si="394"/>
        <v>2.9000000000000039</v>
      </c>
      <c r="C75">
        <f t="shared" si="395"/>
        <v>5.9525324197757853E-3</v>
      </c>
      <c r="K75" s="79">
        <f t="shared" si="396"/>
        <v>2.9000000000000039</v>
      </c>
      <c r="L75">
        <f t="shared" si="397"/>
        <v>5.9525324197757853E-3</v>
      </c>
      <c r="M75" s="79">
        <f t="shared" si="396"/>
        <v>2.9000000000000039</v>
      </c>
      <c r="N75">
        <f t="shared" si="387"/>
        <v>3.3826767926013808E-2</v>
      </c>
      <c r="O75" s="79">
        <f t="shared" ref="O75:Q75" si="417">O74+0.1</f>
        <v>2.9000000000000039</v>
      </c>
      <c r="P75">
        <f t="shared" si="387"/>
        <v>2.2118302445273599E-2</v>
      </c>
      <c r="Q75" s="79">
        <f t="shared" si="417"/>
        <v>2.9000000000000039</v>
      </c>
      <c r="R75">
        <f t="shared" ref="R75" si="418">_xlfn.T.DIST(Q75,R$3,FALSE)</f>
        <v>1.3560470295244832E-2</v>
      </c>
      <c r="AB75" s="79">
        <f t="shared" ref="AB75" si="419">AB74+0.1</f>
        <v>2.9000000000000039</v>
      </c>
      <c r="AC75">
        <f t="shared" ref="AC75:AE75" si="420">_xlfn.T.DIST(AB75,AC$3,FALSE)</f>
        <v>3.3826767926013808E-2</v>
      </c>
      <c r="AD75" s="79">
        <f t="shared" ref="AD75" si="421">AD74+0.1</f>
        <v>8.9859999999999847</v>
      </c>
      <c r="AE75">
        <f t="shared" si="420"/>
        <v>3.893784838796831E-3</v>
      </c>
      <c r="AF75" s="79">
        <f t="shared" si="403"/>
        <v>-8.9859999999999847</v>
      </c>
      <c r="AG75">
        <f t="shared" ref="AG75" si="422">_xlfn.T.DIST(AF75,AG$3,FALSE)</f>
        <v>3.893784838796831E-3</v>
      </c>
    </row>
    <row r="76" spans="2:33" x14ac:dyDescent="0.3">
      <c r="B76">
        <f t="shared" si="394"/>
        <v>3.000000000000004</v>
      </c>
      <c r="C76">
        <f t="shared" si="395"/>
        <v>4.4318484119379529E-3</v>
      </c>
      <c r="K76" s="79">
        <f t="shared" si="396"/>
        <v>3.000000000000004</v>
      </c>
      <c r="L76">
        <f t="shared" si="397"/>
        <v>4.4318484119379529E-3</v>
      </c>
      <c r="M76" s="79">
        <f t="shared" si="396"/>
        <v>3.000000000000004</v>
      </c>
      <c r="N76">
        <f t="shared" si="387"/>
        <v>3.1830988618378991E-2</v>
      </c>
      <c r="O76" s="79">
        <f t="shared" ref="O76:Q76" si="423">O75+0.1</f>
        <v>3.000000000000004</v>
      </c>
      <c r="P76">
        <f t="shared" si="387"/>
        <v>1.969349809083645E-2</v>
      </c>
      <c r="Q76" s="79">
        <f t="shared" si="423"/>
        <v>3.000000000000004</v>
      </c>
      <c r="R76">
        <f t="shared" ref="R76" si="424">_xlfn.T.DIST(Q76,R$3,FALSE)</f>
        <v>1.140054946454244E-2</v>
      </c>
      <c r="AB76" s="79">
        <f t="shared" ref="AB76" si="425">AB75+0.1</f>
        <v>3.000000000000004</v>
      </c>
      <c r="AC76">
        <f t="shared" ref="AC76:AE76" si="426">_xlfn.T.DIST(AB76,AC$3,FALSE)</f>
        <v>3.1830988618378991E-2</v>
      </c>
      <c r="AD76" s="79">
        <f t="shared" ref="AD76" si="427">AD75+0.1</f>
        <v>9.0859999999999843</v>
      </c>
      <c r="AE76">
        <f t="shared" si="426"/>
        <v>3.8095670827027351E-3</v>
      </c>
      <c r="AF76" s="79">
        <f t="shared" si="403"/>
        <v>-9.0859999999999843</v>
      </c>
      <c r="AG76">
        <f t="shared" ref="AG76" si="428">_xlfn.T.DIST(AF76,AG$3,FALSE)</f>
        <v>3.8095670827027351E-3</v>
      </c>
    </row>
    <row r="77" spans="2:33" x14ac:dyDescent="0.3">
      <c r="B77">
        <f t="shared" si="394"/>
        <v>3.1000000000000041</v>
      </c>
      <c r="C77">
        <f t="shared" si="395"/>
        <v>3.2668190561998783E-3</v>
      </c>
      <c r="K77" s="79">
        <f t="shared" si="396"/>
        <v>3.1000000000000041</v>
      </c>
      <c r="L77">
        <f t="shared" si="397"/>
        <v>3.2668190561998783E-3</v>
      </c>
      <c r="M77" s="79">
        <f t="shared" si="396"/>
        <v>3.1000000000000041</v>
      </c>
      <c r="N77">
        <f t="shared" si="387"/>
        <v>3.0000931779810544E-2</v>
      </c>
      <c r="O77" s="79">
        <f t="shared" ref="O77:Q77" si="429">O76+0.1</f>
        <v>3.1000000000000041</v>
      </c>
      <c r="P77">
        <f t="shared" si="387"/>
        <v>1.756046181483956E-2</v>
      </c>
      <c r="Q77" s="79">
        <f t="shared" si="429"/>
        <v>3.1000000000000041</v>
      </c>
      <c r="R77">
        <f t="shared" ref="R77" si="430">_xlfn.T.DIST(Q77,R$3,FALSE)</f>
        <v>9.5817276708976742E-3</v>
      </c>
      <c r="AB77" s="79">
        <f t="shared" ref="AB77" si="431">AB76+0.1</f>
        <v>3.1000000000000041</v>
      </c>
      <c r="AC77">
        <f t="shared" ref="AC77:AE77" si="432">_xlfn.T.DIST(AB77,AC$3,FALSE)</f>
        <v>3.0000931779810544E-2</v>
      </c>
      <c r="AD77" s="79">
        <f t="shared" ref="AD77" si="433">AD76+0.1</f>
        <v>9.185999999999984</v>
      </c>
      <c r="AE77">
        <f t="shared" si="432"/>
        <v>3.7280417918400107E-3</v>
      </c>
      <c r="AF77" s="79">
        <f t="shared" si="403"/>
        <v>-9.185999999999984</v>
      </c>
      <c r="AG77">
        <f t="shared" ref="AG77" si="434">_xlfn.T.DIST(AF77,AG$3,FALSE)</f>
        <v>3.7280417918400107E-3</v>
      </c>
    </row>
    <row r="78" spans="2:33" x14ac:dyDescent="0.3">
      <c r="B78">
        <f t="shared" si="394"/>
        <v>3.2000000000000042</v>
      </c>
      <c r="C78">
        <f t="shared" si="395"/>
        <v>2.3840882014648105E-3</v>
      </c>
      <c r="K78" s="79">
        <f t="shared" si="396"/>
        <v>3.2000000000000042</v>
      </c>
      <c r="L78">
        <f t="shared" si="397"/>
        <v>2.3840882014648105E-3</v>
      </c>
      <c r="M78" s="79">
        <f t="shared" si="396"/>
        <v>3.2000000000000042</v>
      </c>
      <c r="N78">
        <f t="shared" si="387"/>
        <v>2.8319384891796258E-2</v>
      </c>
      <c r="O78" s="79">
        <f t="shared" ref="O78:Q78" si="435">O77+0.1</f>
        <v>3.2000000000000042</v>
      </c>
      <c r="P78">
        <f t="shared" si="387"/>
        <v>1.5682174165287808E-2</v>
      </c>
      <c r="Q78" s="79">
        <f t="shared" si="435"/>
        <v>3.2000000000000042</v>
      </c>
      <c r="R78">
        <f t="shared" ref="R78" si="436">_xlfn.T.DIST(Q78,R$3,FALSE)</f>
        <v>8.0521673723421092E-3</v>
      </c>
      <c r="AB78" s="79">
        <f t="shared" ref="AB78" si="437">AB77+0.1</f>
        <v>3.2000000000000042</v>
      </c>
      <c r="AC78">
        <f t="shared" ref="AC78:AE78" si="438">_xlfn.T.DIST(AB78,AC$3,FALSE)</f>
        <v>2.8319384891796258E-2</v>
      </c>
      <c r="AD78" s="79">
        <f t="shared" ref="AD78" si="439">AD77+0.1</f>
        <v>9.2859999999999836</v>
      </c>
      <c r="AE78">
        <f t="shared" si="438"/>
        <v>3.6490958454584925E-3</v>
      </c>
      <c r="AF78" s="79">
        <f t="shared" si="403"/>
        <v>-9.2859999999999836</v>
      </c>
      <c r="AG78">
        <f t="shared" ref="AG78" si="440">_xlfn.T.DIST(AF78,AG$3,FALSE)</f>
        <v>3.6490958454584925E-3</v>
      </c>
    </row>
    <row r="79" spans="2:33" x14ac:dyDescent="0.3">
      <c r="B79">
        <f t="shared" si="394"/>
        <v>3.3000000000000043</v>
      </c>
      <c r="C79">
        <f t="shared" si="395"/>
        <v>1.7225689390536552E-3</v>
      </c>
      <c r="K79" s="79">
        <f t="shared" si="396"/>
        <v>3.3000000000000043</v>
      </c>
      <c r="L79">
        <f t="shared" si="397"/>
        <v>1.7225689390536552E-3</v>
      </c>
      <c r="M79" s="79">
        <f t="shared" si="396"/>
        <v>3.3000000000000043</v>
      </c>
      <c r="N79">
        <f t="shared" si="387"/>
        <v>2.6771226760621523E-2</v>
      </c>
      <c r="O79" s="79">
        <f t="shared" ref="O79:Q79" si="441">O78+0.1</f>
        <v>3.3000000000000043</v>
      </c>
      <c r="P79">
        <f t="shared" si="387"/>
        <v>1.4026344509659375E-2</v>
      </c>
      <c r="Q79" s="79">
        <f t="shared" si="441"/>
        <v>3.3000000000000043</v>
      </c>
      <c r="R79">
        <f t="shared" ref="R79" si="442">_xlfn.T.DIST(Q79,R$3,FALSE)</f>
        <v>6.7672024406868828E-3</v>
      </c>
      <c r="AB79" s="79">
        <f t="shared" ref="AB79" si="443">AB78+0.1</f>
        <v>3.3000000000000043</v>
      </c>
      <c r="AC79">
        <f t="shared" ref="AC79:AE79" si="444">_xlfn.T.DIST(AB79,AC$3,FALSE)</f>
        <v>2.6771226760621523E-2</v>
      </c>
      <c r="AD79" s="79">
        <f t="shared" ref="AD79" si="445">AD78+0.1</f>
        <v>9.3859999999999832</v>
      </c>
      <c r="AE79">
        <f t="shared" si="444"/>
        <v>3.5726219791270154E-3</v>
      </c>
      <c r="AF79" s="79">
        <f t="shared" si="403"/>
        <v>-9.3859999999999832</v>
      </c>
      <c r="AG79">
        <f t="shared" ref="AG79" si="446">_xlfn.T.DIST(AF79,AG$3,FALSE)</f>
        <v>3.5726219791270154E-3</v>
      </c>
    </row>
    <row r="80" spans="2:33" x14ac:dyDescent="0.3">
      <c r="B80">
        <f t="shared" si="394"/>
        <v>3.4000000000000044</v>
      </c>
      <c r="C80">
        <f t="shared" si="395"/>
        <v>1.2322191684730013E-3</v>
      </c>
      <c r="K80" s="79">
        <f t="shared" si="396"/>
        <v>3.4000000000000044</v>
      </c>
      <c r="L80">
        <f t="shared" si="397"/>
        <v>1.2322191684730013E-3</v>
      </c>
      <c r="M80" s="79">
        <f t="shared" si="396"/>
        <v>3.4000000000000044</v>
      </c>
      <c r="N80">
        <f t="shared" si="387"/>
        <v>2.5343143804441876E-2</v>
      </c>
      <c r="O80" s="79">
        <f t="shared" ref="O80:Q80" si="447">O79+0.1</f>
        <v>3.4000000000000044</v>
      </c>
      <c r="P80">
        <f t="shared" si="387"/>
        <v>1.2564848729606058E-2</v>
      </c>
      <c r="Q80" s="79">
        <f t="shared" si="447"/>
        <v>3.4000000000000044</v>
      </c>
      <c r="R80">
        <f t="shared" ref="R80" si="448">_xlfn.T.DIST(Q80,R$3,FALSE)</f>
        <v>5.6885611066298906E-3</v>
      </c>
      <c r="AB80" s="79">
        <f t="shared" ref="AB80" si="449">AB79+0.1</f>
        <v>3.4000000000000044</v>
      </c>
      <c r="AC80">
        <f t="shared" ref="AC80:AE80" si="450">_xlfn.T.DIST(AB80,AC$3,FALSE)</f>
        <v>2.5343143804441876E-2</v>
      </c>
      <c r="AD80" s="79">
        <f t="shared" ref="AD80" si="451">AD79+0.1</f>
        <v>9.4859999999999829</v>
      </c>
      <c r="AE80">
        <f t="shared" si="450"/>
        <v>3.4985184260329324E-3</v>
      </c>
      <c r="AF80" s="79">
        <f t="shared" si="403"/>
        <v>-9.4859999999999829</v>
      </c>
      <c r="AG80">
        <f t="shared" ref="AG80" si="452">_xlfn.T.DIST(AF80,AG$3,FALSE)</f>
        <v>3.4985184260329324E-3</v>
      </c>
    </row>
    <row r="81" spans="2:33" x14ac:dyDescent="0.3">
      <c r="B81">
        <f t="shared" si="394"/>
        <v>3.5000000000000044</v>
      </c>
      <c r="C81">
        <f t="shared" si="395"/>
        <v>8.7268269504574606E-4</v>
      </c>
      <c r="K81" s="79">
        <f t="shared" si="396"/>
        <v>3.5000000000000044</v>
      </c>
      <c r="L81">
        <f t="shared" si="397"/>
        <v>8.7268269504574606E-4</v>
      </c>
      <c r="M81" s="79">
        <f t="shared" si="396"/>
        <v>3.5000000000000044</v>
      </c>
      <c r="N81">
        <f t="shared" si="387"/>
        <v>2.4023387636512447E-2</v>
      </c>
      <c r="O81" s="79">
        <f t="shared" ref="O81:Q81" si="453">O80+0.1</f>
        <v>3.5000000000000044</v>
      </c>
      <c r="P81">
        <f t="shared" si="387"/>
        <v>1.1273216114143387E-2</v>
      </c>
      <c r="Q81" s="79">
        <f t="shared" si="453"/>
        <v>3.5000000000000044</v>
      </c>
      <c r="R81">
        <f t="shared" ref="R81" si="454">_xlfn.T.DIST(Q81,R$3,FALSE)</f>
        <v>4.7836071267012897E-3</v>
      </c>
      <c r="AB81" s="79">
        <f t="shared" ref="AB81" si="455">AB80+0.1</f>
        <v>3.5000000000000044</v>
      </c>
      <c r="AC81">
        <f t="shared" ref="AC81:AE81" si="456">_xlfn.T.DIST(AB81,AC$3,FALSE)</f>
        <v>2.4023387636512447E-2</v>
      </c>
      <c r="AD81" s="79">
        <f t="shared" ref="AD81" si="457">AD80+0.1</f>
        <v>9.5859999999999825</v>
      </c>
      <c r="AE81">
        <f t="shared" si="456"/>
        <v>3.4266885835561333E-3</v>
      </c>
      <c r="AF81" s="79">
        <f t="shared" si="403"/>
        <v>-9.5859999999999825</v>
      </c>
      <c r="AG81">
        <f t="shared" ref="AG81" si="458">_xlfn.T.DIST(AF81,AG$3,FALSE)</f>
        <v>3.4266885835561333E-3</v>
      </c>
    </row>
    <row r="82" spans="2:33" x14ac:dyDescent="0.3">
      <c r="B82">
        <f t="shared" si="394"/>
        <v>3.6000000000000045</v>
      </c>
      <c r="C82">
        <f t="shared" si="395"/>
        <v>6.1190193011376214E-4</v>
      </c>
      <c r="K82" s="79">
        <f t="shared" si="396"/>
        <v>3.6000000000000045</v>
      </c>
      <c r="L82">
        <f t="shared" si="397"/>
        <v>6.1190193011376214E-4</v>
      </c>
      <c r="M82" s="79">
        <f t="shared" si="396"/>
        <v>3.6000000000000045</v>
      </c>
      <c r="N82">
        <f t="shared" si="387"/>
        <v>2.2801567778208451E-2</v>
      </c>
      <c r="O82" s="79">
        <f t="shared" ref="O82:Q82" si="459">O81+0.1</f>
        <v>3.6000000000000045</v>
      </c>
      <c r="P82">
        <f t="shared" si="387"/>
        <v>1.0130167496884241E-2</v>
      </c>
      <c r="Q82" s="79">
        <f t="shared" si="459"/>
        <v>3.6000000000000045</v>
      </c>
      <c r="R82">
        <f t="shared" ref="R82" si="460">_xlfn.T.DIST(Q82,R$3,FALSE)</f>
        <v>4.0246232150294376E-3</v>
      </c>
      <c r="AB82" s="79">
        <f t="shared" ref="AB82" si="461">AB81+0.1</f>
        <v>3.6000000000000045</v>
      </c>
      <c r="AC82">
        <f t="shared" ref="AC82:AE82" si="462">_xlfn.T.DIST(AB82,AC$3,FALSE)</f>
        <v>2.2801567778208451E-2</v>
      </c>
      <c r="AD82" s="79">
        <f t="shared" ref="AD82" si="463">AD81+0.1</f>
        <v>9.6859999999999822</v>
      </c>
      <c r="AE82">
        <f t="shared" si="462"/>
        <v>3.3570407031105151E-3</v>
      </c>
      <c r="AF82" s="79">
        <f t="shared" si="403"/>
        <v>-9.6859999999999822</v>
      </c>
      <c r="AG82">
        <f t="shared" ref="AG82" si="464">_xlfn.T.DIST(AF82,AG$3,FALSE)</f>
        <v>3.3570407031105151E-3</v>
      </c>
    </row>
    <row r="83" spans="2:33" x14ac:dyDescent="0.3">
      <c r="B83">
        <f t="shared" si="394"/>
        <v>3.7000000000000046</v>
      </c>
      <c r="C83">
        <f t="shared" si="395"/>
        <v>4.2478027055074428E-4</v>
      </c>
      <c r="K83" s="79">
        <f t="shared" si="396"/>
        <v>3.7000000000000046</v>
      </c>
      <c r="L83">
        <f t="shared" si="397"/>
        <v>4.2478027055074428E-4</v>
      </c>
      <c r="M83" s="79">
        <f t="shared" si="396"/>
        <v>3.7000000000000046</v>
      </c>
      <c r="N83">
        <f t="shared" si="387"/>
        <v>2.1668474212647375E-2</v>
      </c>
      <c r="O83" s="79">
        <f t="shared" ref="O83:Q83" si="465">O82+0.1</f>
        <v>3.7000000000000046</v>
      </c>
      <c r="P83">
        <f t="shared" si="387"/>
        <v>9.1172038195428129E-3</v>
      </c>
      <c r="Q83" s="79">
        <f t="shared" si="465"/>
        <v>3.7000000000000046</v>
      </c>
      <c r="R83">
        <f t="shared" ref="R83" si="466">_xlfn.T.DIST(Q83,R$3,FALSE)</f>
        <v>3.3881509779623759E-3</v>
      </c>
      <c r="AB83" s="79">
        <f t="shared" ref="AB83" si="467">AB82+0.1</f>
        <v>3.7000000000000046</v>
      </c>
      <c r="AC83">
        <f t="shared" ref="AC83:AE83" si="468">_xlfn.T.DIST(AB83,AC$3,FALSE)</f>
        <v>2.1668474212647375E-2</v>
      </c>
      <c r="AD83" s="79">
        <f t="shared" ref="AD83" si="469">AD82+0.1</f>
        <v>9.7859999999999818</v>
      </c>
      <c r="AE83">
        <f t="shared" si="468"/>
        <v>3.2894876014226337E-3</v>
      </c>
      <c r="AF83" s="79">
        <f t="shared" si="403"/>
        <v>-9.7859999999999818</v>
      </c>
      <c r="AG83">
        <f t="shared" ref="AG83" si="470">_xlfn.T.DIST(AF83,AG$3,FALSE)</f>
        <v>3.2894876014226337E-3</v>
      </c>
    </row>
    <row r="84" spans="2:33" x14ac:dyDescent="0.3">
      <c r="B84">
        <f t="shared" si="394"/>
        <v>3.8000000000000047</v>
      </c>
      <c r="C84">
        <f t="shared" si="395"/>
        <v>2.9194692579145507E-4</v>
      </c>
      <c r="K84" s="79">
        <f t="shared" si="396"/>
        <v>3.8000000000000047</v>
      </c>
      <c r="L84">
        <f t="shared" si="397"/>
        <v>2.9194692579145507E-4</v>
      </c>
      <c r="M84" s="79">
        <f t="shared" si="396"/>
        <v>3.8000000000000047</v>
      </c>
      <c r="N84">
        <f t="shared" si="387"/>
        <v>2.0615925270970854E-2</v>
      </c>
      <c r="O84" s="79">
        <f t="shared" ref="O84:Q84" si="471">O83+0.1</f>
        <v>3.8000000000000047</v>
      </c>
      <c r="P84">
        <f t="shared" si="387"/>
        <v>8.2182425413127435E-3</v>
      </c>
      <c r="Q84" s="79">
        <f t="shared" si="471"/>
        <v>3.8000000000000047</v>
      </c>
      <c r="R84">
        <f t="shared" ref="R84" si="472">_xlfn.T.DIST(Q84,R$3,FALSE)</f>
        <v>2.8543943946095838E-3</v>
      </c>
      <c r="AB84" s="79">
        <f t="shared" ref="AB84" si="473">AB83+0.1</f>
        <v>3.8000000000000047</v>
      </c>
      <c r="AC84">
        <f t="shared" ref="AC84:AE84" si="474">_xlfn.T.DIST(AB84,AC$3,FALSE)</f>
        <v>2.0615925270970854E-2</v>
      </c>
      <c r="AD84" s="79">
        <f t="shared" ref="AD84" si="475">AD83+0.1</f>
        <v>9.8859999999999815</v>
      </c>
      <c r="AE84">
        <f t="shared" si="474"/>
        <v>3.2239463915770556E-3</v>
      </c>
      <c r="AF84" s="79">
        <f t="shared" si="403"/>
        <v>-9.8859999999999815</v>
      </c>
      <c r="AG84">
        <f t="shared" ref="AG84" si="476">_xlfn.T.DIST(AF84,AG$3,FALSE)</f>
        <v>3.2239463915770556E-3</v>
      </c>
    </row>
    <row r="85" spans="2:33" x14ac:dyDescent="0.3">
      <c r="B85">
        <f t="shared" si="394"/>
        <v>3.9000000000000048</v>
      </c>
      <c r="C85">
        <f t="shared" si="395"/>
        <v>1.9865547139276881E-4</v>
      </c>
      <c r="K85" s="79">
        <f t="shared" si="396"/>
        <v>3.9000000000000048</v>
      </c>
      <c r="L85">
        <f t="shared" si="397"/>
        <v>1.9865547139276881E-4</v>
      </c>
      <c r="M85" s="79">
        <f t="shared" si="396"/>
        <v>3.9000000000000048</v>
      </c>
      <c r="N85">
        <f t="shared" si="387"/>
        <v>1.9636637025526836E-2</v>
      </c>
      <c r="O85" s="79">
        <f t="shared" ref="O85:Q85" si="477">O84+0.1</f>
        <v>3.9000000000000048</v>
      </c>
      <c r="P85">
        <f t="shared" si="387"/>
        <v>7.4192983211059634E-3</v>
      </c>
      <c r="Q85" s="79">
        <f t="shared" si="477"/>
        <v>3.9000000000000048</v>
      </c>
      <c r="R85">
        <f t="shared" ref="R85" si="478">_xlfn.T.DIST(Q85,R$3,FALSE)</f>
        <v>2.4066888019954706E-3</v>
      </c>
      <c r="AB85" s="79">
        <f t="shared" ref="AB85" si="479">AB84+0.1</f>
        <v>3.9000000000000048</v>
      </c>
      <c r="AC85">
        <f t="shared" ref="AC85:AE85" si="480">_xlfn.T.DIST(AB85,AC$3,FALSE)</f>
        <v>1.9636637025526836E-2</v>
      </c>
      <c r="AD85" s="79">
        <f t="shared" ref="AD85" si="481">AD84+0.1</f>
        <v>9.9859999999999811</v>
      </c>
      <c r="AE85">
        <f t="shared" si="480"/>
        <v>3.1603382323024064E-3</v>
      </c>
      <c r="AF85" s="79">
        <f t="shared" si="403"/>
        <v>-9.9859999999999811</v>
      </c>
      <c r="AG85">
        <f t="shared" ref="AG85" si="482">_xlfn.T.DIST(AF85,AG$3,FALSE)</f>
        <v>3.1603382323024064E-3</v>
      </c>
    </row>
    <row r="86" spans="2:33" x14ac:dyDescent="0.3">
      <c r="B86">
        <f t="shared" si="394"/>
        <v>4.0000000000000044</v>
      </c>
      <c r="C86">
        <f t="shared" si="395"/>
        <v>1.3383022576488298E-4</v>
      </c>
      <c r="K86" s="79">
        <f t="shared" si="396"/>
        <v>4.0000000000000044</v>
      </c>
      <c r="L86">
        <f t="shared" si="397"/>
        <v>1.3383022576488298E-4</v>
      </c>
      <c r="M86" s="79">
        <f t="shared" si="396"/>
        <v>4.0000000000000044</v>
      </c>
      <c r="N86">
        <f t="shared" si="387"/>
        <v>1.8724110951987647E-2</v>
      </c>
      <c r="O86" s="79">
        <f t="shared" ref="O86:Q86" si="483">O85+0.1</f>
        <v>4.0000000000000044</v>
      </c>
      <c r="P86">
        <f t="shared" si="387"/>
        <v>6.708203932499341E-3</v>
      </c>
      <c r="Q86" s="79">
        <f t="shared" si="483"/>
        <v>4.0000000000000044</v>
      </c>
      <c r="R86">
        <f t="shared" ref="R86" si="484">_xlfn.T.DIST(Q86,R$3,FALSE)</f>
        <v>2.0310339110412006E-3</v>
      </c>
      <c r="AB86" s="79">
        <f t="shared" ref="AB86" si="485">AB85+0.1</f>
        <v>4.0000000000000044</v>
      </c>
      <c r="AC86">
        <f t="shared" ref="AC86:AE86" si="486">_xlfn.T.DIST(AB86,AC$3,FALSE)</f>
        <v>1.8724110951987647E-2</v>
      </c>
      <c r="AD86" s="79">
        <f t="shared" ref="AD86" si="487">AD85+0.1</f>
        <v>10.085999999999981</v>
      </c>
      <c r="AE86">
        <f t="shared" si="486"/>
        <v>3.0985880941028806E-3</v>
      </c>
      <c r="AF86" s="79">
        <f t="shared" si="403"/>
        <v>-10.085999999999981</v>
      </c>
      <c r="AG86">
        <f t="shared" ref="AG86" si="488">_xlfn.T.DIST(AF86,AG$3,FALSE)</f>
        <v>3.0985880941028806E-3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06"/>
  <sheetViews>
    <sheetView workbookViewId="0">
      <selection activeCell="D8" sqref="D8"/>
    </sheetView>
  </sheetViews>
  <sheetFormatPr defaultRowHeight="16.5" x14ac:dyDescent="0.3"/>
  <sheetData>
    <row r="2" spans="3:12" x14ac:dyDescent="0.3">
      <c r="C2" s="55" t="str">
        <f>"χ2("&amp;C3&amp;")"</f>
        <v>χ2(10)</v>
      </c>
      <c r="E2" s="55" t="str">
        <f>"χ2("&amp;E3&amp;")"</f>
        <v>χ2(20)</v>
      </c>
      <c r="G2" s="55" t="str">
        <f>"χ2("&amp;G3&amp;")"</f>
        <v>χ2(30)</v>
      </c>
      <c r="I2" s="55" t="str">
        <f>"χ2("&amp;I3&amp;")"</f>
        <v>χ2(40)</v>
      </c>
      <c r="K2" s="55" t="str">
        <f>"χ2("&amp;K3&amp;")"</f>
        <v>χ2(50)</v>
      </c>
    </row>
    <row r="3" spans="3:12" x14ac:dyDescent="0.3">
      <c r="C3">
        <v>10</v>
      </c>
      <c r="E3">
        <v>20</v>
      </c>
      <c r="G3">
        <v>30</v>
      </c>
      <c r="I3">
        <v>40</v>
      </c>
      <c r="K3">
        <v>50</v>
      </c>
    </row>
    <row r="5" spans="3:12" x14ac:dyDescent="0.3">
      <c r="C5" t="s">
        <v>35</v>
      </c>
      <c r="D5" t="s">
        <v>36</v>
      </c>
      <c r="E5" t="s">
        <v>35</v>
      </c>
      <c r="F5" t="s">
        <v>36</v>
      </c>
      <c r="G5" t="s">
        <v>35</v>
      </c>
      <c r="H5" t="s">
        <v>36</v>
      </c>
      <c r="I5" t="s">
        <v>35</v>
      </c>
      <c r="J5" t="s">
        <v>36</v>
      </c>
      <c r="K5" t="s">
        <v>35</v>
      </c>
      <c r="L5" t="s">
        <v>36</v>
      </c>
    </row>
    <row r="6" spans="3:12" x14ac:dyDescent="0.3">
      <c r="C6">
        <v>0</v>
      </c>
      <c r="D6">
        <f>_xlfn.CHISQ.DIST(C6,C$3,FALSE)</f>
        <v>0</v>
      </c>
      <c r="E6">
        <v>0</v>
      </c>
      <c r="F6">
        <f>_xlfn.CHISQ.DIST(E6,E$3,FALSE)</f>
        <v>0</v>
      </c>
      <c r="G6">
        <v>0</v>
      </c>
      <c r="H6">
        <f>_xlfn.CHISQ.DIST(G6,G$3,FALSE)</f>
        <v>0</v>
      </c>
      <c r="I6">
        <v>0</v>
      </c>
      <c r="J6">
        <f>_xlfn.CHISQ.DIST(I6,I$3,FALSE)</f>
        <v>0</v>
      </c>
      <c r="K6">
        <v>0</v>
      </c>
      <c r="L6">
        <f>_xlfn.CHISQ.DIST(K6,K$3,FALSE)</f>
        <v>0</v>
      </c>
    </row>
    <row r="7" spans="3:12" x14ac:dyDescent="0.3">
      <c r="C7">
        <f>C6+1</f>
        <v>1</v>
      </c>
      <c r="D7">
        <f t="shared" ref="D7:F70" si="0">_xlfn.CHISQ.DIST(C7,C$3,FALSE)</f>
        <v>7.8975346316749158E-4</v>
      </c>
      <c r="E7">
        <f>E6+1</f>
        <v>1</v>
      </c>
      <c r="F7">
        <f t="shared" si="0"/>
        <v>1.6322616219566172E-9</v>
      </c>
      <c r="G7">
        <f>G6+1</f>
        <v>1</v>
      </c>
      <c r="H7">
        <f t="shared" ref="H7" si="1">_xlfn.CHISQ.DIST(G7,G$3,FALSE)</f>
        <v>2.1232174361531928E-16</v>
      </c>
      <c r="I7">
        <f>I6+1</f>
        <v>1</v>
      </c>
      <c r="J7">
        <f t="shared" ref="J7" si="2">_xlfn.CHISQ.DIST(I7,I$3,FALSE)</f>
        <v>4.7550843423766916E-24</v>
      </c>
      <c r="K7">
        <f>K6+1</f>
        <v>1</v>
      </c>
      <c r="L7">
        <f t="shared" ref="L7" si="3">_xlfn.CHISQ.DIST(K7,K$3,FALSE)</f>
        <v>2.9133804210441343E-32</v>
      </c>
    </row>
    <row r="8" spans="3:12" x14ac:dyDescent="0.3">
      <c r="C8">
        <f t="shared" ref="C8:I71" si="4">C7+1</f>
        <v>2</v>
      </c>
      <c r="D8">
        <f t="shared" si="0"/>
        <v>7.6641550244050498E-3</v>
      </c>
      <c r="E8">
        <f t="shared" si="4"/>
        <v>2</v>
      </c>
      <c r="F8">
        <f t="shared" si="0"/>
        <v>5.0688855981514753E-7</v>
      </c>
      <c r="G8">
        <f t="shared" si="4"/>
        <v>2</v>
      </c>
      <c r="H8">
        <f t="shared" ref="H8" si="5">_xlfn.CHISQ.DIST(G8,G$3,FALSE)</f>
        <v>2.1099257401562919E-12</v>
      </c>
      <c r="I8">
        <f t="shared" si="4"/>
        <v>2</v>
      </c>
      <c r="J8">
        <f t="shared" ref="J8" si="6">_xlfn.CHISQ.DIST(I8,I$3,FALSE)</f>
        <v>1.5121013503012101E-18</v>
      </c>
      <c r="K8">
        <f t="shared" ref="K8:K71" si="7">K7+1</f>
        <v>2</v>
      </c>
      <c r="L8">
        <f t="shared" ref="L8" si="8">_xlfn.CHISQ.DIST(K8,K$3,FALSE)</f>
        <v>2.9646255848492953E-25</v>
      </c>
    </row>
    <row r="9" spans="3:12" x14ac:dyDescent="0.3">
      <c r="C9">
        <f t="shared" si="4"/>
        <v>3</v>
      </c>
      <c r="D9">
        <f t="shared" si="0"/>
        <v>2.3533259078154699E-2</v>
      </c>
      <c r="E9">
        <f t="shared" si="4"/>
        <v>3</v>
      </c>
      <c r="F9">
        <f t="shared" si="0"/>
        <v>1.181915913523395E-5</v>
      </c>
      <c r="G9">
        <f t="shared" si="4"/>
        <v>3</v>
      </c>
      <c r="H9">
        <f t="shared" ref="H9" si="9">_xlfn.CHISQ.DIST(G9,G$3,FALSE)</f>
        <v>3.7359199002323579E-10</v>
      </c>
      <c r="I9">
        <f t="shared" si="4"/>
        <v>3</v>
      </c>
      <c r="J9">
        <f t="shared" ref="J9" si="10">_xlfn.CHISQ.DIST(I9,I$3,FALSE)</f>
        <v>2.033141393073445E-15</v>
      </c>
      <c r="K9">
        <f t="shared" si="7"/>
        <v>3</v>
      </c>
      <c r="L9">
        <f t="shared" ref="L9" si="11">_xlfn.CHISQ.DIST(K9,K$3,FALSE)</f>
        <v>3.0270028416249828E-21</v>
      </c>
    </row>
    <row r="10" spans="3:12" x14ac:dyDescent="0.3">
      <c r="C10">
        <f t="shared" si="4"/>
        <v>4</v>
      </c>
      <c r="D10">
        <f t="shared" si="0"/>
        <v>4.5111761078870896E-2</v>
      </c>
      <c r="E10">
        <f t="shared" si="4"/>
        <v>4</v>
      </c>
      <c r="F10">
        <f t="shared" si="0"/>
        <v>9.5474626621949005E-5</v>
      </c>
      <c r="G10">
        <f t="shared" si="4"/>
        <v>4</v>
      </c>
      <c r="H10">
        <f t="shared" ref="H10" si="12">_xlfn.CHISQ.DIST(G10,G$3,FALSE)</f>
        <v>1.2717232983276574E-8</v>
      </c>
      <c r="I10">
        <f t="shared" si="4"/>
        <v>4</v>
      </c>
      <c r="J10">
        <f t="shared" ref="J10" si="13">_xlfn.CHISQ.DIST(I10,I$3,FALSE)</f>
        <v>2.9164620991346147E-13</v>
      </c>
      <c r="K10">
        <f t="shared" si="7"/>
        <v>4</v>
      </c>
      <c r="L10">
        <f t="shared" ref="L10" si="14">_xlfn.CHISQ.DIST(K10,K$3,FALSE)</f>
        <v>1.8297647902218489E-18</v>
      </c>
    </row>
    <row r="11" spans="3:12" x14ac:dyDescent="0.3">
      <c r="C11">
        <f t="shared" si="4"/>
        <v>5</v>
      </c>
      <c r="D11">
        <f t="shared" si="0"/>
        <v>6.6800942890542642E-2</v>
      </c>
      <c r="E11">
        <f t="shared" si="4"/>
        <v>5</v>
      </c>
      <c r="F11">
        <f t="shared" si="0"/>
        <v>4.3145036899170329E-4</v>
      </c>
      <c r="G11">
        <f t="shared" si="4"/>
        <v>5</v>
      </c>
      <c r="H11">
        <f t="shared" ref="H11" si="15">_xlfn.CHISQ.DIST(G11,G$3,FALSE)</f>
        <v>1.7538222234784407E-7</v>
      </c>
      <c r="I11">
        <f t="shared" si="4"/>
        <v>5</v>
      </c>
      <c r="J11">
        <f t="shared" ref="J11" si="16">_xlfn.CHISQ.DIST(I11,I$3,FALSE)</f>
        <v>1.2274373746672304E-11</v>
      </c>
      <c r="K11">
        <f t="shared" si="7"/>
        <v>5</v>
      </c>
      <c r="L11">
        <f t="shared" ref="L11" si="17">_xlfn.CHISQ.DIST(K11,K$3,FALSE)</f>
        <v>2.3501107958436413E-16</v>
      </c>
    </row>
    <row r="12" spans="3:12" x14ac:dyDescent="0.3">
      <c r="C12">
        <f t="shared" si="4"/>
        <v>6</v>
      </c>
      <c r="D12">
        <f t="shared" si="0"/>
        <v>8.4015677870770411E-2</v>
      </c>
      <c r="E12">
        <f t="shared" si="4"/>
        <v>6</v>
      </c>
      <c r="F12">
        <f t="shared" si="0"/>
        <v>1.3502519657802375E-3</v>
      </c>
      <c r="G12">
        <f t="shared" si="4"/>
        <v>6</v>
      </c>
      <c r="H12">
        <f t="shared" ref="H12" si="18">_xlfn.CHISQ.DIST(G12,G$3,FALSE)</f>
        <v>1.3657643510014919E-6</v>
      </c>
      <c r="I12">
        <f t="shared" si="4"/>
        <v>6</v>
      </c>
      <c r="J12">
        <f t="shared" ref="J12" si="19">_xlfn.CHISQ.DIST(I12,I$3,FALSE)</f>
        <v>2.3784595895923784E-10</v>
      </c>
      <c r="K12">
        <f t="shared" si="7"/>
        <v>6</v>
      </c>
      <c r="L12">
        <f t="shared" ref="L12" si="20">_xlfn.CHISQ.DIST(K12,K$3,FALSE)</f>
        <v>1.1331593894514797E-14</v>
      </c>
    </row>
    <row r="13" spans="3:12" x14ac:dyDescent="0.3">
      <c r="C13">
        <f t="shared" si="4"/>
        <v>7</v>
      </c>
      <c r="D13">
        <f t="shared" si="0"/>
        <v>9.4406142704409793E-2</v>
      </c>
      <c r="E13">
        <f t="shared" si="4"/>
        <v>7</v>
      </c>
      <c r="F13">
        <f t="shared" si="0"/>
        <v>3.2793568957362254E-3</v>
      </c>
      <c r="G13">
        <f t="shared" si="4"/>
        <v>7</v>
      </c>
      <c r="H13">
        <f t="shared" ref="H13" si="21">_xlfn.CHISQ.DIST(G13,G$3,FALSE)</f>
        <v>7.1694127937997995E-6</v>
      </c>
      <c r="I13">
        <f t="shared" si="4"/>
        <v>7</v>
      </c>
      <c r="J13">
        <f t="shared" ref="J13" si="22">_xlfn.CHISQ.DIST(I13,I$3,FALSE)</f>
        <v>2.6985939297339231E-9</v>
      </c>
      <c r="K13">
        <f t="shared" si="7"/>
        <v>7</v>
      </c>
      <c r="L13">
        <f t="shared" ref="L13" si="23">_xlfn.CHISQ.DIST(K13,K$3,FALSE)</f>
        <v>2.778860284781916E-13</v>
      </c>
    </row>
    <row r="14" spans="3:12" x14ac:dyDescent="0.3">
      <c r="C14">
        <f t="shared" si="4"/>
        <v>8</v>
      </c>
      <c r="D14">
        <f t="shared" si="0"/>
        <v>9.7683407406582309E-2</v>
      </c>
      <c r="E14">
        <f t="shared" si="4"/>
        <v>8</v>
      </c>
      <c r="F14">
        <f t="shared" si="0"/>
        <v>6.6155958455251466E-3</v>
      </c>
      <c r="G14">
        <f t="shared" si="4"/>
        <v>8</v>
      </c>
      <c r="H14">
        <f t="shared" ref="H14" si="24">_xlfn.CHISQ.DIST(G14,G$3,FALSE)</f>
        <v>2.8198343930310331E-5</v>
      </c>
      <c r="I14">
        <f t="shared" si="4"/>
        <v>8</v>
      </c>
      <c r="J14">
        <f t="shared" ref="J14" si="25">_xlfn.CHISQ.DIST(I14,I$3,FALSE)</f>
        <v>2.069365911638416E-8</v>
      </c>
      <c r="K14">
        <f t="shared" si="7"/>
        <v>8</v>
      </c>
      <c r="L14">
        <f t="shared" ref="L14" si="26">_xlfn.CHISQ.DIST(K14,K$3,FALSE)</f>
        <v>4.1545711256935202E-12</v>
      </c>
    </row>
    <row r="15" spans="3:12" x14ac:dyDescent="0.3">
      <c r="C15">
        <f t="shared" si="4"/>
        <v>9</v>
      </c>
      <c r="D15">
        <f t="shared" si="0"/>
        <v>9.4903810270062214E-2</v>
      </c>
      <c r="E15">
        <f t="shared" si="4"/>
        <v>9</v>
      </c>
      <c r="F15">
        <f t="shared" si="0"/>
        <v>1.1582289791329572E-2</v>
      </c>
      <c r="G15">
        <f t="shared" si="4"/>
        <v>9</v>
      </c>
      <c r="H15">
        <f t="shared" ref="H15" si="27">_xlfn.CHISQ.DIST(G15,G$3,FALSE)</f>
        <v>8.8963462304390755E-5</v>
      </c>
      <c r="I15">
        <f t="shared" si="4"/>
        <v>9</v>
      </c>
      <c r="J15">
        <f t="shared" ref="J15" si="28">_xlfn.CHISQ.DIST(I15,I$3,FALSE)</f>
        <v>1.1764892853842348E-7</v>
      </c>
      <c r="K15">
        <f t="shared" si="7"/>
        <v>9</v>
      </c>
      <c r="L15">
        <f t="shared" ref="L15" si="29">_xlfn.CHISQ.DIST(K15,K$3,FALSE)</f>
        <v>4.2563712026033419E-11</v>
      </c>
    </row>
    <row r="16" spans="3:12" x14ac:dyDescent="0.3">
      <c r="C16">
        <f t="shared" si="4"/>
        <v>10</v>
      </c>
      <c r="D16">
        <f t="shared" si="0"/>
        <v>8.7733684883925356E-2</v>
      </c>
      <c r="E16">
        <f t="shared" si="4"/>
        <v>10</v>
      </c>
      <c r="F16">
        <f t="shared" si="0"/>
        <v>1.8132788707821874E-2</v>
      </c>
      <c r="G16">
        <f t="shared" si="4"/>
        <v>10</v>
      </c>
      <c r="H16">
        <f t="shared" ref="H16" si="30">_xlfn.CHISQ.DIST(G16,G$3,FALSE)</f>
        <v>2.3586815148161558E-4</v>
      </c>
      <c r="I16">
        <f t="shared" si="4"/>
        <v>10</v>
      </c>
      <c r="J16">
        <f t="shared" ref="J16" si="31">_xlfn.CHISQ.DIST(I16,I$3,FALSE)</f>
        <v>5.2824215498512854E-7</v>
      </c>
      <c r="K16">
        <f t="shared" si="7"/>
        <v>10</v>
      </c>
      <c r="L16">
        <f t="shared" ref="L16" si="32">_xlfn.CHISQ.DIST(K16,K$3,FALSE)</f>
        <v>3.2364733011962186E-10</v>
      </c>
    </row>
    <row r="17" spans="3:12" x14ac:dyDescent="0.3">
      <c r="C17">
        <f t="shared" si="4"/>
        <v>11</v>
      </c>
      <c r="D17">
        <f t="shared" si="0"/>
        <v>7.7909401862698444E-2</v>
      </c>
      <c r="E17">
        <f t="shared" si="4"/>
        <v>11</v>
      </c>
      <c r="F17">
        <f t="shared" si="0"/>
        <v>2.5932926338023823E-2</v>
      </c>
      <c r="G17">
        <f t="shared" si="4"/>
        <v>11</v>
      </c>
      <c r="H17">
        <f t="shared" ref="H17" si="33">_xlfn.CHISQ.DIST(G17,G$3,FALSE)</f>
        <v>5.4327491774697667E-4</v>
      </c>
      <c r="I17">
        <f t="shared" si="4"/>
        <v>11</v>
      </c>
      <c r="J17">
        <f t="shared" ref="J17" si="34">_xlfn.CHISQ.DIST(I17,I$3,FALSE)</f>
        <v>1.9595070622023194E-6</v>
      </c>
      <c r="K17">
        <f t="shared" si="7"/>
        <v>11</v>
      </c>
      <c r="L17">
        <f t="shared" ref="L17" si="35">_xlfn.CHISQ.DIST(K17,K$3,FALSE)</f>
        <v>1.933522505937845E-9</v>
      </c>
    </row>
    <row r="18" spans="3:12" x14ac:dyDescent="0.3">
      <c r="C18">
        <f t="shared" si="4"/>
        <v>12</v>
      </c>
      <c r="D18">
        <f t="shared" si="0"/>
        <v>6.6926308769991685E-2</v>
      </c>
      <c r="E18">
        <f t="shared" si="4"/>
        <v>12</v>
      </c>
      <c r="F18">
        <f t="shared" si="0"/>
        <v>3.4419244510281444E-2</v>
      </c>
      <c r="G18">
        <f t="shared" si="4"/>
        <v>12</v>
      </c>
      <c r="H18">
        <f t="shared" ref="H18" si="36">_xlfn.CHISQ.DIST(G18,G$3,FALSE)</f>
        <v>1.1140694526804379E-3</v>
      </c>
      <c r="I18">
        <f t="shared" si="4"/>
        <v>12</v>
      </c>
      <c r="J18">
        <f t="shared" ref="J18" si="37">_xlfn.CHISQ.DIST(I18,I$3,FALSE)</f>
        <v>6.2084365784049072E-6</v>
      </c>
      <c r="K18">
        <f t="shared" si="7"/>
        <v>12</v>
      </c>
      <c r="L18">
        <f t="shared" ref="L18" si="38">_xlfn.CHISQ.DIST(K18,K$3,FALSE)</f>
        <v>9.4651489337624158E-9</v>
      </c>
    </row>
    <row r="19" spans="3:12" x14ac:dyDescent="0.3">
      <c r="C19">
        <f t="shared" si="4"/>
        <v>13</v>
      </c>
      <c r="D19">
        <f t="shared" si="0"/>
        <v>5.5911102591969339E-2</v>
      </c>
      <c r="E19">
        <f t="shared" si="4"/>
        <v>13</v>
      </c>
      <c r="F19">
        <f t="shared" si="0"/>
        <v>4.2905508049520633E-2</v>
      </c>
      <c r="G19">
        <f t="shared" si="4"/>
        <v>13</v>
      </c>
      <c r="H19">
        <f t="shared" ref="H19" si="39">_xlfn.CHISQ.DIST(G19,G$3,FALSE)</f>
        <v>2.0722135677123245E-3</v>
      </c>
      <c r="I19">
        <f t="shared" si="4"/>
        <v>13</v>
      </c>
      <c r="J19">
        <f t="shared" ref="J19" si="40">_xlfn.CHISQ.DIST(I19,I$3,FALSE)</f>
        <v>1.723118030912749E-5</v>
      </c>
      <c r="K19">
        <f t="shared" si="7"/>
        <v>13</v>
      </c>
      <c r="L19">
        <f t="shared" ref="L19" si="41">_xlfn.CHISQ.DIST(K19,K$3,FALSE)</f>
        <v>3.9198618503288121E-8</v>
      </c>
    </row>
    <row r="20" spans="3:12" x14ac:dyDescent="0.3">
      <c r="C20">
        <f t="shared" si="4"/>
        <v>14</v>
      </c>
      <c r="D20">
        <f t="shared" si="0"/>
        <v>4.561309581867487E-2</v>
      </c>
      <c r="E20">
        <f t="shared" si="4"/>
        <v>14</v>
      </c>
      <c r="F20">
        <f t="shared" si="0"/>
        <v>5.0702334750295536E-2</v>
      </c>
      <c r="G20">
        <f t="shared" si="4"/>
        <v>14</v>
      </c>
      <c r="H20">
        <f t="shared" ref="H20" si="42">_xlfn.CHISQ.DIST(G20,G$3,FALSE)</f>
        <v>3.547095155462112E-3</v>
      </c>
      <c r="I20">
        <f t="shared" si="4"/>
        <v>14</v>
      </c>
      <c r="J20">
        <f t="shared" ref="J20" si="43">_xlfn.CHISQ.DIST(I20,I$3,FALSE)</f>
        <v>4.2724478469965945E-5</v>
      </c>
      <c r="K20">
        <f t="shared" si="7"/>
        <v>14</v>
      </c>
      <c r="L20">
        <f t="shared" ref="L20" si="44">_xlfn.CHISQ.DIST(K20,K$3,FALSE)</f>
        <v>1.407848495915513E-7</v>
      </c>
    </row>
    <row r="21" spans="3:12" x14ac:dyDescent="0.3">
      <c r="C21">
        <f t="shared" si="4"/>
        <v>15</v>
      </c>
      <c r="D21">
        <f t="shared" si="0"/>
        <v>3.6458198227518335E-2</v>
      </c>
      <c r="E21">
        <f t="shared" si="4"/>
        <v>15</v>
      </c>
      <c r="F21">
        <f t="shared" si="0"/>
        <v>5.7220246939115683E-2</v>
      </c>
      <c r="G21">
        <f t="shared" si="4"/>
        <v>15</v>
      </c>
      <c r="H21">
        <f t="shared" ref="H21" si="45">_xlfn.CHISQ.DIST(G21,G$3,FALSE)</f>
        <v>5.6521115628370318E-3</v>
      </c>
      <c r="I21">
        <f t="shared" si="4"/>
        <v>15</v>
      </c>
      <c r="J21">
        <f t="shared" ref="J21" si="46">_xlfn.CHISQ.DIST(I21,I$3,FALSE)</f>
        <v>9.6123765059495669E-5</v>
      </c>
      <c r="K21">
        <f t="shared" si="7"/>
        <v>15</v>
      </c>
      <c r="L21">
        <f t="shared" ref="L21" si="47">_xlfn.CHISQ.DIST(K21,K$3,FALSE)</f>
        <v>4.4722496762592767E-7</v>
      </c>
    </row>
    <row r="22" spans="3:12" x14ac:dyDescent="0.3">
      <c r="C22">
        <f t="shared" si="4"/>
        <v>16</v>
      </c>
      <c r="D22">
        <f t="shared" si="0"/>
        <v>2.8626144247681017E-2</v>
      </c>
      <c r="E22">
        <f t="shared" si="4"/>
        <v>16</v>
      </c>
      <c r="F22">
        <f t="shared" si="0"/>
        <v>6.2038458644709749E-2</v>
      </c>
      <c r="G22">
        <f t="shared" si="4"/>
        <v>16</v>
      </c>
      <c r="H22">
        <f t="shared" ref="H22" si="48">_xlfn.CHISQ.DIST(G22,G$3,FALSE)</f>
        <v>8.4618556979264518E-3</v>
      </c>
      <c r="I22">
        <f t="shared" si="4"/>
        <v>16</v>
      </c>
      <c r="J22">
        <f t="shared" ref="J22" si="49">_xlfn.CHISQ.DIST(I22,I$3,FALSE)</f>
        <v>1.9871437300026762E-4</v>
      </c>
      <c r="K22">
        <f t="shared" si="7"/>
        <v>16</v>
      </c>
      <c r="L22">
        <f t="shared" ref="L22" si="50">_xlfn.CHISQ.DIST(K22,K$3,FALSE)</f>
        <v>1.2766391740527907E-6</v>
      </c>
    </row>
    <row r="23" spans="3:12" x14ac:dyDescent="0.3">
      <c r="C23">
        <f t="shared" si="4"/>
        <v>17</v>
      </c>
      <c r="D23">
        <f t="shared" si="0"/>
        <v>2.2127450062679698E-2</v>
      </c>
      <c r="E23">
        <f t="shared" si="4"/>
        <v>17</v>
      </c>
      <c r="F23">
        <f t="shared" si="0"/>
        <v>6.4934306513819068E-2</v>
      </c>
      <c r="G23">
        <f t="shared" si="4"/>
        <v>17</v>
      </c>
      <c r="H23">
        <f t="shared" ref="H23" si="51">_xlfn.CHISQ.DIST(G23,G$3,FALSE)</f>
        <v>1.1992880770764595E-2</v>
      </c>
      <c r="I23">
        <f t="shared" si="4"/>
        <v>17</v>
      </c>
      <c r="J23">
        <f t="shared" ref="J23" si="52">_xlfn.CHISQ.DIST(I23,I$3,FALSE)</f>
        <v>3.8135713437158388E-4</v>
      </c>
      <c r="K23">
        <f t="shared" si="7"/>
        <v>17</v>
      </c>
      <c r="L23">
        <f t="shared" ref="L23" si="53">_xlfn.CHISQ.DIST(K23,K$3,FALSE)</f>
        <v>3.3175345551879148E-6</v>
      </c>
    </row>
    <row r="24" spans="3:12" x14ac:dyDescent="0.3">
      <c r="C24">
        <f t="shared" si="4"/>
        <v>18</v>
      </c>
      <c r="D24">
        <f t="shared" si="0"/>
        <v>1.686857759609801E-2</v>
      </c>
      <c r="E24">
        <f t="shared" si="4"/>
        <v>18</v>
      </c>
      <c r="F24">
        <f t="shared" si="0"/>
        <v>6.5877820004761348E-2</v>
      </c>
      <c r="G24">
        <f t="shared" si="4"/>
        <v>18</v>
      </c>
      <c r="H24">
        <f t="shared" ref="H24" si="54">_xlfn.CHISQ.DIST(G24,G$3,FALSE)</f>
        <v>1.6192221917503954E-2</v>
      </c>
      <c r="I24">
        <f t="shared" si="4"/>
        <v>18</v>
      </c>
      <c r="J24">
        <f t="shared" ref="J24" si="55">_xlfn.CHISQ.DIST(I24,I$3,FALSE)</f>
        <v>6.8522425181078057E-4</v>
      </c>
      <c r="K24">
        <f t="shared" si="7"/>
        <v>18</v>
      </c>
      <c r="L24">
        <f t="shared" ref="L24" si="56">_xlfn.CHISQ.DIST(K24,K$3,FALSE)</f>
        <v>7.9329409869610124E-6</v>
      </c>
    </row>
    <row r="25" spans="3:12" x14ac:dyDescent="0.3">
      <c r="C25">
        <f t="shared" si="4"/>
        <v>19</v>
      </c>
      <c r="D25">
        <f t="shared" si="0"/>
        <v>1.2701517347389361E-2</v>
      </c>
      <c r="E25">
        <f t="shared" si="4"/>
        <v>19</v>
      </c>
      <c r="F25">
        <f t="shared" si="0"/>
        <v>6.5001269846133941E-2</v>
      </c>
      <c r="G25">
        <f t="shared" si="4"/>
        <v>19</v>
      </c>
      <c r="H25">
        <f t="shared" ref="H25" si="57">_xlfn.CHISQ.DIST(G25,G$3,FALSE)</f>
        <v>2.0936040426336996E-2</v>
      </c>
      <c r="I25">
        <f t="shared" si="4"/>
        <v>19</v>
      </c>
      <c r="J25">
        <f t="shared" ref="J25" si="58">_xlfn.CHISQ.DIST(I25,I$3,FALSE)</f>
        <v>1.160984189644893E-3</v>
      </c>
      <c r="K25">
        <f t="shared" si="7"/>
        <v>19</v>
      </c>
      <c r="L25">
        <f t="shared" ref="L25" si="59">_xlfn.CHISQ.DIST(K25,K$3,FALSE)</f>
        <v>1.761299788816151E-5</v>
      </c>
    </row>
    <row r="26" spans="3:12" x14ac:dyDescent="0.3">
      <c r="C26">
        <f t="shared" si="4"/>
        <v>20</v>
      </c>
      <c r="D26">
        <f t="shared" si="0"/>
        <v>9.4583187005176789E-3</v>
      </c>
      <c r="E26">
        <f t="shared" si="4"/>
        <v>20</v>
      </c>
      <c r="F26">
        <f t="shared" si="0"/>
        <v>6.255501786056665E-2</v>
      </c>
      <c r="G26">
        <f t="shared" si="4"/>
        <v>20</v>
      </c>
      <c r="H26">
        <f t="shared" ref="H26" si="60">_xlfn.CHISQ.DIST(G26,G$3,FALSE)</f>
        <v>2.6038552223013094E-2</v>
      </c>
      <c r="I26">
        <f t="shared" si="4"/>
        <v>20</v>
      </c>
      <c r="J26">
        <f t="shared" ref="J26" si="61">_xlfn.CHISQ.DIST(I26,I$3,FALSE)</f>
        <v>1.8660813139987594E-3</v>
      </c>
      <c r="K26">
        <f t="shared" si="7"/>
        <v>20</v>
      </c>
      <c r="L26">
        <f t="shared" ref="L26" si="62">_xlfn.CHISQ.DIST(K26,K$3,FALSE)</f>
        <v>3.6586386261660791E-5</v>
      </c>
    </row>
    <row r="27" spans="3:12" x14ac:dyDescent="0.3">
      <c r="C27">
        <f t="shared" si="4"/>
        <v>21</v>
      </c>
      <c r="D27">
        <f t="shared" si="0"/>
        <v>6.9730679765471083E-3</v>
      </c>
      <c r="E27">
        <f t="shared" si="4"/>
        <v>21</v>
      </c>
      <c r="F27">
        <f t="shared" si="0"/>
        <v>5.885977574422125E-2</v>
      </c>
      <c r="G27">
        <f t="shared" si="4"/>
        <v>21</v>
      </c>
      <c r="H27">
        <f t="shared" ref="H27" si="63">_xlfn.CHISQ.DIST(G27,G$3,FALSE)</f>
        <v>3.1269416648032948E-2</v>
      </c>
      <c r="I27">
        <f t="shared" si="4"/>
        <v>21</v>
      </c>
      <c r="J27">
        <f t="shared" ref="J27" si="64">_xlfn.CHISQ.DIST(I27,I$3,FALSE)</f>
        <v>2.8600920148216247E-3</v>
      </c>
      <c r="K27">
        <f t="shared" si="7"/>
        <v>21</v>
      </c>
      <c r="L27">
        <f t="shared" ref="L27" si="65">_xlfn.CHISQ.DIST(K27,K$3,FALSE)</f>
        <v>7.1567434938874509E-5</v>
      </c>
    </row>
    <row r="28" spans="3:12" x14ac:dyDescent="0.3">
      <c r="C28">
        <f t="shared" si="4"/>
        <v>22</v>
      </c>
      <c r="D28">
        <f t="shared" si="0"/>
        <v>5.0943666931247229E-3</v>
      </c>
      <c r="E28">
        <f t="shared" si="4"/>
        <v>22</v>
      </c>
      <c r="F28">
        <f t="shared" si="0"/>
        <v>5.4262754649102497E-2</v>
      </c>
      <c r="G28">
        <f t="shared" si="4"/>
        <v>22</v>
      </c>
      <c r="H28">
        <f t="shared" ref="H28" si="66">_xlfn.CHISQ.DIST(G28,G$3,FALSE)</f>
        <v>3.6376418993475719E-2</v>
      </c>
      <c r="I28">
        <f t="shared" si="4"/>
        <v>22</v>
      </c>
      <c r="J28">
        <f t="shared" ref="J28" si="67">_xlfn.CHISQ.DIST(I28,I$3,FALSE)</f>
        <v>4.198528448083833E-3</v>
      </c>
      <c r="K28">
        <f t="shared" si="7"/>
        <v>22</v>
      </c>
      <c r="L28">
        <f t="shared" ref="L28" si="68">_xlfn.CHISQ.DIST(K28,K$3,FALSE)</f>
        <v>1.3257128840664942E-4</v>
      </c>
    </row>
    <row r="29" spans="3:12" x14ac:dyDescent="0.3">
      <c r="C29">
        <f t="shared" si="4"/>
        <v>23</v>
      </c>
      <c r="D29">
        <f t="shared" si="0"/>
        <v>3.6911660452271038E-3</v>
      </c>
      <c r="E29">
        <f t="shared" si="4"/>
        <v>23</v>
      </c>
      <c r="F29">
        <f t="shared" si="0"/>
        <v>4.9102204730975443E-2</v>
      </c>
      <c r="G29">
        <f t="shared" si="4"/>
        <v>23</v>
      </c>
      <c r="H29">
        <f t="shared" ref="H29" si="69">_xlfn.CHISQ.DIST(G29,G$3,FALSE)</f>
        <v>4.1109753749477194E-2</v>
      </c>
      <c r="I29">
        <f t="shared" si="4"/>
        <v>23</v>
      </c>
      <c r="J29">
        <f t="shared" ref="J29" si="70">_xlfn.CHISQ.DIST(I29,I$3,FALSE)</f>
        <v>5.9258111656035756E-3</v>
      </c>
      <c r="K29">
        <f t="shared" si="7"/>
        <v>23</v>
      </c>
      <c r="L29">
        <f t="shared" ref="L29" si="71">_xlfn.CHISQ.DIST(K29,K$3,FALSE)</f>
        <v>2.3368237655484417E-4</v>
      </c>
    </row>
    <row r="30" spans="3:12" x14ac:dyDescent="0.3">
      <c r="C30">
        <f t="shared" si="4"/>
        <v>24</v>
      </c>
      <c r="D30">
        <f t="shared" si="0"/>
        <v>2.6542997366377865E-3</v>
      </c>
      <c r="E30">
        <f t="shared" si="4"/>
        <v>24</v>
      </c>
      <c r="F30">
        <f t="shared" si="0"/>
        <v>4.3682189951524716E-2</v>
      </c>
      <c r="G30">
        <f t="shared" si="4"/>
        <v>24</v>
      </c>
      <c r="H30">
        <f t="shared" ref="H30" si="72">_xlfn.CHISQ.DIST(G30,G$3,FALSE)</f>
        <v>4.524445009164918E-2</v>
      </c>
      <c r="I30">
        <f t="shared" si="4"/>
        <v>24</v>
      </c>
      <c r="J30">
        <f t="shared" ref="J30" si="73">_xlfn.CHISQ.DIST(I30,I$3,FALSE)</f>
        <v>8.0683601401826399E-3</v>
      </c>
      <c r="K30">
        <f t="shared" si="7"/>
        <v>24</v>
      </c>
      <c r="L30">
        <f t="shared" ref="L30" si="74">_xlfn.CHISQ.DIST(K30,K$3,FALSE)</f>
        <v>3.9362299046401955E-4</v>
      </c>
    </row>
    <row r="31" spans="3:12" x14ac:dyDescent="0.3">
      <c r="C31">
        <f t="shared" si="4"/>
        <v>25</v>
      </c>
      <c r="D31">
        <f t="shared" si="0"/>
        <v>1.8954738220614974E-3</v>
      </c>
      <c r="E31">
        <f t="shared" si="4"/>
        <v>25</v>
      </c>
      <c r="F31">
        <f t="shared" si="0"/>
        <v>3.8257454000432622E-2</v>
      </c>
      <c r="G31">
        <f t="shared" si="4"/>
        <v>25</v>
      </c>
      <c r="H31">
        <f t="shared" ref="H31" si="75">_xlfn.CHISQ.DIST(G31,G$3,FALSE)</f>
        <v>4.8598270118289905E-2</v>
      </c>
      <c r="I31">
        <f t="shared" si="4"/>
        <v>25</v>
      </c>
      <c r="J31">
        <f t="shared" ref="J31" si="76">_xlfn.CHISQ.DIST(I31,I$3,FALSE)</f>
        <v>1.0628809089229758E-2</v>
      </c>
      <c r="K31">
        <f t="shared" si="7"/>
        <v>25</v>
      </c>
      <c r="L31">
        <f t="shared" ref="L31" si="77">_xlfn.CHISQ.DIST(K31,K$3,FALSE)</f>
        <v>6.359509531578977E-4</v>
      </c>
    </row>
    <row r="32" spans="3:12" x14ac:dyDescent="0.3">
      <c r="C32">
        <f t="shared" si="4"/>
        <v>26</v>
      </c>
      <c r="D32">
        <f t="shared" si="0"/>
        <v>1.3449430873497057E-3</v>
      </c>
      <c r="E32">
        <f t="shared" si="4"/>
        <v>26</v>
      </c>
      <c r="F32">
        <f t="shared" si="0"/>
        <v>3.3026981066887194E-2</v>
      </c>
      <c r="G32">
        <f t="shared" si="4"/>
        <v>26</v>
      </c>
      <c r="H32">
        <f t="shared" ref="H32" si="78">_xlfn.CHISQ.DIST(G32,G$3,FALSE)</f>
        <v>5.1043485186762196E-2</v>
      </c>
      <c r="I32">
        <f t="shared" si="4"/>
        <v>26</v>
      </c>
      <c r="J32">
        <f t="shared" ref="J32" si="79">_xlfn.CHISQ.DIST(I32,I$3,FALSE)</f>
        <v>1.358222160979853E-2</v>
      </c>
      <c r="K32">
        <f t="shared" si="7"/>
        <v>26</v>
      </c>
      <c r="L32">
        <f t="shared" ref="L32" si="80">_xlfn.CHISQ.DIST(K32,K$3,FALSE)</f>
        <v>9.8872729785567676E-4</v>
      </c>
    </row>
    <row r="33" spans="3:12" x14ac:dyDescent="0.3">
      <c r="C33">
        <f t="shared" si="4"/>
        <v>27</v>
      </c>
      <c r="D33">
        <f t="shared" si="0"/>
        <v>9.4867691123313026E-4</v>
      </c>
      <c r="E33">
        <f t="shared" si="4"/>
        <v>27</v>
      </c>
      <c r="F33">
        <f t="shared" si="0"/>
        <v>2.8134252588317296E-2</v>
      </c>
      <c r="G33">
        <f t="shared" si="4"/>
        <v>27</v>
      </c>
      <c r="H33">
        <f t="shared" ref="H33" si="81">_xlfn.CHISQ.DIST(G33,G$3,FALSE)</f>
        <v>5.2512041851933797E-2</v>
      </c>
      <c r="I33">
        <f t="shared" si="4"/>
        <v>27</v>
      </c>
      <c r="J33">
        <f t="shared" ref="J33" si="82">_xlfn.CHISQ.DIST(I33,I$3,FALSE)</f>
        <v>1.6874910527424503E-2</v>
      </c>
      <c r="K33">
        <f t="shared" si="7"/>
        <v>27</v>
      </c>
      <c r="L33">
        <f t="shared" ref="L33" si="83">_xlfn.CHISQ.DIST(K33,K$3,FALSE)</f>
        <v>1.4835400405411323E-3</v>
      </c>
    </row>
    <row r="34" spans="3:12" x14ac:dyDescent="0.3">
      <c r="C34">
        <f t="shared" si="4"/>
        <v>28</v>
      </c>
      <c r="D34">
        <f t="shared" si="0"/>
        <v>6.6550015152255521E-4</v>
      </c>
      <c r="E34">
        <f t="shared" si="4"/>
        <v>28</v>
      </c>
      <c r="F34">
        <f t="shared" si="0"/>
        <v>2.3672086871194903E-2</v>
      </c>
      <c r="G34">
        <f t="shared" si="4"/>
        <v>28</v>
      </c>
      <c r="H34">
        <f t="shared" ref="H34" si="84">_xlfn.CHISQ.DIST(G34,G$3,FALSE)</f>
        <v>5.2994573965257773E-2</v>
      </c>
      <c r="I34">
        <f t="shared" si="4"/>
        <v>28</v>
      </c>
      <c r="J34">
        <f t="shared" ref="J34" si="85">_xlfn.CHISQ.DIST(I34,I$3,FALSE)</f>
        <v>2.0426093444194184E-2</v>
      </c>
      <c r="K34">
        <f t="shared" si="7"/>
        <v>28</v>
      </c>
      <c r="L34">
        <f t="shared" ref="L34" si="86">_xlfn.CHISQ.DIST(K34,K$3,FALSE)</f>
        <v>2.1538449872424334E-3</v>
      </c>
    </row>
    <row r="35" spans="3:12" x14ac:dyDescent="0.3">
      <c r="C35">
        <f t="shared" si="4"/>
        <v>29</v>
      </c>
      <c r="D35">
        <f t="shared" si="0"/>
        <v>4.6447333219879958E-4</v>
      </c>
      <c r="E35">
        <f t="shared" si="4"/>
        <v>29</v>
      </c>
      <c r="F35">
        <f t="shared" si="0"/>
        <v>1.9690149064269361E-2</v>
      </c>
      <c r="G35">
        <f t="shared" si="4"/>
        <v>29</v>
      </c>
      <c r="H35">
        <f t="shared" ref="H35" si="87">_xlfn.CHISQ.DIST(G35,G$3,FALSE)</f>
        <v>5.2534390256805612E-2</v>
      </c>
      <c r="I35">
        <f t="shared" si="4"/>
        <v>29</v>
      </c>
      <c r="J35">
        <f t="shared" ref="J35" si="88">_xlfn.CHISQ.DIST(I35,I$3,FALSE)</f>
        <v>2.413222900769085E-2</v>
      </c>
      <c r="K35">
        <f t="shared" si="7"/>
        <v>29</v>
      </c>
      <c r="L35">
        <f t="shared" ref="L35" si="89">_xlfn.CHISQ.DIST(K35,K$3,FALSE)</f>
        <v>3.0326786944492854E-3</v>
      </c>
    </row>
    <row r="36" spans="3:12" x14ac:dyDescent="0.3">
      <c r="C36">
        <f t="shared" si="4"/>
        <v>30</v>
      </c>
      <c r="D36">
        <f t="shared" si="0"/>
        <v>3.2263135365426959E-4</v>
      </c>
      <c r="E36">
        <f t="shared" si="4"/>
        <v>30</v>
      </c>
      <c r="F36">
        <f t="shared" si="0"/>
        <v>1.6203583609868448E-2</v>
      </c>
      <c r="G36">
        <f t="shared" si="4"/>
        <v>30</v>
      </c>
      <c r="H36">
        <f t="shared" ref="H36" si="90">_xlfn.CHISQ.DIST(G36,G$3,FALSE)</f>
        <v>5.1217933332267096E-2</v>
      </c>
      <c r="I36">
        <f t="shared" si="4"/>
        <v>30</v>
      </c>
      <c r="J36">
        <f t="shared" ref="J36" si="91">_xlfn.CHISQ.DIST(I36,I$3,FALSE)</f>
        <v>2.7873536667376398E-2</v>
      </c>
      <c r="K36">
        <f t="shared" si="7"/>
        <v>30</v>
      </c>
      <c r="L36">
        <f t="shared" ref="L36" si="92">_xlfn.CHISQ.DIST(K36,K$3,FALSE)</f>
        <v>4.1498970502362393E-3</v>
      </c>
    </row>
    <row r="37" spans="3:12" x14ac:dyDescent="0.3">
      <c r="C37">
        <f t="shared" si="4"/>
        <v>31</v>
      </c>
      <c r="D37">
        <f t="shared" si="0"/>
        <v>2.2311105294198837E-4</v>
      </c>
      <c r="E37">
        <f t="shared" si="4"/>
        <v>31</v>
      </c>
      <c r="F37">
        <f t="shared" si="0"/>
        <v>1.3201636955285189E-2</v>
      </c>
      <c r="G37">
        <f t="shared" si="4"/>
        <v>31</v>
      </c>
      <c r="H37">
        <f t="shared" ref="H37" si="93">_xlfn.CHISQ.DIST(G37,G$3,FALSE)</f>
        <v>4.9163292155766064E-2</v>
      </c>
      <c r="I37">
        <f t="shared" si="4"/>
        <v>31</v>
      </c>
      <c r="J37">
        <f t="shared" ref="J37" si="94">_xlfn.CHISQ.DIST(I37,I$3,FALSE)</f>
        <v>3.1521957478369007E-2</v>
      </c>
      <c r="K37">
        <f t="shared" si="7"/>
        <v>31</v>
      </c>
      <c r="L37">
        <f t="shared" ref="L37" si="95">_xlfn.CHISQ.DIST(K37,K$3,FALSE)</f>
        <v>5.5291786291670475E-3</v>
      </c>
    </row>
    <row r="38" spans="3:12" x14ac:dyDescent="0.3">
      <c r="C38">
        <f t="shared" si="4"/>
        <v>32</v>
      </c>
      <c r="D38">
        <f t="shared" si="0"/>
        <v>1.5364802521669515E-4</v>
      </c>
      <c r="E38">
        <f t="shared" si="4"/>
        <v>32</v>
      </c>
      <c r="F38">
        <f t="shared" si="0"/>
        <v>1.0655531196403532E-2</v>
      </c>
      <c r="G38">
        <f t="shared" si="4"/>
        <v>32</v>
      </c>
      <c r="H38">
        <f t="shared" ref="H38" si="96">_xlfn.CHISQ.DIST(G38,G$3,FALSE)</f>
        <v>4.6508217947885538E-2</v>
      </c>
      <c r="I38">
        <f t="shared" si="4"/>
        <v>32</v>
      </c>
      <c r="J38">
        <f t="shared" ref="J38" si="97">_xlfn.CHISQ.DIST(I38,I$3,FALSE)</f>
        <v>3.4949691221564355E-2</v>
      </c>
      <c r="K38">
        <f t="shared" si="7"/>
        <v>32</v>
      </c>
      <c r="L38">
        <f t="shared" ref="L38" si="98">_xlfn.CHISQ.DIST(K38,K$3,FALSE)</f>
        <v>7.1850899174867892E-3</v>
      </c>
    </row>
    <row r="39" spans="3:12" x14ac:dyDescent="0.3">
      <c r="C39">
        <f t="shared" si="4"/>
        <v>33</v>
      </c>
      <c r="D39">
        <f t="shared" si="0"/>
        <v>1.0539878101128159E-4</v>
      </c>
      <c r="E39">
        <f t="shared" si="4"/>
        <v>33</v>
      </c>
      <c r="F39">
        <f t="shared" si="0"/>
        <v>8.5251792257718343E-3</v>
      </c>
      <c r="G39">
        <f t="shared" si="4"/>
        <v>33</v>
      </c>
      <c r="H39">
        <f t="shared" ref="H39" si="99">_xlfn.CHISQ.DIST(G39,G$3,FALSE)</f>
        <v>4.3398819851504788E-2</v>
      </c>
      <c r="I39">
        <f t="shared" si="4"/>
        <v>33</v>
      </c>
      <c r="J39">
        <f t="shared" ref="J39" si="100">_xlfn.CHISQ.DIST(I39,I$3,FALSE)</f>
        <v>3.8037448011284759E-2</v>
      </c>
      <c r="K39">
        <f t="shared" si="7"/>
        <v>33</v>
      </c>
      <c r="L39">
        <f t="shared" ref="L39" si="101">_xlfn.CHISQ.DIST(K39,K$3,FALSE)</f>
        <v>9.1205293217421404E-3</v>
      </c>
    </row>
    <row r="40" spans="3:12" x14ac:dyDescent="0.3">
      <c r="C40">
        <f t="shared" si="4"/>
        <v>34</v>
      </c>
      <c r="D40">
        <f t="shared" si="0"/>
        <v>7.2035778793886623E-5</v>
      </c>
      <c r="E40">
        <f t="shared" si="4"/>
        <v>34</v>
      </c>
      <c r="F40">
        <f t="shared" si="0"/>
        <v>6.7645836488724525E-3</v>
      </c>
      <c r="G40">
        <f t="shared" si="4"/>
        <v>34</v>
      </c>
      <c r="H40">
        <f t="shared" ref="H40" si="102">_xlfn.CHISQ.DIST(G40,G$3,FALSE)</f>
        <v>3.9979776248489418E-2</v>
      </c>
      <c r="I40">
        <f t="shared" si="4"/>
        <v>34</v>
      </c>
      <c r="J40">
        <f t="shared" ref="J40" si="103">_xlfn.CHISQ.DIST(I40,I$3,FALSE)</f>
        <v>4.0681662914840211E-2</v>
      </c>
      <c r="K40">
        <f t="shared" si="7"/>
        <v>34</v>
      </c>
      <c r="L40">
        <f t="shared" ref="L40" si="104">_xlfn.CHISQ.DIST(K40,K$3,FALSE)</f>
        <v>1.1324844693298744E-2</v>
      </c>
    </row>
    <row r="41" spans="3:12" x14ac:dyDescent="0.3">
      <c r="C41">
        <f t="shared" si="4"/>
        <v>35</v>
      </c>
      <c r="D41">
        <f t="shared" si="0"/>
        <v>4.9063386824066581E-5</v>
      </c>
      <c r="E41">
        <f t="shared" si="4"/>
        <v>35</v>
      </c>
      <c r="F41">
        <f t="shared" si="0"/>
        <v>5.3259364042871045E-3</v>
      </c>
      <c r="G41">
        <f t="shared" si="4"/>
        <v>35</v>
      </c>
      <c r="H41">
        <f t="shared" ref="H41" si="105">_xlfn.CHISQ.DIST(G41,G$3,FALSE)</f>
        <v>3.6386551740436195E-2</v>
      </c>
      <c r="I41">
        <f t="shared" si="4"/>
        <v>35</v>
      </c>
      <c r="J41">
        <f t="shared" ref="J41" si="106">_xlfn.CHISQ.DIST(I41,I$3,FALSE)</f>
        <v>4.280010898155813E-2</v>
      </c>
      <c r="K41">
        <f t="shared" si="7"/>
        <v>35</v>
      </c>
      <c r="L41">
        <f t="shared" ref="L41" si="107">_xlfn.CHISQ.DIST(K41,K$3,FALSE)</f>
        <v>1.3772857982948254E-2</v>
      </c>
    </row>
    <row r="42" spans="3:12" x14ac:dyDescent="0.3">
      <c r="C42">
        <f t="shared" si="4"/>
        <v>36</v>
      </c>
      <c r="D42">
        <f t="shared" si="0"/>
        <v>3.3307965701686496E-5</v>
      </c>
      <c r="E42">
        <f t="shared" si="4"/>
        <v>36</v>
      </c>
      <c r="F42">
        <f t="shared" si="0"/>
        <v>4.1625440565479076E-3</v>
      </c>
      <c r="G42">
        <f t="shared" si="4"/>
        <v>36</v>
      </c>
      <c r="H42">
        <f t="shared" ref="H42" si="108">_xlfn.CHISQ.DIST(G42,G$3,FALSE)</f>
        <v>3.2739802063949053E-2</v>
      </c>
      <c r="I42">
        <f t="shared" si="4"/>
        <v>36</v>
      </c>
      <c r="J42">
        <f t="shared" ref="J42" si="109">_xlfn.CHISQ.DIST(I42,I$3,FALSE)</f>
        <v>4.4335570968332252E-2</v>
      </c>
      <c r="K42">
        <f t="shared" si="7"/>
        <v>36</v>
      </c>
      <c r="L42">
        <f t="shared" ref="L42" si="110">_xlfn.CHISQ.DIST(K42,K$3,FALSE)</f>
        <v>1.6424939645580325E-2</v>
      </c>
    </row>
    <row r="43" spans="3:12" x14ac:dyDescent="0.3">
      <c r="C43">
        <f t="shared" si="4"/>
        <v>37</v>
      </c>
      <c r="D43">
        <f t="shared" si="0"/>
        <v>2.2542275906156858E-5</v>
      </c>
      <c r="E43">
        <f t="shared" si="4"/>
        <v>37</v>
      </c>
      <c r="F43">
        <f t="shared" si="0"/>
        <v>3.2307593649112867E-3</v>
      </c>
      <c r="G43">
        <f t="shared" si="4"/>
        <v>37</v>
      </c>
      <c r="H43">
        <f t="shared" ref="H43" si="111">_xlfn.CHISQ.DIST(G43,G$3,FALSE)</f>
        <v>2.9141904772019098E-2</v>
      </c>
      <c r="I43">
        <f t="shared" si="4"/>
        <v>37</v>
      </c>
      <c r="J43">
        <f t="shared" ref="J43" si="112">_xlfn.CHISQ.DIST(I43,I$3,FALSE)</f>
        <v>4.5257473685307609E-2</v>
      </c>
      <c r="K43">
        <f t="shared" si="7"/>
        <v>37</v>
      </c>
      <c r="L43">
        <f t="shared" ref="L43" si="113">_xlfn.CHISQ.DIST(K43,K$3,FALSE)</f>
        <v>1.922816767467599E-2</v>
      </c>
    </row>
    <row r="44" spans="3:12" x14ac:dyDescent="0.3">
      <c r="C44">
        <f t="shared" si="4"/>
        <v>38</v>
      </c>
      <c r="D44">
        <f t="shared" si="0"/>
        <v>1.5211709052839477E-5</v>
      </c>
      <c r="E44">
        <f t="shared" si="4"/>
        <v>38</v>
      </c>
      <c r="F44">
        <f t="shared" si="0"/>
        <v>2.4911175644197585E-3</v>
      </c>
      <c r="G44">
        <f t="shared" si="4"/>
        <v>38</v>
      </c>
      <c r="H44">
        <f t="shared" ref="H44" si="114">_xlfn.CHISQ.DIST(G44,G$3,FALSE)</f>
        <v>2.5675381743848657E-2</v>
      </c>
      <c r="I44">
        <f t="shared" si="4"/>
        <v>38</v>
      </c>
      <c r="J44">
        <f t="shared" ref="J44" si="115">_xlfn.CHISQ.DIST(I44,I$3,FALSE)</f>
        <v>4.5561566234206145E-2</v>
      </c>
      <c r="K44">
        <f t="shared" si="7"/>
        <v>38</v>
      </c>
      <c r="L44">
        <f t="shared" ref="L44" si="116">_xlfn.CHISQ.DIST(K44,K$3,FALSE)</f>
        <v>2.211849641424957E-2</v>
      </c>
    </row>
    <row r="45" spans="3:12" x14ac:dyDescent="0.3">
      <c r="C45">
        <f t="shared" si="4"/>
        <v>39</v>
      </c>
      <c r="D45">
        <f t="shared" si="0"/>
        <v>1.0236578258594396E-5</v>
      </c>
      <c r="E45">
        <f t="shared" si="4"/>
        <v>39</v>
      </c>
      <c r="F45">
        <f t="shared" si="0"/>
        <v>1.9088687869595218E-3</v>
      </c>
      <c r="G45">
        <f t="shared" si="4"/>
        <v>39</v>
      </c>
      <c r="H45">
        <f t="shared" ref="H45" si="117">_xlfn.CHISQ.DIST(G45,G$3,FALSE)</f>
        <v>2.2402878020355215E-2</v>
      </c>
      <c r="I45">
        <f t="shared" si="4"/>
        <v>39</v>
      </c>
      <c r="J45">
        <f t="shared" ref="J45" si="118">_xlfn.CHISQ.DIST(I45,I$3,FALSE)</f>
        <v>4.5267926482262077E-2</v>
      </c>
      <c r="K45">
        <f t="shared" si="7"/>
        <v>39</v>
      </c>
      <c r="L45">
        <f t="shared" ref="L45" si="119">_xlfn.CHISQ.DIST(K45,K$3,FALSE)</f>
        <v>2.5023762513852747E-2</v>
      </c>
    </row>
    <row r="46" spans="3:12" x14ac:dyDescent="0.3">
      <c r="C46">
        <f t="shared" si="4"/>
        <v>40</v>
      </c>
      <c r="D46">
        <f t="shared" si="0"/>
        <v>6.8705120747951988E-6</v>
      </c>
      <c r="E46">
        <f t="shared" si="4"/>
        <v>40</v>
      </c>
      <c r="F46">
        <f t="shared" si="0"/>
        <v>1.4540766295862838E-3</v>
      </c>
      <c r="G46">
        <f t="shared" si="4"/>
        <v>40</v>
      </c>
      <c r="H46">
        <f t="shared" ref="H46" si="120">_xlfn.CHISQ.DIST(G46,G$3,FALSE)</f>
        <v>1.9368320074409383E-2</v>
      </c>
      <c r="I46">
        <f t="shared" si="4"/>
        <v>40</v>
      </c>
      <c r="J46">
        <f t="shared" ref="J46" si="121">_xlfn.CHISQ.DIST(I46,I$3,FALSE)</f>
        <v>4.4417658696042611E-2</v>
      </c>
      <c r="K46">
        <f t="shared" si="7"/>
        <v>40</v>
      </c>
      <c r="L46">
        <f t="shared" ref="L46" si="122">_xlfn.CHISQ.DIST(K46,K$3,FALSE)</f>
        <v>2.7867280692667425E-2</v>
      </c>
    </row>
    <row r="47" spans="3:12" x14ac:dyDescent="0.3">
      <c r="C47">
        <f t="shared" si="4"/>
        <v>41</v>
      </c>
      <c r="D47">
        <f t="shared" si="0"/>
        <v>4.5997828305649305E-6</v>
      </c>
      <c r="E47">
        <f t="shared" si="4"/>
        <v>41</v>
      </c>
      <c r="F47">
        <f t="shared" si="0"/>
        <v>1.1014247771459157E-3</v>
      </c>
      <c r="G47">
        <f t="shared" si="4"/>
        <v>41</v>
      </c>
      <c r="H47">
        <f t="shared" ref="H47" si="123">_xlfn.CHISQ.DIST(G47,G$3,FALSE)</f>
        <v>1.6598881634953246E-2</v>
      </c>
      <c r="I47">
        <f t="shared" si="4"/>
        <v>41</v>
      </c>
      <c r="J47">
        <f t="shared" ref="J47" si="124">_xlfn.CHISQ.DIST(I47,I$3,FALSE)</f>
        <v>4.3068710025422473E-2</v>
      </c>
      <c r="K47">
        <f t="shared" si="7"/>
        <v>41</v>
      </c>
      <c r="L47">
        <f t="shared" ref="L47" si="125">_xlfn.CHISQ.DIST(K47,K$3,FALSE)</f>
        <v>3.0571737399691209E-2</v>
      </c>
    </row>
    <row r="48" spans="3:12" x14ac:dyDescent="0.3">
      <c r="C48">
        <f t="shared" si="4"/>
        <v>42</v>
      </c>
      <c r="D48">
        <f t="shared" si="0"/>
        <v>3.0722165303765371E-6</v>
      </c>
      <c r="E48">
        <f t="shared" si="4"/>
        <v>42</v>
      </c>
      <c r="F48">
        <f t="shared" si="0"/>
        <v>8.298440875613315E-4</v>
      </c>
      <c r="G48">
        <f t="shared" si="4"/>
        <v>42</v>
      </c>
      <c r="H48">
        <f t="shared" ref="H48" si="126">_xlfn.CHISQ.DIST(G48,G$3,FALSE)</f>
        <v>1.4107422027361463E-2</v>
      </c>
      <c r="I48">
        <f t="shared" si="4"/>
        <v>42</v>
      </c>
      <c r="J48">
        <f t="shared" ref="J48" si="127">_xlfn.CHISQ.DIST(I48,I$3,FALSE)</f>
        <v>4.1291234096841684E-2</v>
      </c>
      <c r="K48">
        <f t="shared" si="7"/>
        <v>42</v>
      </c>
      <c r="L48">
        <f t="shared" ref="L48" si="128">_xlfn.CHISQ.DIST(K48,K$3,FALSE)</f>
        <v>3.306307846832951E-2</v>
      </c>
    </row>
    <row r="49" spans="3:12" x14ac:dyDescent="0.3">
      <c r="C49">
        <f t="shared" si="4"/>
        <v>43</v>
      </c>
      <c r="D49">
        <f t="shared" si="0"/>
        <v>2.0472988447385292E-6</v>
      </c>
      <c r="E49">
        <f t="shared" si="4"/>
        <v>43</v>
      </c>
      <c r="F49">
        <f t="shared" si="0"/>
        <v>6.2204492295120329E-4</v>
      </c>
      <c r="G49">
        <f t="shared" si="4"/>
        <v>43</v>
      </c>
      <c r="H49">
        <f t="shared" ref="H49" si="129">_xlfn.CHISQ.DIST(G49,G$3,FALSE)</f>
        <v>1.189511733047049E-2</v>
      </c>
      <c r="I49">
        <f t="shared" si="4"/>
        <v>43</v>
      </c>
      <c r="J49">
        <f t="shared" ref="J49" si="130">_xlfn.CHISQ.DIST(I49,I$3,FALSE)</f>
        <v>3.9162892507461848E-2</v>
      </c>
      <c r="K49">
        <f t="shared" si="7"/>
        <v>43</v>
      </c>
      <c r="L49">
        <f t="shared" ref="L49" si="131">_xlfn.CHISQ.DIST(K49,K$3,FALSE)</f>
        <v>3.5274105641150043E-2</v>
      </c>
    </row>
    <row r="50" spans="3:12" x14ac:dyDescent="0.3">
      <c r="C50">
        <f t="shared" si="4"/>
        <v>44</v>
      </c>
      <c r="D50">
        <f t="shared" si="0"/>
        <v>1.3613534115897993E-6</v>
      </c>
      <c r="E50">
        <f t="shared" si="4"/>
        <v>44</v>
      </c>
      <c r="F50">
        <f t="shared" si="0"/>
        <v>4.6401550960835646E-4</v>
      </c>
      <c r="G50">
        <f t="shared" si="4"/>
        <v>44</v>
      </c>
      <c r="H50">
        <f t="shared" ref="H50" si="132">_xlfn.CHISQ.DIST(G50,G$3,FALSE)</f>
        <v>9.9540675108805154E-3</v>
      </c>
      <c r="I50">
        <f t="shared" si="4"/>
        <v>44</v>
      </c>
      <c r="J50">
        <f t="shared" ref="J50" si="133">_xlfn.CHISQ.DIST(I50,I$3,FALSE)</f>
        <v>3.676441983017583E-2</v>
      </c>
      <c r="K50">
        <f t="shared" si="7"/>
        <v>44</v>
      </c>
      <c r="L50">
        <f t="shared" ref="L50" si="134">_xlfn.CHISQ.DIST(K50,K$3,FALSE)</f>
        <v>3.7147541113430264E-2</v>
      </c>
    </row>
    <row r="51" spans="3:12" x14ac:dyDescent="0.3">
      <c r="C51">
        <f t="shared" si="4"/>
        <v>45</v>
      </c>
      <c r="D51">
        <f t="shared" si="0"/>
        <v>9.0336444256818671E-7</v>
      </c>
      <c r="E51">
        <f t="shared" si="4"/>
        <v>45</v>
      </c>
      <c r="F51">
        <f t="shared" si="0"/>
        <v>3.4452741976433881E-4</v>
      </c>
      <c r="G51">
        <f t="shared" si="4"/>
        <v>45</v>
      </c>
      <c r="H51">
        <f t="shared" ref="H51" si="135">_xlfn.CHISQ.DIST(G51,G$3,FALSE)</f>
        <v>8.2697249079307835E-3</v>
      </c>
      <c r="I51">
        <f t="shared" si="4"/>
        <v>45</v>
      </c>
      <c r="J51">
        <f t="shared" ref="J51" si="136">_xlfn.CHISQ.DIST(I51,I$3,FALSE)</f>
        <v>3.4175697300478577E-2</v>
      </c>
      <c r="K51">
        <f t="shared" si="7"/>
        <v>45</v>
      </c>
      <c r="L51">
        <f t="shared" ref="L51" si="137">_xlfn.CHISQ.DIST(K51,K$3,FALSE)</f>
        <v>3.8638381482140362E-2</v>
      </c>
    </row>
    <row r="52" spans="3:12" x14ac:dyDescent="0.3">
      <c r="C52">
        <f t="shared" si="4"/>
        <v>46</v>
      </c>
      <c r="D52">
        <f t="shared" si="0"/>
        <v>5.9826972041981019E-7</v>
      </c>
      <c r="E52">
        <f t="shared" si="4"/>
        <v>46</v>
      </c>
      <c r="F52">
        <f t="shared" si="0"/>
        <v>2.5467388406984122E-4</v>
      </c>
      <c r="G52">
        <f t="shared" si="4"/>
        <v>46</v>
      </c>
      <c r="H52">
        <f t="shared" ref="H52" si="138">_xlfn.CHISQ.DIST(G52,G$3,FALSE)</f>
        <v>6.8230455836485841E-3</v>
      </c>
      <c r="I52">
        <f t="shared" si="4"/>
        <v>46</v>
      </c>
      <c r="J52">
        <f t="shared" ref="J52" si="139">_xlfn.CHISQ.DIST(I52,I$3,FALSE)</f>
        <v>3.1472495758082107E-2</v>
      </c>
      <c r="K52">
        <f t="shared" si="7"/>
        <v>46</v>
      </c>
      <c r="L52">
        <f t="shared" ref="L52" si="140">_xlfn.CHISQ.DIST(K52,K$3,FALSE)</f>
        <v>3.9715434187578717E-2</v>
      </c>
    </row>
    <row r="53" spans="3:12" x14ac:dyDescent="0.3">
      <c r="C53">
        <f t="shared" si="4"/>
        <v>47</v>
      </c>
      <c r="D53">
        <f t="shared" si="0"/>
        <v>3.9546667002155299E-7</v>
      </c>
      <c r="E53">
        <f t="shared" si="4"/>
        <v>47</v>
      </c>
      <c r="F53">
        <f t="shared" si="0"/>
        <v>1.8745516328612697E-4</v>
      </c>
      <c r="G53">
        <f t="shared" si="4"/>
        <v>47</v>
      </c>
      <c r="H53">
        <f t="shared" ref="H53" si="141">_xlfn.CHISQ.DIST(G53,G$3,FALSE)</f>
        <v>5.5923120806332894E-3</v>
      </c>
      <c r="I53">
        <f t="shared" si="4"/>
        <v>47</v>
      </c>
      <c r="J53">
        <f t="shared" ref="J53" si="142">_xlfn.CHISQ.DIST(I53,I$3,FALSE)</f>
        <v>2.8723968484813688E-2</v>
      </c>
      <c r="K53">
        <f t="shared" si="7"/>
        <v>47</v>
      </c>
      <c r="L53">
        <f t="shared" ref="L53" si="143">_xlfn.CHISQ.DIST(K53,K$3,FALSE)</f>
        <v>4.0362002407232832E-2</v>
      </c>
    </row>
    <row r="54" spans="3:12" x14ac:dyDescent="0.3">
      <c r="C54">
        <f t="shared" si="4"/>
        <v>48</v>
      </c>
      <c r="D54">
        <f t="shared" si="0"/>
        <v>2.6093729970057137E-7</v>
      </c>
      <c r="E54">
        <f t="shared" si="4"/>
        <v>48</v>
      </c>
      <c r="F54">
        <f t="shared" si="0"/>
        <v>1.3741703737374082E-4</v>
      </c>
      <c r="G54">
        <f t="shared" si="4"/>
        <v>48</v>
      </c>
      <c r="H54">
        <f t="shared" ref="H54" si="144">_xlfn.CHISQ.DIST(G54,G$3,FALSE)</f>
        <v>4.5546128862847405E-3</v>
      </c>
      <c r="I54">
        <f t="shared" si="4"/>
        <v>48</v>
      </c>
      <c r="J54">
        <f t="shared" ref="J54" si="145">_xlfn.CHISQ.DIST(I54,I$3,FALSE)</f>
        <v>2.5990905486068201E-2</v>
      </c>
      <c r="K54">
        <f t="shared" si="7"/>
        <v>48</v>
      </c>
      <c r="L54">
        <f t="shared" ref="L54" si="146">_xlfn.CHISQ.DIST(K54,K$3,FALSE)</f>
        <v>4.0575751263625864E-2</v>
      </c>
    </row>
    <row r="55" spans="3:12" x14ac:dyDescent="0.3">
      <c r="C55">
        <f t="shared" si="4"/>
        <v>49</v>
      </c>
      <c r="D55">
        <f t="shared" si="0"/>
        <v>1.7187325166552504E-7</v>
      </c>
      <c r="E55">
        <f t="shared" si="4"/>
        <v>49</v>
      </c>
      <c r="F55">
        <f t="shared" si="0"/>
        <v>1.0034296370837232E-4</v>
      </c>
      <c r="G55">
        <f t="shared" si="4"/>
        <v>49</v>
      </c>
      <c r="H55">
        <f t="shared" ref="H55" si="147">_xlfn.CHISQ.DIST(G55,G$3,FALSE)</f>
        <v>3.68699056918608E-3</v>
      </c>
      <c r="I55">
        <f t="shared" si="4"/>
        <v>49</v>
      </c>
      <c r="J55">
        <f t="shared" ref="J55" si="148">_xlfn.CHISQ.DIST(I55,I$3,FALSE)</f>
        <v>2.3324706059088006E-2</v>
      </c>
      <c r="K55">
        <f t="shared" si="7"/>
        <v>49</v>
      </c>
      <c r="L55">
        <f t="shared" ref="L55" si="149">_xlfn.CHISQ.DIST(K55,K$3,FALSE)</f>
        <v>4.0367843761106158E-2</v>
      </c>
    </row>
    <row r="56" spans="3:12" x14ac:dyDescent="0.3">
      <c r="C56">
        <f t="shared" si="4"/>
        <v>50</v>
      </c>
      <c r="D56">
        <f t="shared" si="0"/>
        <v>1.1302037650524102E-7</v>
      </c>
      <c r="E56">
        <f t="shared" si="4"/>
        <v>50</v>
      </c>
      <c r="F56">
        <f t="shared" si="0"/>
        <v>7.2996998300859327E-5</v>
      </c>
      <c r="G56">
        <f t="shared" si="4"/>
        <v>50</v>
      </c>
      <c r="H56">
        <f t="shared" ref="H56" si="150">_xlfn.CHISQ.DIST(G56,G$3,FALSE)</f>
        <v>2.9672881765394235E-3</v>
      </c>
      <c r="I56">
        <f t="shared" si="4"/>
        <v>50</v>
      </c>
      <c r="J56">
        <f t="shared" ref="J56" si="151">_xlfn.CHISQ.DIST(I56,I$3,FALSE)</f>
        <v>2.0766987443396525E-2</v>
      </c>
      <c r="K56">
        <f t="shared" si="7"/>
        <v>50</v>
      </c>
      <c r="L56">
        <f t="shared" ref="L56" si="152">_xlfn.CHISQ.DIST(K56,K$3,FALSE)</f>
        <v>3.9761475734032721E-2</v>
      </c>
    </row>
    <row r="57" spans="3:12" x14ac:dyDescent="0.3">
      <c r="C57">
        <f t="shared" si="4"/>
        <v>51</v>
      </c>
      <c r="D57">
        <f t="shared" si="0"/>
        <v>7.4201074759368552E-8</v>
      </c>
      <c r="E57">
        <f t="shared" si="4"/>
        <v>51</v>
      </c>
      <c r="F57">
        <f t="shared" si="0"/>
        <v>5.2912624924191616E-5</v>
      </c>
      <c r="G57">
        <f t="shared" si="4"/>
        <v>51</v>
      </c>
      <c r="H57">
        <f t="shared" ref="H57" si="153">_xlfn.CHISQ.DIST(G57,G$3,FALSE)</f>
        <v>2.3747335601297251E-3</v>
      </c>
      <c r="I57">
        <f t="shared" si="4"/>
        <v>51</v>
      </c>
      <c r="J57">
        <f t="shared" ref="J57" si="154">_xlfn.CHISQ.DIST(I57,I$3,FALSE)</f>
        <v>1.8349723428046402E-2</v>
      </c>
      <c r="K57">
        <f t="shared" si="7"/>
        <v>51</v>
      </c>
      <c r="L57">
        <f t="shared" ref="L57" si="155">_xlfn.CHISQ.DIST(K57,K$3,FALSE)</f>
        <v>3.8789963956470074E-2</v>
      </c>
    </row>
    <row r="58" spans="3:12" x14ac:dyDescent="0.3">
      <c r="C58">
        <f t="shared" si="4"/>
        <v>52</v>
      </c>
      <c r="D58">
        <f t="shared" si="0"/>
        <v>4.8640230576838885E-8</v>
      </c>
      <c r="E58">
        <f t="shared" si="4"/>
        <v>52</v>
      </c>
      <c r="F58">
        <f t="shared" si="0"/>
        <v>3.8221750542997305E-5</v>
      </c>
      <c r="G58">
        <f t="shared" si="4"/>
        <v>52</v>
      </c>
      <c r="H58">
        <f t="shared" ref="H58" si="156">_xlfn.CHISQ.DIST(G58,G$3,FALSE)</f>
        <v>1.8903054844303848E-3</v>
      </c>
      <c r="I58">
        <f t="shared" si="4"/>
        <v>52</v>
      </c>
      <c r="J58">
        <f t="shared" ref="J58" si="157">_xlfn.CHISQ.DIST(I58,I$3,FALSE)</f>
        <v>1.60957962213189E-2</v>
      </c>
      <c r="K58">
        <f t="shared" si="7"/>
        <v>52</v>
      </c>
      <c r="L58">
        <f t="shared" ref="L58" si="158">_xlfn.CHISQ.DIST(K58,K$3,FALSE)</f>
        <v>3.7494550890282689E-2</v>
      </c>
    </row>
    <row r="59" spans="3:12" x14ac:dyDescent="0.3">
      <c r="C59">
        <f t="shared" si="4"/>
        <v>53</v>
      </c>
      <c r="D59">
        <f t="shared" si="0"/>
        <v>3.1837465542344928E-8</v>
      </c>
      <c r="E59">
        <f t="shared" si="4"/>
        <v>53</v>
      </c>
      <c r="F59">
        <f t="shared" si="0"/>
        <v>2.7517949318682723E-5</v>
      </c>
      <c r="G59">
        <f t="shared" si="4"/>
        <v>53</v>
      </c>
      <c r="H59">
        <f t="shared" ref="H59" si="159">_xlfn.CHISQ.DIST(G59,G$3,FALSE)</f>
        <v>1.4969252598541506E-3</v>
      </c>
      <c r="I59">
        <f t="shared" si="4"/>
        <v>53</v>
      </c>
      <c r="J59">
        <f t="shared" ref="J59" si="160">_xlfn.CHISQ.DIST(I59,I$3,FALSE)</f>
        <v>1.4019845170530792E-2</v>
      </c>
      <c r="K59">
        <f t="shared" si="7"/>
        <v>53</v>
      </c>
      <c r="L59">
        <f t="shared" ref="L59" si="161">_xlfn.CHISQ.DIST(K59,K$3,FALSE)</f>
        <v>3.5922085169397003E-2</v>
      </c>
    </row>
    <row r="60" spans="3:12" x14ac:dyDescent="0.3">
      <c r="C60">
        <f t="shared" si="4"/>
        <v>54</v>
      </c>
      <c r="D60">
        <f t="shared" si="0"/>
        <v>2.0809555703965568E-8</v>
      </c>
      <c r="E60">
        <f t="shared" si="4"/>
        <v>54</v>
      </c>
      <c r="F60">
        <f t="shared" si="0"/>
        <v>1.9748305522984216E-5</v>
      </c>
      <c r="G60">
        <f t="shared" si="4"/>
        <v>54</v>
      </c>
      <c r="H60">
        <f t="shared" ref="H60" si="162">_xlfn.CHISQ.DIST(G60,G$3,FALSE)</f>
        <v>1.1795146493376906E-3</v>
      </c>
      <c r="I60">
        <f t="shared" si="4"/>
        <v>54</v>
      </c>
      <c r="J60">
        <f t="shared" ref="J60" si="163">_xlfn.CHISQ.DIST(I60,I$3,FALSE)</f>
        <v>1.2129304271646121E-2</v>
      </c>
      <c r="K60">
        <f t="shared" si="7"/>
        <v>54</v>
      </c>
      <c r="L60">
        <f t="shared" ref="L60" si="164">_xlfn.CHISQ.DIST(K60,K$3,FALSE)</f>
        <v>3.4122721580822392E-2</v>
      </c>
    </row>
    <row r="61" spans="3:12" x14ac:dyDescent="0.3">
      <c r="C61">
        <f t="shared" si="4"/>
        <v>55</v>
      </c>
      <c r="D61">
        <f t="shared" si="0"/>
        <v>1.3582861914406256E-8</v>
      </c>
      <c r="E61">
        <f t="shared" si="4"/>
        <v>55</v>
      </c>
      <c r="F61">
        <f t="shared" si="0"/>
        <v>1.4128724721608904E-5</v>
      </c>
      <c r="G61">
        <f t="shared" si="4"/>
        <v>55</v>
      </c>
      <c r="H61">
        <f t="shared" ref="H61" si="165">_xlfn.CHISQ.DIST(G61,G$3,FALSE)</f>
        <v>9.2495608441844521E-4</v>
      </c>
      <c r="I61">
        <f t="shared" si="4"/>
        <v>55</v>
      </c>
      <c r="J61">
        <f t="shared" ref="J61" si="166">_xlfn.CHISQ.DIST(I61,I$3,FALSE)</f>
        <v>1.0425534110574146E-2</v>
      </c>
      <c r="K61">
        <f t="shared" si="7"/>
        <v>55</v>
      </c>
      <c r="L61">
        <f t="shared" ref="L61" si="167">_xlfn.CHISQ.DIST(K61,K$3,FALSE)</f>
        <v>3.214776120875814E-2</v>
      </c>
    </row>
    <row r="62" spans="3:12" x14ac:dyDescent="0.3">
      <c r="C62">
        <f t="shared" si="4"/>
        <v>56</v>
      </c>
      <c r="D62">
        <f t="shared" si="0"/>
        <v>8.8541198169404947E-9</v>
      </c>
      <c r="E62">
        <f t="shared" si="4"/>
        <v>56</v>
      </c>
      <c r="F62">
        <f t="shared" si="0"/>
        <v>1.0078218278150689E-5</v>
      </c>
      <c r="G62">
        <f t="shared" si="4"/>
        <v>56</v>
      </c>
      <c r="H62">
        <f t="shared" ref="H62" si="168">_xlfn.CHISQ.DIST(G62,G$3,FALSE)</f>
        <v>7.2198570326048898E-4</v>
      </c>
      <c r="I62">
        <f t="shared" si="4"/>
        <v>56</v>
      </c>
      <c r="J62">
        <f t="shared" ref="J62" si="169">_xlfn.CHISQ.DIST(I62,I$3,FALSE)</f>
        <v>8.9049705049964265E-3</v>
      </c>
      <c r="K62">
        <f t="shared" si="7"/>
        <v>56</v>
      </c>
      <c r="L62">
        <f t="shared" ref="L62" si="170">_xlfn.CHISQ.DIST(K62,K$3,FALSE)</f>
        <v>3.0047724806319075E-2</v>
      </c>
    </row>
    <row r="63" spans="3:12" x14ac:dyDescent="0.3">
      <c r="C63">
        <f t="shared" si="4"/>
        <v>57</v>
      </c>
      <c r="D63">
        <f t="shared" si="0"/>
        <v>5.76428530776695E-9</v>
      </c>
      <c r="E63">
        <f t="shared" si="4"/>
        <v>57</v>
      </c>
      <c r="F63">
        <f t="shared" si="0"/>
        <v>7.1683297866343615E-6</v>
      </c>
      <c r="G63">
        <f t="shared" si="4"/>
        <v>57</v>
      </c>
      <c r="H63">
        <f t="shared" ref="H63" si="171">_xlfn.CHISQ.DIST(G63,G$3,FALSE)</f>
        <v>5.6104404639298225E-4</v>
      </c>
      <c r="I63">
        <f t="shared" si="4"/>
        <v>57</v>
      </c>
      <c r="J63">
        <f t="shared" ref="J63" si="172">_xlfn.CHISQ.DIST(I63,I$3,FALSE)</f>
        <v>7.5602296706091263E-3</v>
      </c>
      <c r="K63">
        <f t="shared" si="7"/>
        <v>57</v>
      </c>
      <c r="L63">
        <f t="shared" ref="L63" si="173">_xlfn.CHISQ.DIST(K63,K$3,FALSE)</f>
        <v>2.787072333082645E-2</v>
      </c>
    </row>
    <row r="64" spans="3:12" x14ac:dyDescent="0.3">
      <c r="C64">
        <f t="shared" si="4"/>
        <v>58</v>
      </c>
      <c r="D64">
        <f t="shared" si="0"/>
        <v>3.7480966307133262E-9</v>
      </c>
      <c r="E64">
        <f t="shared" si="4"/>
        <v>58</v>
      </c>
      <c r="F64">
        <f t="shared" si="0"/>
        <v>5.0845084959628903E-6</v>
      </c>
      <c r="G64">
        <f t="shared" si="4"/>
        <v>58</v>
      </c>
      <c r="H64">
        <f t="shared" ref="H64" si="174">_xlfn.CHISQ.DIST(G64,G$3,FALSE)</f>
        <v>4.341038601084779E-4</v>
      </c>
      <c r="I64">
        <f t="shared" si="4"/>
        <v>58</v>
      </c>
      <c r="J64">
        <f t="shared" ref="J64" si="175">_xlfn.CHISQ.DIST(I64,I$3,FALSE)</f>
        <v>6.3811267029011635E-3</v>
      </c>
      <c r="K64">
        <f t="shared" si="7"/>
        <v>58</v>
      </c>
      <c r="L64">
        <f t="shared" ref="L64" si="176">_xlfn.CHISQ.DIST(K64,K$3,FALSE)</f>
        <v>2.5661161418353663E-2</v>
      </c>
    </row>
    <row r="65" spans="3:12" x14ac:dyDescent="0.3">
      <c r="C65">
        <f t="shared" si="4"/>
        <v>59</v>
      </c>
      <c r="D65">
        <f t="shared" si="0"/>
        <v>2.4342187895729764E-9</v>
      </c>
      <c r="E65">
        <f t="shared" si="4"/>
        <v>59</v>
      </c>
      <c r="F65">
        <f t="shared" si="0"/>
        <v>3.5968133303325217E-6</v>
      </c>
      <c r="G65">
        <f t="shared" si="4"/>
        <v>59</v>
      </c>
      <c r="H65">
        <f t="shared" ref="H65" si="177">_xlfn.CHISQ.DIST(G65,G$3,FALSE)</f>
        <v>3.3448963130903406E-4</v>
      </c>
      <c r="I65">
        <f t="shared" si="4"/>
        <v>59</v>
      </c>
      <c r="J65">
        <f t="shared" ref="J65" si="178">_xlfn.CHISQ.DIST(I65,I$3,FALSE)</f>
        <v>5.355579500683951E-3</v>
      </c>
      <c r="K65">
        <f t="shared" si="7"/>
        <v>59</v>
      </c>
      <c r="L65">
        <f t="shared" ref="L65" si="179">_xlfn.CHISQ.DIST(K65,K$3,FALSE)</f>
        <v>2.34587842729094E-2</v>
      </c>
    </row>
    <row r="66" spans="3:12" x14ac:dyDescent="0.3">
      <c r="C66">
        <f t="shared" si="4"/>
        <v>60</v>
      </c>
      <c r="D66">
        <f t="shared" si="0"/>
        <v>1.5790988759917756E-9</v>
      </c>
      <c r="E66">
        <f t="shared" si="4"/>
        <v>60</v>
      </c>
      <c r="F66">
        <f t="shared" si="0"/>
        <v>2.5378374792725055E-6</v>
      </c>
      <c r="G66">
        <f t="shared" si="4"/>
        <v>60</v>
      </c>
      <c r="H66">
        <f t="shared" ref="H66" si="180">_xlfn.CHISQ.DIST(G66,G$3,FALSE)</f>
        <v>2.5669934543090978E-4</v>
      </c>
      <c r="I66">
        <f t="shared" si="4"/>
        <v>60</v>
      </c>
      <c r="J66">
        <f t="shared" ref="J66" si="181">_xlfn.CHISQ.DIST(I66,I$3,FALSE)</f>
        <v>4.4703833376125999E-3</v>
      </c>
      <c r="K66">
        <f t="shared" si="7"/>
        <v>60</v>
      </c>
      <c r="L66">
        <f t="shared" ref="L66" si="182">_xlfn.CHISQ.DIST(K66,K$3,FALSE)</f>
        <v>2.129805726205887E-2</v>
      </c>
    </row>
    <row r="67" spans="3:12" x14ac:dyDescent="0.3">
      <c r="C67">
        <f t="shared" si="4"/>
        <v>61</v>
      </c>
      <c r="D67">
        <f t="shared" si="0"/>
        <v>1.0232374387640725E-9</v>
      </c>
      <c r="E67">
        <f t="shared" si="4"/>
        <v>61</v>
      </c>
      <c r="F67">
        <f t="shared" si="0"/>
        <v>1.7861742638575735E-6</v>
      </c>
      <c r="G67">
        <f t="shared" si="4"/>
        <v>61</v>
      </c>
      <c r="H67">
        <f t="shared" ref="H67" si="183">_xlfn.CHISQ.DIST(G67,G$3,FALSE)</f>
        <v>1.9623555821723907E-4</v>
      </c>
      <c r="I67">
        <f t="shared" si="4"/>
        <v>61</v>
      </c>
      <c r="J67">
        <f t="shared" ref="J67" si="184">_xlfn.CHISQ.DIST(I67,I$3,FALSE)</f>
        <v>3.7118518383013736E-3</v>
      </c>
      <c r="K67">
        <f t="shared" si="7"/>
        <v>61</v>
      </c>
      <c r="L67">
        <f t="shared" ref="L67" si="185">_xlfn.CHISQ.DIST(K67,K$3,FALSE)</f>
        <v>1.9207851102306717E-2</v>
      </c>
    </row>
    <row r="68" spans="3:12" x14ac:dyDescent="0.3">
      <c r="C68">
        <f t="shared" si="4"/>
        <v>62</v>
      </c>
      <c r="D68">
        <f t="shared" si="0"/>
        <v>6.6233331285235387E-10</v>
      </c>
      <c r="E68">
        <f t="shared" si="4"/>
        <v>62</v>
      </c>
      <c r="F68">
        <f t="shared" si="0"/>
        <v>1.2541032027764744E-6</v>
      </c>
      <c r="G68">
        <f t="shared" si="4"/>
        <v>62</v>
      </c>
      <c r="H68">
        <f t="shared" ref="H68" si="186">_xlfn.CHISQ.DIST(G68,G$3,FALSE)</f>
        <v>1.4945017466646369E-4</v>
      </c>
      <c r="I68">
        <f t="shared" si="4"/>
        <v>62</v>
      </c>
      <c r="J68">
        <f t="shared" ref="J68" si="187">_xlfn.CHISQ.DIST(I68,I$3,FALSE)</f>
        <v>3.0663281285851522E-3</v>
      </c>
      <c r="K68">
        <f t="shared" si="7"/>
        <v>62</v>
      </c>
      <c r="L68">
        <f t="shared" ref="L68" si="188">_xlfn.CHISQ.DIST(K68,K$3,FALSE)</f>
        <v>1.7211394027387934E-2</v>
      </c>
    </row>
    <row r="69" spans="3:12" x14ac:dyDescent="0.3">
      <c r="C69">
        <f t="shared" si="4"/>
        <v>63</v>
      </c>
      <c r="D69">
        <f t="shared" si="0"/>
        <v>4.2827704533085649E-10</v>
      </c>
      <c r="E69">
        <f t="shared" si="4"/>
        <v>63</v>
      </c>
      <c r="F69">
        <f t="shared" si="0"/>
        <v>8.7846765524638295E-7</v>
      </c>
      <c r="G69">
        <f t="shared" si="4"/>
        <v>63</v>
      </c>
      <c r="H69">
        <f t="shared" ref="H69" si="189">_xlfn.CHISQ.DIST(G69,G$3,FALSE)</f>
        <v>1.1340526698692409E-4</v>
      </c>
      <c r="I69">
        <f t="shared" si="4"/>
        <v>63</v>
      </c>
      <c r="J69">
        <f t="shared" ref="J69" si="190">_xlfn.CHISQ.DIST(I69,I$3,FALSE)</f>
        <v>2.520575584582452E-3</v>
      </c>
      <c r="K69">
        <f t="shared" si="7"/>
        <v>63</v>
      </c>
      <c r="L69">
        <f t="shared" ref="L69" si="191">_xlfn.CHISQ.DIST(K69,K$3,FALSE)</f>
        <v>1.5326445498347784E-2</v>
      </c>
    </row>
    <row r="70" spans="3:12" x14ac:dyDescent="0.3">
      <c r="C70">
        <f t="shared" si="4"/>
        <v>64</v>
      </c>
      <c r="D70">
        <f t="shared" si="0"/>
        <v>2.7665291780847875E-10</v>
      </c>
      <c r="E70">
        <f t="shared" si="4"/>
        <v>64</v>
      </c>
      <c r="F70">
        <f t="shared" si="0"/>
        <v>6.1395049723585915E-7</v>
      </c>
      <c r="G70">
        <f t="shared" si="4"/>
        <v>64</v>
      </c>
      <c r="H70">
        <f t="shared" ref="H70" si="192">_xlfn.CHISQ.DIST(G70,G$3,FALSE)</f>
        <v>8.5750750128483198E-5</v>
      </c>
      <c r="I70">
        <f t="shared" si="4"/>
        <v>64</v>
      </c>
      <c r="J70">
        <f t="shared" ref="J70" si="193">_xlfn.CHISQ.DIST(I70,I$3,FALSE)</f>
        <v>2.0620611986406261E-3</v>
      </c>
      <c r="K70">
        <f t="shared" si="7"/>
        <v>64</v>
      </c>
      <c r="L70">
        <f t="shared" ref="L70" si="194">_xlfn.CHISQ.DIST(K70,K$3,FALSE)</f>
        <v>1.356564328644076E-2</v>
      </c>
    </row>
    <row r="71" spans="3:12" x14ac:dyDescent="0.3">
      <c r="C71">
        <f t="shared" si="4"/>
        <v>65</v>
      </c>
      <c r="D71">
        <f t="shared" ref="D71:F106" si="195">_xlfn.CHISQ.DIST(C71,C$3,FALSE)</f>
        <v>1.7853425049972073E-10</v>
      </c>
      <c r="E71">
        <f t="shared" si="4"/>
        <v>65</v>
      </c>
      <c r="F71">
        <f t="shared" si="195"/>
        <v>4.2814074300642333E-7</v>
      </c>
      <c r="G71">
        <f t="shared" si="4"/>
        <v>65</v>
      </c>
      <c r="H71">
        <f t="shared" ref="H71" si="196">_xlfn.CHISQ.DIST(G71,G$3,FALSE)</f>
        <v>6.4618674332293533E-5</v>
      </c>
      <c r="I71">
        <f t="shared" ref="I71" si="197">I70+1</f>
        <v>65</v>
      </c>
      <c r="J71">
        <f t="shared" ref="J71" si="198">_xlfn.CHISQ.DIST(I71,I$3,FALSE)</f>
        <v>1.6791464664067074E-3</v>
      </c>
      <c r="K71">
        <f t="shared" si="7"/>
        <v>65</v>
      </c>
      <c r="L71">
        <f t="shared" ref="L71" si="199">_xlfn.CHISQ.DIST(K71,K$3,FALSE)</f>
        <v>1.1936976415538227E-2</v>
      </c>
    </row>
    <row r="72" spans="3:12" x14ac:dyDescent="0.3">
      <c r="C72">
        <f t="shared" ref="C72:K106" si="200">C71+1</f>
        <v>66</v>
      </c>
      <c r="D72">
        <f t="shared" si="195"/>
        <v>1.1510564408514905E-10</v>
      </c>
      <c r="E72">
        <f t="shared" si="200"/>
        <v>66</v>
      </c>
      <c r="F72">
        <f t="shared" si="195"/>
        <v>2.9793019958931513E-7</v>
      </c>
      <c r="G72">
        <f t="shared" si="200"/>
        <v>66</v>
      </c>
      <c r="H72">
        <f t="shared" ref="H72" si="201">_xlfn.CHISQ.DIST(G72,G$3,FALSE)</f>
        <v>4.8533197833401128E-5</v>
      </c>
      <c r="I72">
        <f t="shared" si="200"/>
        <v>66</v>
      </c>
      <c r="J72">
        <f t="shared" ref="J72" si="202">_xlfn.CHISQ.DIST(I72,I$3,FALSE)</f>
        <v>1.3612012460991446E-3</v>
      </c>
      <c r="K72">
        <f t="shared" si="200"/>
        <v>66</v>
      </c>
      <c r="L72">
        <f t="shared" ref="L72" si="203">_xlfn.CHISQ.DIST(K72,K$3,FALSE)</f>
        <v>1.0444339693162157E-2</v>
      </c>
    </row>
    <row r="73" spans="3:12" x14ac:dyDescent="0.3">
      <c r="C73">
        <f t="shared" si="200"/>
        <v>67</v>
      </c>
      <c r="D73">
        <f t="shared" si="195"/>
        <v>7.4143459647524159E-11</v>
      </c>
      <c r="E73">
        <f t="shared" si="200"/>
        <v>67</v>
      </c>
      <c r="F73">
        <f t="shared" si="195"/>
        <v>2.0689266366973288E-7</v>
      </c>
      <c r="G73">
        <f t="shared" si="200"/>
        <v>67</v>
      </c>
      <c r="H73">
        <f t="shared" ref="H73" si="204">_xlfn.CHISQ.DIST(G73,G$3,FALSE)</f>
        <v>3.6334886425373128E-5</v>
      </c>
      <c r="I73">
        <f t="shared" si="200"/>
        <v>67</v>
      </c>
      <c r="J73">
        <f t="shared" ref="J73" si="205">_xlfn.CHISQ.DIST(I73,I$3,FALSE)</f>
        <v>1.0986555983511846E-3</v>
      </c>
      <c r="K73">
        <f t="shared" si="200"/>
        <v>67</v>
      </c>
      <c r="L73">
        <f t="shared" ref="L73" si="206">_xlfn.CHISQ.DIST(K73,K$3,FALSE)</f>
        <v>9.088130598002786E-3</v>
      </c>
    </row>
    <row r="74" spans="3:12" x14ac:dyDescent="0.3">
      <c r="C74">
        <f t="shared" si="200"/>
        <v>68</v>
      </c>
      <c r="D74">
        <f t="shared" si="195"/>
        <v>4.7715782036940244E-11</v>
      </c>
      <c r="E74">
        <f t="shared" si="200"/>
        <v>68</v>
      </c>
      <c r="F74">
        <f t="shared" si="195"/>
        <v>1.4338536959920363E-7</v>
      </c>
      <c r="G74">
        <f t="shared" si="200"/>
        <v>68</v>
      </c>
      <c r="H74">
        <f t="shared" ref="H74" si="207">_xlfn.CHISQ.DIST(G74,G$3,FALSE)</f>
        <v>2.7117778318084124E-5</v>
      </c>
      <c r="I74">
        <f t="shared" si="200"/>
        <v>68</v>
      </c>
      <c r="J74">
        <f t="shared" ref="J74" si="208">_xlfn.CHISQ.DIST(I74,I$3,FALSE)</f>
        <v>8.8300349430982521E-4</v>
      </c>
      <c r="K74">
        <f t="shared" si="200"/>
        <v>68</v>
      </c>
      <c r="L74">
        <f t="shared" ref="L74" si="209">_xlfn.CHISQ.DIST(K74,K$3,FALSE)</f>
        <v>7.8658554013442943E-3</v>
      </c>
    </row>
    <row r="75" spans="3:12" x14ac:dyDescent="0.3">
      <c r="C75">
        <f t="shared" si="200"/>
        <v>69</v>
      </c>
      <c r="D75">
        <f t="shared" si="195"/>
        <v>3.0681424341963986E-11</v>
      </c>
      <c r="E75">
        <f t="shared" si="200"/>
        <v>69</v>
      </c>
      <c r="F75">
        <f t="shared" si="195"/>
        <v>9.9178880420807178E-8</v>
      </c>
      <c r="G75">
        <f t="shared" si="200"/>
        <v>69</v>
      </c>
      <c r="H75">
        <f t="shared" ref="H75" si="210">_xlfn.CHISQ.DIST(G75,G$3,FALSE)</f>
        <v>2.0177592997739834E-5</v>
      </c>
      <c r="I75">
        <f t="shared" si="200"/>
        <v>69</v>
      </c>
      <c r="J75">
        <f t="shared" ref="J75" si="211">_xlfn.CHISQ.DIST(I75,I$3,FALSE)</f>
        <v>7.0677074365728247E-4</v>
      </c>
      <c r="K75">
        <f t="shared" si="200"/>
        <v>69</v>
      </c>
      <c r="L75">
        <f t="shared" ref="L75" si="212">_xlfn.CHISQ.DIST(K75,K$3,FALSE)</f>
        <v>6.772717957648308E-3</v>
      </c>
    </row>
    <row r="76" spans="3:12" x14ac:dyDescent="0.3">
      <c r="C76">
        <f t="shared" si="200"/>
        <v>70</v>
      </c>
      <c r="D76">
        <f t="shared" si="195"/>
        <v>1.9711699662907494E-11</v>
      </c>
      <c r="E76">
        <f t="shared" si="200"/>
        <v>70</v>
      </c>
      <c r="F76">
        <f t="shared" si="195"/>
        <v>6.8471919691320607E-8</v>
      </c>
      <c r="G76">
        <f t="shared" si="200"/>
        <v>70</v>
      </c>
      <c r="H76">
        <f t="shared" ref="H76" si="213">_xlfn.CHISQ.DIST(G76,G$3,FALSE)</f>
        <v>1.4969503858797775E-5</v>
      </c>
      <c r="I76">
        <f t="shared" si="200"/>
        <v>70</v>
      </c>
      <c r="J76">
        <f t="shared" ref="J76" si="214">_xlfn.CHISQ.DIST(I76,I$3,FALSE)</f>
        <v>5.6345775318469458E-4</v>
      </c>
      <c r="K76">
        <f t="shared" si="200"/>
        <v>70</v>
      </c>
      <c r="L76">
        <f t="shared" ref="L76" si="215">_xlfn.CHISQ.DIST(K76,K$3,FALSE)</f>
        <v>5.802171105571902E-3</v>
      </c>
    </row>
    <row r="77" spans="3:12" x14ac:dyDescent="0.3">
      <c r="C77">
        <f t="shared" si="200"/>
        <v>71</v>
      </c>
      <c r="D77">
        <f t="shared" si="195"/>
        <v>1.2653715544079441E-11</v>
      </c>
      <c r="E77">
        <f t="shared" si="200"/>
        <v>71</v>
      </c>
      <c r="F77">
        <f t="shared" si="195"/>
        <v>4.7185443501639018E-8</v>
      </c>
      <c r="G77">
        <f t="shared" si="200"/>
        <v>71</v>
      </c>
      <c r="H77">
        <f t="shared" ref="H77" si="216">_xlfn.CHISQ.DIST(G77,G$3,FALSE)</f>
        <v>1.107399919164292E-5</v>
      </c>
      <c r="I77">
        <f t="shared" si="200"/>
        <v>71</v>
      </c>
      <c r="J77">
        <f t="shared" ref="J77" si="217">_xlfn.CHISQ.DIST(I77,I$3,FALSE)</f>
        <v>4.4746594011833016E-4</v>
      </c>
      <c r="K77">
        <f t="shared" si="200"/>
        <v>71</v>
      </c>
      <c r="L77">
        <f t="shared" ref="L77" si="218">_xlfn.CHISQ.DIST(K77,K$3,FALSE)</f>
        <v>4.9464167020450726E-3</v>
      </c>
    </row>
    <row r="78" spans="3:12" x14ac:dyDescent="0.3">
      <c r="C78">
        <f t="shared" si="200"/>
        <v>72</v>
      </c>
      <c r="D78">
        <f t="shared" si="195"/>
        <v>8.116474287588317E-12</v>
      </c>
      <c r="E78">
        <f t="shared" si="200"/>
        <v>72</v>
      </c>
      <c r="F78">
        <f t="shared" si="195"/>
        <v>3.245847637386164E-8</v>
      </c>
      <c r="G78">
        <f t="shared" si="200"/>
        <v>72</v>
      </c>
      <c r="H78">
        <f t="shared" ref="H78" si="219">_xlfn.CHISQ.DIST(G78,G$3,FALSE)</f>
        <v>8.1694969410329616E-6</v>
      </c>
      <c r="I78">
        <f t="shared" si="200"/>
        <v>72</v>
      </c>
      <c r="J78">
        <f t="shared" ref="J78" si="220">_xlfn.CHISQ.DIST(I78,I$3,FALSE)</f>
        <v>3.5401490645278722E-4</v>
      </c>
      <c r="K78">
        <f t="shared" si="200"/>
        <v>72</v>
      </c>
      <c r="L78">
        <f t="shared" ref="L78" si="221">_xlfn.CHISQ.DIST(K78,K$3,FALSE)</f>
        <v>4.1968457165203607E-3</v>
      </c>
    </row>
    <row r="79" spans="3:12" x14ac:dyDescent="0.3">
      <c r="C79">
        <f t="shared" si="200"/>
        <v>73</v>
      </c>
      <c r="D79">
        <f t="shared" si="195"/>
        <v>5.2021351515258238E-12</v>
      </c>
      <c r="E79">
        <f t="shared" si="200"/>
        <v>73</v>
      </c>
      <c r="F79">
        <f t="shared" si="195"/>
        <v>2.2289183625940296E-8</v>
      </c>
      <c r="G79">
        <f t="shared" si="200"/>
        <v>73</v>
      </c>
      <c r="H79">
        <f t="shared" ref="H79" si="222">_xlfn.CHISQ.DIST(G79,G$3,FALSE)</f>
        <v>6.0105354809380283E-6</v>
      </c>
      <c r="I79">
        <f t="shared" si="200"/>
        <v>73</v>
      </c>
      <c r="J79">
        <f t="shared" ref="J79" si="223">_xlfn.CHISQ.DIST(I79,I$3,FALSE)</f>
        <v>2.7905590591879566E-4</v>
      </c>
      <c r="K79">
        <f t="shared" si="200"/>
        <v>73</v>
      </c>
      <c r="L79">
        <f t="shared" ref="L79" si="224">_xlfn.CHISQ.DIST(K79,K$3,FALSE)</f>
        <v>3.5444143946938198E-3</v>
      </c>
    </row>
    <row r="80" spans="3:12" x14ac:dyDescent="0.3">
      <c r="C80">
        <f t="shared" si="200"/>
        <v>74</v>
      </c>
      <c r="D80">
        <f t="shared" si="195"/>
        <v>3.3317302231900231E-12</v>
      </c>
      <c r="E80">
        <f t="shared" si="200"/>
        <v>74</v>
      </c>
      <c r="F80">
        <f t="shared" si="195"/>
        <v>1.5280116225693744E-8</v>
      </c>
      <c r="G80">
        <f t="shared" si="200"/>
        <v>74</v>
      </c>
      <c r="H80">
        <f t="shared" ref="H80" si="225">_xlfn.CHISQ.DIST(G80,G$3,FALSE)</f>
        <v>4.4105216554674833E-6</v>
      </c>
      <c r="I80">
        <f t="shared" si="200"/>
        <v>74</v>
      </c>
      <c r="J80">
        <f t="shared" ref="J80" si="226">_xlfn.CHISQ.DIST(I80,I$3,FALSE)</f>
        <v>2.1918574706477625E-4</v>
      </c>
      <c r="K80">
        <f t="shared" si="200"/>
        <v>74</v>
      </c>
      <c r="L80">
        <f t="shared" ref="L80" si="227">_xlfn.CHISQ.DIST(K80,K$3,FALSE)</f>
        <v>2.9799562040185887E-3</v>
      </c>
    </row>
    <row r="81" spans="3:12" x14ac:dyDescent="0.3">
      <c r="C81">
        <f t="shared" si="200"/>
        <v>75</v>
      </c>
      <c r="D81">
        <f t="shared" si="195"/>
        <v>2.13226295710221E-12</v>
      </c>
      <c r="E81">
        <f t="shared" si="200"/>
        <v>75</v>
      </c>
      <c r="F81">
        <f t="shared" si="195"/>
        <v>1.0457919864065937E-8</v>
      </c>
      <c r="G81">
        <f t="shared" si="200"/>
        <v>75</v>
      </c>
      <c r="H81">
        <f t="shared" ref="H81" si="228">_xlfn.CHISQ.DIST(G81,G$3,FALSE)</f>
        <v>3.2281694935822103E-6</v>
      </c>
      <c r="I81">
        <f t="shared" si="200"/>
        <v>75</v>
      </c>
      <c r="J81">
        <f t="shared" ref="J81" si="229">_xlfn.CHISQ.DIST(I81,I$3,FALSE)</f>
        <v>1.7156409297411614E-4</v>
      </c>
      <c r="K81">
        <f t="shared" si="200"/>
        <v>75</v>
      </c>
      <c r="L81">
        <f t="shared" ref="L81" si="230">_xlfn.CHISQ.DIST(K81,K$3,FALSE)</f>
        <v>2.4944321091742521E-3</v>
      </c>
    </row>
    <row r="82" spans="3:12" x14ac:dyDescent="0.3">
      <c r="C82">
        <f t="shared" si="200"/>
        <v>76</v>
      </c>
      <c r="D82">
        <f t="shared" si="195"/>
        <v>1.3636497486416416E-12</v>
      </c>
      <c r="E82">
        <f t="shared" si="200"/>
        <v>76</v>
      </c>
      <c r="F82">
        <f t="shared" si="195"/>
        <v>7.146099003093792E-9</v>
      </c>
      <c r="G82">
        <f t="shared" si="200"/>
        <v>76</v>
      </c>
      <c r="H82">
        <f t="shared" ref="H82" si="231">_xlfn.CHISQ.DIST(G82,G$3,FALSE)</f>
        <v>2.3569029098183843E-6</v>
      </c>
      <c r="I82">
        <f t="shared" si="200"/>
        <v>76</v>
      </c>
      <c r="J82">
        <f t="shared" ref="J82" si="232">_xlfn.CHISQ.DIST(I82,I$3,FALSE)</f>
        <v>1.3383614122459324E-4</v>
      </c>
      <c r="K82">
        <f t="shared" si="200"/>
        <v>76</v>
      </c>
      <c r="L82">
        <f t="shared" ref="L82" si="233">_xlfn.CHISQ.DIST(K82,K$3,FALSE)</f>
        <v>2.0791237558822591E-3</v>
      </c>
    </row>
    <row r="83" spans="3:12" x14ac:dyDescent="0.3">
      <c r="C83">
        <f t="shared" si="200"/>
        <v>77</v>
      </c>
      <c r="D83">
        <f t="shared" si="195"/>
        <v>8.7149345002031533E-13</v>
      </c>
      <c r="E83">
        <f t="shared" si="200"/>
        <v>77</v>
      </c>
      <c r="F83">
        <f t="shared" si="195"/>
        <v>4.8754643341688696E-9</v>
      </c>
      <c r="G83">
        <f t="shared" si="200"/>
        <v>77</v>
      </c>
      <c r="H83">
        <f t="shared" ref="H83" si="234">_xlfn.CHISQ.DIST(G83,G$3,FALSE)</f>
        <v>1.7166205692415448E-6</v>
      </c>
      <c r="I83">
        <f t="shared" si="200"/>
        <v>77</v>
      </c>
      <c r="J83">
        <f t="shared" ref="J83" si="235">_xlfn.CHISQ.DIST(I83,I$3,FALSE)</f>
        <v>1.0406188547228262E-4</v>
      </c>
      <c r="K83">
        <f t="shared" si="200"/>
        <v>77</v>
      </c>
      <c r="L83">
        <f t="shared" ref="L83" si="236">_xlfn.CHISQ.DIST(K83,K$3,FALSE)</f>
        <v>1.7257754597601771E-3</v>
      </c>
    </row>
    <row r="84" spans="3:12" x14ac:dyDescent="0.3">
      <c r="C84">
        <f t="shared" si="200"/>
        <v>78</v>
      </c>
      <c r="D84">
        <f t="shared" si="195"/>
        <v>5.5658615164678791E-13</v>
      </c>
      <c r="E84">
        <f t="shared" si="200"/>
        <v>78</v>
      </c>
      <c r="F84">
        <f t="shared" si="195"/>
        <v>3.3212658536259226E-9</v>
      </c>
      <c r="G84">
        <f t="shared" si="200"/>
        <v>78</v>
      </c>
      <c r="H84">
        <f t="shared" ref="H84" si="237">_xlfn.CHISQ.DIST(G84,G$3,FALSE)</f>
        <v>1.2473299671555537E-6</v>
      </c>
      <c r="I84">
        <f t="shared" si="200"/>
        <v>78</v>
      </c>
      <c r="J84">
        <f t="shared" ref="J84" si="238">_xlfn.CHISQ.DIST(I84,I$3,FALSE)</f>
        <v>8.0652553588540825E-5</v>
      </c>
      <c r="K84">
        <f t="shared" si="200"/>
        <v>78</v>
      </c>
      <c r="L84">
        <f t="shared" ref="L84" si="239">_xlfn.CHISQ.DIST(K84,K$3,FALSE)</f>
        <v>1.4266916142854466E-3</v>
      </c>
    </row>
    <row r="85" spans="3:12" x14ac:dyDescent="0.3">
      <c r="C85">
        <f t="shared" si="200"/>
        <v>79</v>
      </c>
      <c r="D85">
        <f t="shared" si="195"/>
        <v>3.5523447756742519E-13</v>
      </c>
      <c r="E85">
        <f t="shared" si="200"/>
        <v>79</v>
      </c>
      <c r="F85">
        <f t="shared" si="195"/>
        <v>2.2591693996863997E-9</v>
      </c>
      <c r="G85">
        <f t="shared" si="200"/>
        <v>79</v>
      </c>
      <c r="H85">
        <f t="shared" ref="H85" si="240">_xlfn.CHISQ.DIST(G85,G$3,FALSE)</f>
        <v>9.0425091285407622E-7</v>
      </c>
      <c r="I85">
        <f t="shared" si="200"/>
        <v>79</v>
      </c>
      <c r="J85">
        <f t="shared" ref="J85" si="241">_xlfn.CHISQ.DIST(I85,I$3,FALSE)</f>
        <v>6.2314363714812568E-5</v>
      </c>
      <c r="K85">
        <f t="shared" si="200"/>
        <v>79</v>
      </c>
      <c r="L85">
        <f t="shared" ref="L85" si="242">_xlfn.CHISQ.DIST(K85,K$3,FALSE)</f>
        <v>1.1747963648658874E-3</v>
      </c>
    </row>
    <row r="86" spans="3:12" x14ac:dyDescent="0.3">
      <c r="C86">
        <f t="shared" si="200"/>
        <v>80</v>
      </c>
      <c r="D86">
        <f t="shared" si="195"/>
        <v>2.2657889361555127E-13</v>
      </c>
      <c r="E86">
        <f t="shared" si="200"/>
        <v>80</v>
      </c>
      <c r="F86">
        <f t="shared" si="195"/>
        <v>1.5345025599360147E-9</v>
      </c>
      <c r="G86">
        <f t="shared" si="200"/>
        <v>80</v>
      </c>
      <c r="H86">
        <f t="shared" ref="H86" si="243">_xlfn.CHISQ.DIST(G86,G$3,FALSE)</f>
        <v>6.5406702521414913E-7</v>
      </c>
      <c r="I86">
        <f t="shared" si="200"/>
        <v>80</v>
      </c>
      <c r="J86">
        <f t="shared" ref="J86" si="244">_xlfn.CHISQ.DIST(I86,I$3,FALSE)</f>
        <v>4.7999414761730981E-5</v>
      </c>
      <c r="K86">
        <f t="shared" si="200"/>
        <v>80</v>
      </c>
      <c r="L86">
        <f t="shared" ref="L86" si="245">_xlfn.CHISQ.DIST(K86,K$3,FALSE)</f>
        <v>9.6366225759168898E-4</v>
      </c>
    </row>
    <row r="87" spans="3:12" x14ac:dyDescent="0.3">
      <c r="C87">
        <f t="shared" si="200"/>
        <v>81</v>
      </c>
      <c r="D87">
        <f t="shared" si="195"/>
        <v>1.4442831297208474E-13</v>
      </c>
      <c r="E87">
        <f t="shared" si="200"/>
        <v>81</v>
      </c>
      <c r="F87">
        <f t="shared" si="195"/>
        <v>1.04082008253516E-9</v>
      </c>
      <c r="G87">
        <f t="shared" si="200"/>
        <v>81</v>
      </c>
      <c r="H87">
        <f t="shared" ref="H87" si="246">_xlfn.CHISQ.DIST(G87,G$3,FALSE)</f>
        <v>4.7206897634021222E-7</v>
      </c>
      <c r="I87">
        <f t="shared" si="200"/>
        <v>81</v>
      </c>
      <c r="J87">
        <f t="shared" ref="J87" si="247">_xlfn.CHISQ.DIST(I87,I$3,FALSE)</f>
        <v>3.6863308189712034E-5</v>
      </c>
      <c r="K87">
        <f t="shared" si="200"/>
        <v>81</v>
      </c>
      <c r="L87">
        <f t="shared" ref="L87" si="248">_xlfn.CHISQ.DIST(K87,K$3,FALSE)</f>
        <v>7.8751416511989747E-4</v>
      </c>
    </row>
    <row r="88" spans="3:12" x14ac:dyDescent="0.3">
      <c r="C88">
        <f t="shared" si="200"/>
        <v>82</v>
      </c>
      <c r="D88">
        <f t="shared" si="195"/>
        <v>9.2006907046196236E-14</v>
      </c>
      <c r="E88">
        <f t="shared" si="200"/>
        <v>82</v>
      </c>
      <c r="F88">
        <f t="shared" si="195"/>
        <v>7.0499806323627351E-10</v>
      </c>
      <c r="G88">
        <f t="shared" si="200"/>
        <v>82</v>
      </c>
      <c r="H88">
        <f t="shared" ref="H88" si="249">_xlfn.CHISQ.DIST(G88,G$3,FALSE)</f>
        <v>3.3998666882664105E-7</v>
      </c>
      <c r="I88">
        <f t="shared" si="200"/>
        <v>82</v>
      </c>
      <c r="J88">
        <f t="shared" ref="J88" si="250">_xlfn.CHISQ.DIST(I88,I$3,FALSE)</f>
        <v>2.8228961587618835E-5</v>
      </c>
      <c r="K88">
        <f t="shared" si="200"/>
        <v>82</v>
      </c>
      <c r="L88">
        <f t="shared" ref="L88" si="251">_xlfn.CHISQ.DIST(K88,K$3,FALSE)</f>
        <v>6.4121420880318034E-4</v>
      </c>
    </row>
    <row r="89" spans="3:12" x14ac:dyDescent="0.3">
      <c r="C89">
        <f t="shared" si="200"/>
        <v>83</v>
      </c>
      <c r="D89">
        <f t="shared" si="195"/>
        <v>5.8577407983135177E-14</v>
      </c>
      <c r="E89">
        <f t="shared" si="200"/>
        <v>83</v>
      </c>
      <c r="F89">
        <f t="shared" si="195"/>
        <v>4.7689068867220944E-10</v>
      </c>
      <c r="G89">
        <f t="shared" si="200"/>
        <v>83</v>
      </c>
      <c r="H89">
        <f t="shared" ref="H89" si="252">_xlfn.CHISQ.DIST(G89,G$3,FALSE)</f>
        <v>2.4435093616645007E-7</v>
      </c>
      <c r="I89">
        <f t="shared" si="200"/>
        <v>83</v>
      </c>
      <c r="J89">
        <f t="shared" ref="J89" si="253">_xlfn.CHISQ.DIST(I89,I$3,FALSE)</f>
        <v>2.1556002320072081E-5</v>
      </c>
      <c r="K89">
        <f t="shared" si="200"/>
        <v>83</v>
      </c>
      <c r="L89">
        <f t="shared" ref="L89" si="254">_xlfn.CHISQ.DIST(K89,K$3,FALSE)</f>
        <v>5.2023271118212071E-4</v>
      </c>
    </row>
    <row r="90" spans="3:12" x14ac:dyDescent="0.3">
      <c r="C90">
        <f t="shared" si="200"/>
        <v>84</v>
      </c>
      <c r="D90">
        <f t="shared" si="195"/>
        <v>3.7272427982735867E-14</v>
      </c>
      <c r="E90">
        <f t="shared" si="200"/>
        <v>84</v>
      </c>
      <c r="F90">
        <f t="shared" si="195"/>
        <v>3.2216795851157725E-10</v>
      </c>
      <c r="G90">
        <f t="shared" si="200"/>
        <v>84</v>
      </c>
      <c r="H90">
        <f t="shared" ref="H90" si="255">_xlfn.CHISQ.DIST(G90,G$3,FALSE)</f>
        <v>1.7526027059941181E-7</v>
      </c>
      <c r="I90">
        <f t="shared" si="200"/>
        <v>84</v>
      </c>
      <c r="J90">
        <f t="shared" ref="J90" si="256">_xlfn.CHISQ.DIST(I90,I$3,FALSE)</f>
        <v>1.6415104836952861E-5</v>
      </c>
      <c r="K90">
        <f t="shared" si="200"/>
        <v>84</v>
      </c>
      <c r="L90">
        <f t="shared" ref="L90" si="257">_xlfn.CHISQ.DIST(K90,K$3,FALSE)</f>
        <v>4.206094866660638E-4</v>
      </c>
    </row>
    <row r="91" spans="3:12" x14ac:dyDescent="0.3">
      <c r="C91">
        <f t="shared" si="200"/>
        <v>85</v>
      </c>
      <c r="D91">
        <f t="shared" si="195"/>
        <v>2.3702764519344763E-14</v>
      </c>
      <c r="E91">
        <f t="shared" si="200"/>
        <v>85</v>
      </c>
      <c r="F91">
        <f t="shared" si="195"/>
        <v>2.1736612388743717E-10</v>
      </c>
      <c r="G91">
        <f t="shared" si="200"/>
        <v>85</v>
      </c>
      <c r="H91">
        <f t="shared" ref="H91" si="258">_xlfn.CHISQ.DIST(G91,G$3,FALSE)</f>
        <v>1.2545592939142768E-7</v>
      </c>
      <c r="I91">
        <f t="shared" si="200"/>
        <v>85</v>
      </c>
      <c r="J91">
        <f t="shared" ref="J91" si="259">_xlfn.CHISQ.DIST(I91,I$3,FALSE)</f>
        <v>1.2466644440234369E-5</v>
      </c>
      <c r="K91">
        <f t="shared" si="200"/>
        <v>85</v>
      </c>
      <c r="L91">
        <f t="shared" ref="L91" si="260">_xlfn.CHISQ.DIST(K91,K$3,FALSE)</f>
        <v>3.3890905654838986E-4</v>
      </c>
    </row>
    <row r="92" spans="3:12" x14ac:dyDescent="0.3">
      <c r="C92">
        <f t="shared" si="200"/>
        <v>86</v>
      </c>
      <c r="D92">
        <f t="shared" si="195"/>
        <v>1.5065025221765432E-14</v>
      </c>
      <c r="E92">
        <f t="shared" si="200"/>
        <v>86</v>
      </c>
      <c r="F92">
        <f t="shared" si="195"/>
        <v>1.4647393529149939E-10</v>
      </c>
      <c r="G92">
        <f t="shared" si="200"/>
        <v>86</v>
      </c>
      <c r="H92">
        <f t="shared" ref="H92" si="261">_xlfn.CHISQ.DIST(G92,G$3,FALSE)</f>
        <v>8.9630807389635783E-8</v>
      </c>
      <c r="I92">
        <f t="shared" si="200"/>
        <v>86</v>
      </c>
      <c r="J92">
        <f t="shared" ref="J92" si="262">_xlfn.CHISQ.DIST(I92,I$3,FALSE)</f>
        <v>9.4430723535024932E-6</v>
      </c>
      <c r="K92">
        <f t="shared" si="200"/>
        <v>86</v>
      </c>
      <c r="L92">
        <f t="shared" ref="L92" si="263">_xlfn.CHISQ.DIST(K92,K$3,FALSE)</f>
        <v>2.7217269037909048E-4</v>
      </c>
    </row>
    <row r="93" spans="3:12" x14ac:dyDescent="0.3">
      <c r="C93">
        <f t="shared" si="200"/>
        <v>87</v>
      </c>
      <c r="D93">
        <f t="shared" si="195"/>
        <v>9.5698653598179257E-15</v>
      </c>
      <c r="E93">
        <f t="shared" si="200"/>
        <v>87</v>
      </c>
      <c r="F93">
        <f t="shared" si="195"/>
        <v>9.8582612095227558E-11</v>
      </c>
      <c r="G93">
        <f t="shared" si="200"/>
        <v>87</v>
      </c>
      <c r="H93">
        <f t="shared" ref="H93" si="264">_xlfn.CHISQ.DIST(G93,G$3,FALSE)</f>
        <v>6.3914778301794665E-8</v>
      </c>
      <c r="I93">
        <f t="shared" si="200"/>
        <v>87</v>
      </c>
      <c r="J93">
        <f t="shared" ref="J93" si="265">_xlfn.CHISQ.DIST(I93,I$3,FALSE)</f>
        <v>7.1344632047278359E-6</v>
      </c>
      <c r="K93">
        <f t="shared" si="200"/>
        <v>87</v>
      </c>
      <c r="L93">
        <f t="shared" ref="L93" si="266">_xlfn.CHISQ.DIST(K93,K$3,FALSE)</f>
        <v>2.1786955095407225E-4</v>
      </c>
    </row>
    <row r="94" spans="3:12" x14ac:dyDescent="0.3">
      <c r="C94">
        <f t="shared" si="200"/>
        <v>88</v>
      </c>
      <c r="D94">
        <f t="shared" si="195"/>
        <v>6.075923047596795E-15</v>
      </c>
      <c r="E94">
        <f t="shared" si="200"/>
        <v>88</v>
      </c>
      <c r="F94">
        <f t="shared" si="195"/>
        <v>6.6271050682820102E-11</v>
      </c>
      <c r="G94">
        <f t="shared" si="200"/>
        <v>88</v>
      </c>
      <c r="H94">
        <f t="shared" ref="H94" si="267">_xlfn.CHISQ.DIST(G94,G$3,FALSE)</f>
        <v>4.5492721608072217E-8</v>
      </c>
      <c r="I94">
        <f t="shared" si="200"/>
        <v>88</v>
      </c>
      <c r="J94">
        <f t="shared" ref="J94" si="268">_xlfn.CHISQ.DIST(I94,I$3,FALSE)</f>
        <v>5.3767399574923139E-6</v>
      </c>
      <c r="K94">
        <f t="shared" si="200"/>
        <v>88</v>
      </c>
      <c r="L94">
        <f t="shared" ref="L94" si="269">_xlfn.CHISQ.DIST(K94,K$3,FALSE)</f>
        <v>1.7384866742337017E-4</v>
      </c>
    </row>
    <row r="95" spans="3:12" x14ac:dyDescent="0.3">
      <c r="C95">
        <f t="shared" si="200"/>
        <v>89</v>
      </c>
      <c r="D95">
        <f t="shared" si="195"/>
        <v>3.8556212203704695E-15</v>
      </c>
      <c r="E95">
        <f t="shared" si="200"/>
        <v>89</v>
      </c>
      <c r="F95">
        <f t="shared" si="195"/>
        <v>4.4498218641234088E-11</v>
      </c>
      <c r="G95">
        <f t="shared" si="200"/>
        <v>89</v>
      </c>
      <c r="H95">
        <f t="shared" ref="H95" si="270">_xlfn.CHISQ.DIST(G95,G$3,FALSE)</f>
        <v>3.2321935651230375E-8</v>
      </c>
      <c r="I95">
        <f t="shared" si="200"/>
        <v>89</v>
      </c>
      <c r="J95">
        <f t="shared" ref="J95" si="271">_xlfn.CHISQ.DIST(I95,I$3,FALSE)</f>
        <v>4.0421380992903121E-6</v>
      </c>
      <c r="K95">
        <f t="shared" si="200"/>
        <v>89</v>
      </c>
      <c r="L95">
        <f t="shared" ref="L95" si="272">_xlfn.CHISQ.DIST(K95,K$3,FALSE)</f>
        <v>1.3829298570615443E-4</v>
      </c>
    </row>
    <row r="96" spans="3:12" x14ac:dyDescent="0.3">
      <c r="C96">
        <f t="shared" si="200"/>
        <v>90</v>
      </c>
      <c r="D96">
        <f t="shared" si="195"/>
        <v>2.4454406779927857E-15</v>
      </c>
      <c r="E96">
        <f t="shared" si="200"/>
        <v>90</v>
      </c>
      <c r="F96">
        <f t="shared" si="195"/>
        <v>2.9844747560101749E-11</v>
      </c>
      <c r="G96">
        <f t="shared" si="200"/>
        <v>90</v>
      </c>
      <c r="H96">
        <f t="shared" ref="H96" si="273">_xlfn.CHISQ.DIST(G96,G$3,FALSE)</f>
        <v>2.2923723394788072E-8</v>
      </c>
      <c r="I96">
        <f t="shared" si="200"/>
        <v>90</v>
      </c>
      <c r="J96">
        <f t="shared" ref="J96" si="274">_xlfn.CHISQ.DIST(I96,I$3,FALSE)</f>
        <v>3.0315271299584925E-6</v>
      </c>
      <c r="K96">
        <f t="shared" si="200"/>
        <v>90</v>
      </c>
      <c r="L96">
        <f t="shared" ref="L96" si="275">_xlfn.CHISQ.DIST(K96,K$3,FALSE)</f>
        <v>1.0967634755510668E-4</v>
      </c>
    </row>
    <row r="97" spans="3:12" x14ac:dyDescent="0.3">
      <c r="C97">
        <f t="shared" si="200"/>
        <v>91</v>
      </c>
      <c r="D97">
        <f t="shared" si="195"/>
        <v>1.5502631455285998E-15</v>
      </c>
      <c r="E97">
        <f t="shared" si="200"/>
        <v>91</v>
      </c>
      <c r="F97">
        <f t="shared" si="195"/>
        <v>1.9994503062452219E-11</v>
      </c>
      <c r="G97">
        <f t="shared" si="200"/>
        <v>91</v>
      </c>
      <c r="H97">
        <f t="shared" ref="H97" si="276">_xlfn.CHISQ.DIST(G97,G$3,FALSE)</f>
        <v>1.6230140479664341E-8</v>
      </c>
      <c r="I97">
        <f t="shared" si="200"/>
        <v>91</v>
      </c>
      <c r="J97">
        <f t="shared" ref="J97" si="277">_xlfn.CHISQ.DIST(I97,I$3,FALSE)</f>
        <v>2.2682608293736161E-6</v>
      </c>
      <c r="K97">
        <f t="shared" si="200"/>
        <v>91</v>
      </c>
      <c r="L97">
        <f t="shared" ref="L97" si="278">_xlfn.CHISQ.DIST(K97,K$3,FALSE)</f>
        <v>8.6723925432037767E-5</v>
      </c>
    </row>
    <row r="98" spans="3:12" x14ac:dyDescent="0.3">
      <c r="C98">
        <f t="shared" si="200"/>
        <v>92</v>
      </c>
      <c r="D98">
        <f t="shared" si="195"/>
        <v>9.8229949731840412E-16</v>
      </c>
      <c r="E98">
        <f t="shared" si="200"/>
        <v>92</v>
      </c>
      <c r="F98">
        <f t="shared" si="195"/>
        <v>1.3380775647553122E-11</v>
      </c>
      <c r="G98">
        <f t="shared" si="200"/>
        <v>92</v>
      </c>
      <c r="H98">
        <f t="shared" ref="H98" si="279">_xlfn.CHISQ.DIST(G98,G$3,FALSE)</f>
        <v>1.1471629926566614E-8</v>
      </c>
      <c r="I98">
        <f t="shared" si="200"/>
        <v>92</v>
      </c>
      <c r="J98">
        <f t="shared" ref="J98" si="280">_xlfn.CHISQ.DIST(I98,I$3,FALSE)</f>
        <v>1.6932770319102726E-6</v>
      </c>
      <c r="K98">
        <f t="shared" si="200"/>
        <v>92</v>
      </c>
      <c r="L98">
        <f t="shared" ref="L98" si="281">_xlfn.CHISQ.DIST(K98,K$3,FALSE)</f>
        <v>6.8376383533449287E-5</v>
      </c>
    </row>
    <row r="99" spans="3:12" x14ac:dyDescent="0.3">
      <c r="C99">
        <f t="shared" si="200"/>
        <v>93</v>
      </c>
      <c r="D99">
        <f t="shared" si="195"/>
        <v>6.2212430084353651E-16</v>
      </c>
      <c r="E99">
        <f t="shared" si="200"/>
        <v>93</v>
      </c>
      <c r="F99">
        <f t="shared" si="195"/>
        <v>8.9452017269292377E-12</v>
      </c>
      <c r="G99">
        <f t="shared" si="200"/>
        <v>93</v>
      </c>
      <c r="H99">
        <f t="shared" ref="H99" si="282">_xlfn.CHISQ.DIST(G99,G$3,FALSE)</f>
        <v>8.0948645136984357E-9</v>
      </c>
      <c r="I99">
        <f t="shared" si="200"/>
        <v>93</v>
      </c>
      <c r="J99">
        <f t="shared" ref="J99" si="283">_xlfn.CHISQ.DIST(I99,I$3,FALSE)</f>
        <v>1.2612119572277269E-6</v>
      </c>
      <c r="K99">
        <f t="shared" si="200"/>
        <v>93</v>
      </c>
      <c r="L99">
        <f t="shared" ref="L99" si="284">_xlfn.CHISQ.DIST(K99,K$3,FALSE)</f>
        <v>5.375783810208933E-5</v>
      </c>
    </row>
    <row r="100" spans="3:12" x14ac:dyDescent="0.3">
      <c r="C100">
        <f t="shared" si="200"/>
        <v>94</v>
      </c>
      <c r="D100">
        <f t="shared" si="195"/>
        <v>3.9383067964062348E-16</v>
      </c>
      <c r="E100">
        <f t="shared" si="200"/>
        <v>94</v>
      </c>
      <c r="F100">
        <f t="shared" si="195"/>
        <v>5.9737499986106917E-12</v>
      </c>
      <c r="G100">
        <f t="shared" si="200"/>
        <v>94</v>
      </c>
      <c r="H100">
        <f t="shared" ref="H100" si="285">_xlfn.CHISQ.DIST(G100,G$3,FALSE)</f>
        <v>5.7028377258059194E-9</v>
      </c>
      <c r="I100">
        <f t="shared" si="200"/>
        <v>94</v>
      </c>
      <c r="J100">
        <f t="shared" ref="J100" si="286">_xlfn.CHISQ.DIST(I100,I$3,FALSE)</f>
        <v>9.3733327467092549E-7</v>
      </c>
      <c r="K100">
        <f t="shared" si="200"/>
        <v>94</v>
      </c>
      <c r="L100">
        <f t="shared" ref="L100" si="287">_xlfn.CHISQ.DIST(K100,K$3,FALSE)</f>
        <v>4.2147544239118102E-5</v>
      </c>
    </row>
    <row r="101" spans="3:12" x14ac:dyDescent="0.3">
      <c r="C101">
        <f t="shared" si="200"/>
        <v>95</v>
      </c>
      <c r="D101">
        <f t="shared" si="195"/>
        <v>2.4919843508722984E-16</v>
      </c>
      <c r="E101">
        <f t="shared" si="200"/>
        <v>95</v>
      </c>
      <c r="F101">
        <f t="shared" si="195"/>
        <v>3.9853050331789483E-12</v>
      </c>
      <c r="G101">
        <f t="shared" si="200"/>
        <v>95</v>
      </c>
      <c r="H101">
        <f t="shared" ref="H101" si="288">_xlfn.CHISQ.DIST(G101,G$3,FALSE)</f>
        <v>4.0112921776097345E-9</v>
      </c>
      <c r="I101">
        <f t="shared" si="200"/>
        <v>95</v>
      </c>
      <c r="J101">
        <f t="shared" ref="J101" si="289">_xlfn.CHISQ.DIST(I101,I$3,FALSE)</f>
        <v>6.9513006987830894E-7</v>
      </c>
      <c r="K101">
        <f t="shared" si="200"/>
        <v>95</v>
      </c>
      <c r="L101">
        <f t="shared" ref="L101" si="290">_xlfn.CHISQ.DIST(K101,K$3,FALSE)</f>
        <v>3.2955133460164434E-5</v>
      </c>
    </row>
    <row r="102" spans="3:12" x14ac:dyDescent="0.3">
      <c r="C102">
        <f t="shared" si="200"/>
        <v>96</v>
      </c>
      <c r="D102">
        <f t="shared" si="195"/>
        <v>1.5761174623848561E-16</v>
      </c>
      <c r="E102">
        <f t="shared" si="200"/>
        <v>96</v>
      </c>
      <c r="F102">
        <f t="shared" si="195"/>
        <v>2.6560911603819634E-12</v>
      </c>
      <c r="G102">
        <f t="shared" si="200"/>
        <v>96</v>
      </c>
      <c r="H102">
        <f t="shared" ref="H102" si="291">_xlfn.CHISQ.DIST(G102,G$3,FALSE)</f>
        <v>2.8171102523936333E-9</v>
      </c>
      <c r="I102">
        <f t="shared" si="200"/>
        <v>96</v>
      </c>
      <c r="J102">
        <f t="shared" ref="J102" si="292">_xlfn.CHISQ.DIST(I102,I$3,FALSE)</f>
        <v>5.1442700851635386E-7</v>
      </c>
      <c r="K102">
        <f t="shared" si="200"/>
        <v>96</v>
      </c>
      <c r="L102">
        <f t="shared" ref="L102" si="293">_xlfn.CHISQ.DIST(K102,K$3,FALSE)</f>
        <v>2.5699158317714535E-5</v>
      </c>
    </row>
    <row r="103" spans="3:12" x14ac:dyDescent="0.3">
      <c r="C103">
        <f t="shared" si="200"/>
        <v>97</v>
      </c>
      <c r="D103">
        <f t="shared" si="195"/>
        <v>9.9642208481773733E-17</v>
      </c>
      <c r="E103">
        <f t="shared" si="200"/>
        <v>97</v>
      </c>
      <c r="F103">
        <f t="shared" si="195"/>
        <v>1.7684803823411136E-12</v>
      </c>
      <c r="G103">
        <f t="shared" si="200"/>
        <v>97</v>
      </c>
      <c r="H103">
        <f t="shared" ref="H103" si="294">_xlfn.CHISQ.DIST(G103,G$3,FALSE)</f>
        <v>1.9754389856227767E-9</v>
      </c>
      <c r="I103">
        <f t="shared" si="200"/>
        <v>97</v>
      </c>
      <c r="J103">
        <f t="shared" ref="J103" si="295">_xlfn.CHISQ.DIST(I103,I$3,FALSE)</f>
        <v>3.7991465299469748E-7</v>
      </c>
      <c r="K103">
        <f t="shared" si="200"/>
        <v>97</v>
      </c>
      <c r="L103">
        <f t="shared" ref="L103" si="296">_xlfn.CHISQ.DIST(K103,K$3,FALSE)</f>
        <v>1.9988660343521281E-5</v>
      </c>
    </row>
    <row r="104" spans="3:12" x14ac:dyDescent="0.3">
      <c r="C104">
        <f t="shared" si="200"/>
        <v>98</v>
      </c>
      <c r="D104">
        <f t="shared" si="195"/>
        <v>6.2967067739674223E-17</v>
      </c>
      <c r="E104">
        <f t="shared" si="200"/>
        <v>98</v>
      </c>
      <c r="F104">
        <f t="shared" si="195"/>
        <v>1.176364956254246E-12</v>
      </c>
      <c r="G104">
        <f t="shared" si="200"/>
        <v>98</v>
      </c>
      <c r="H104">
        <f t="shared" ref="H104" si="297">_xlfn.CHISQ.DIST(G104,G$3,FALSE)</f>
        <v>1.3831750912953382E-9</v>
      </c>
      <c r="I104">
        <f t="shared" si="200"/>
        <v>98</v>
      </c>
      <c r="J104">
        <f t="shared" ref="J104" si="298">_xlfn.CHISQ.DIST(I104,I$3,FALSE)</f>
        <v>2.8000854856398937E-7</v>
      </c>
      <c r="K104">
        <f t="shared" si="200"/>
        <v>98</v>
      </c>
      <c r="L104">
        <f t="shared" ref="L104" si="299">_xlfn.CHISQ.DIST(K104,K$3,FALSE)</f>
        <v>1.5507458999494451E-5</v>
      </c>
    </row>
    <row r="105" spans="3:12" x14ac:dyDescent="0.3">
      <c r="C105">
        <f t="shared" si="200"/>
        <v>99</v>
      </c>
      <c r="D105">
        <f t="shared" si="195"/>
        <v>3.9774314565704052E-17</v>
      </c>
      <c r="E105">
        <f t="shared" si="200"/>
        <v>99</v>
      </c>
      <c r="F105">
        <f t="shared" si="195"/>
        <v>7.8176623250614167E-13</v>
      </c>
      <c r="G105">
        <f t="shared" si="200"/>
        <v>99</v>
      </c>
      <c r="H105">
        <f t="shared" ref="H105" si="300">_xlfn.CHISQ.DIST(G105,G$3,FALSE)</f>
        <v>9.6706926987225075E-10</v>
      </c>
      <c r="I105">
        <f t="shared" si="200"/>
        <v>99</v>
      </c>
      <c r="J105">
        <f t="shared" ref="J105" si="301">_xlfn.CHISQ.DIST(I105,I$3,FALSE)</f>
        <v>2.0596684126600123E-7</v>
      </c>
      <c r="K105">
        <f t="shared" si="200"/>
        <v>99</v>
      </c>
      <c r="L105">
        <f t="shared" ref="L105" si="302">_xlfn.CHISQ.DIST(K105,K$3,FALSE)</f>
        <v>1.200085682213364E-5</v>
      </c>
    </row>
    <row r="106" spans="3:12" x14ac:dyDescent="0.3">
      <c r="C106">
        <f t="shared" si="200"/>
        <v>100</v>
      </c>
      <c r="D106">
        <f t="shared" si="195"/>
        <v>2.5113930312030142E-17</v>
      </c>
      <c r="E106">
        <f t="shared" si="200"/>
        <v>100</v>
      </c>
      <c r="F106">
        <f t="shared" si="195"/>
        <v>5.1905444593316403E-13</v>
      </c>
      <c r="G106">
        <f t="shared" si="200"/>
        <v>100</v>
      </c>
      <c r="H106">
        <f t="shared" ref="H106" si="303">_xlfn.CHISQ.DIST(G106,G$3,FALSE)</f>
        <v>6.7517696617596438E-10</v>
      </c>
      <c r="I106">
        <f t="shared" si="200"/>
        <v>100</v>
      </c>
      <c r="J106">
        <f t="shared" ref="J106" si="304">_xlfn.CHISQ.DIST(I106,I$3,FALSE)</f>
        <v>1.5121029836743787E-7</v>
      </c>
      <c r="K106">
        <f t="shared" si="200"/>
        <v>100</v>
      </c>
      <c r="L106">
        <f t="shared" ref="L106" si="305">_xlfn.CHISQ.DIST(K106,K$3,FALSE)</f>
        <v>9.2644649601262036E-6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統計学B #11</vt:lpstr>
      <vt:lpstr>統計学B #11_解答</vt:lpstr>
      <vt:lpstr>ｔ分布表</vt:lpstr>
      <vt:lpstr>標準正規分布表</vt:lpstr>
      <vt:lpstr>temp</vt:lpstr>
      <vt:lpstr>t.dist</vt:lpstr>
      <vt:lpstr>chisq.dist</vt:lpstr>
      <vt:lpstr>temp!Print_Area</vt:lpstr>
      <vt:lpstr>'統計学B #11'!Print_Area</vt:lpstr>
      <vt:lpstr>'統計学B #11_解答'!Print_Area</vt:lpstr>
    </vt:vector>
  </TitlesOfParts>
  <Company>University of Tsukuba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Tsukuba-Think</cp:lastModifiedBy>
  <cp:lastPrinted>2019-11-26T10:20:29Z</cp:lastPrinted>
  <dcterms:created xsi:type="dcterms:W3CDTF">2019-04-23T06:14:39Z</dcterms:created>
  <dcterms:modified xsi:type="dcterms:W3CDTF">2019-12-03T13:25:22Z</dcterms:modified>
</cp:coreProperties>
</file>