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is\Desktop\授業関連\05_統計学\12_試験対策_1\"/>
    </mc:Choice>
  </mc:AlternateContent>
  <xr:revisionPtr revIDLastSave="0" documentId="13_ncr:1_{1A9A3CEA-FFD2-47A3-8609-A6C2587F1515}" xr6:coauthVersionLast="47" xr6:coauthVersionMax="47" xr10:uidLastSave="{00000000-0000-0000-0000-000000000000}"/>
  <bookViews>
    <workbookView xWindow="-110" yWindow="-110" windowWidth="19420" windowHeight="10420" activeTab="3" xr2:uid="{A82AFDEF-BEA1-4705-987C-81C7E8E2C6AB}"/>
  </bookViews>
  <sheets>
    <sheet name="Q1" sheetId="4" r:id="rId1"/>
    <sheet name="Q2" sheetId="1" r:id="rId2"/>
    <sheet name="Q3" sheetId="2" r:id="rId3"/>
    <sheet name="Q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8" i="3" l="1"/>
  <c r="AB9" i="3"/>
  <c r="E6" i="2"/>
  <c r="F6" i="2" s="1"/>
  <c r="Z12" i="3"/>
  <c r="Z11" i="3"/>
  <c r="Z9" i="3"/>
  <c r="Z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C7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C6" i="3"/>
  <c r="Z4" i="3"/>
  <c r="Z3" i="3"/>
  <c r="F10" i="2"/>
  <c r="F9" i="2"/>
  <c r="F7" i="2"/>
  <c r="E7" i="2"/>
  <c r="D7" i="2"/>
  <c r="D6" i="2"/>
  <c r="C21" i="1"/>
  <c r="D21" i="1" s="1"/>
  <c r="G2" i="1"/>
  <c r="D2" i="1"/>
  <c r="G3" i="1" s="1"/>
  <c r="C7" i="1"/>
  <c r="C8" i="1" s="1"/>
  <c r="F8" i="4"/>
  <c r="G17" i="4"/>
  <c r="G16" i="4"/>
  <c r="G15" i="4"/>
  <c r="G14" i="4"/>
  <c r="G13" i="4"/>
  <c r="G12" i="4"/>
  <c r="G11" i="4"/>
  <c r="G10" i="4"/>
  <c r="G9" i="4"/>
  <c r="G8" i="4"/>
  <c r="G7" i="4"/>
  <c r="F17" i="4"/>
  <c r="F16" i="4"/>
  <c r="F15" i="4"/>
  <c r="F14" i="4"/>
  <c r="F13" i="4"/>
  <c r="F12" i="4"/>
  <c r="F11" i="4"/>
  <c r="F10" i="4"/>
  <c r="F9" i="4"/>
  <c r="F7" i="4"/>
  <c r="E17" i="4"/>
  <c r="E16" i="4"/>
  <c r="E15" i="4"/>
  <c r="E14" i="4"/>
  <c r="E13" i="4"/>
  <c r="E12" i="4"/>
  <c r="E11" i="4"/>
  <c r="E10" i="4"/>
  <c r="E9" i="4"/>
  <c r="E8" i="4"/>
  <c r="E7" i="4"/>
  <c r="D17" i="4"/>
  <c r="D16" i="4"/>
  <c r="D15" i="4"/>
  <c r="D14" i="4"/>
  <c r="D13" i="4"/>
  <c r="D12" i="4"/>
  <c r="D11" i="4"/>
  <c r="D10" i="4"/>
  <c r="D9" i="4"/>
  <c r="D8" i="4"/>
  <c r="D7" i="4"/>
  <c r="C17" i="4"/>
  <c r="C16" i="4"/>
  <c r="C15" i="4"/>
  <c r="C14" i="4"/>
  <c r="C13" i="4"/>
  <c r="C12" i="4"/>
  <c r="C11" i="4"/>
  <c r="C10" i="4"/>
  <c r="C9" i="4"/>
  <c r="C8" i="4"/>
  <c r="G3" i="4"/>
  <c r="G2" i="4"/>
  <c r="D4" i="4"/>
  <c r="C22" i="1" l="1"/>
  <c r="D17" i="1"/>
  <c r="D9" i="1"/>
  <c r="C9" i="1"/>
  <c r="C23" i="1" l="1"/>
  <c r="D22" i="1"/>
  <c r="D12" i="1"/>
  <c r="D18" i="1"/>
  <c r="D20" i="1"/>
  <c r="D15" i="1"/>
  <c r="D13" i="1"/>
  <c r="D16" i="1"/>
  <c r="D14" i="1"/>
  <c r="D8" i="1"/>
  <c r="D7" i="1"/>
  <c r="D6" i="1"/>
  <c r="D19" i="1"/>
  <c r="D11" i="1"/>
  <c r="D10" i="1"/>
  <c r="C10" i="1"/>
  <c r="D23" i="1" l="1"/>
  <c r="C24" i="1"/>
  <c r="C11" i="1"/>
  <c r="C25" i="1" l="1"/>
  <c r="D24" i="1"/>
  <c r="C12" i="1"/>
  <c r="D25" i="1" l="1"/>
  <c r="C26" i="1"/>
  <c r="C13" i="1"/>
  <c r="D26" i="1" l="1"/>
  <c r="C27" i="1"/>
  <c r="D27" i="1" s="1"/>
  <c r="C14" i="1"/>
  <c r="C15" i="1" l="1"/>
  <c r="C16" i="1" l="1"/>
  <c r="C17" i="1" s="1"/>
  <c r="C18" i="1" s="1"/>
  <c r="C19" i="1" s="1"/>
  <c r="C20" i="1" s="1"/>
</calcChain>
</file>

<file path=xl/sharedStrings.xml><?xml version="1.0" encoding="utf-8"?>
<sst xmlns="http://schemas.openxmlformats.org/spreadsheetml/2006/main" count="35" uniqueCount="28">
  <si>
    <t>正答率</t>
    <rPh sb="0" eb="2">
      <t>セイトウ</t>
    </rPh>
    <rPh sb="2" eb="3">
      <t>リツ</t>
    </rPh>
    <phoneticPr fontId="1"/>
  </si>
  <si>
    <t>pi</t>
    <phoneticPr fontId="1"/>
  </si>
  <si>
    <t>人数</t>
    <rPh sb="0" eb="2">
      <t>ニンズウ</t>
    </rPh>
    <phoneticPr fontId="1"/>
  </si>
  <si>
    <t>n</t>
    <phoneticPr fontId="1"/>
  </si>
  <si>
    <t>(1-pi)</t>
    <phoneticPr fontId="1"/>
  </si>
  <si>
    <t>E(x)</t>
    <phoneticPr fontId="1"/>
  </si>
  <si>
    <t>Var(x)</t>
    <phoneticPr fontId="1"/>
  </si>
  <si>
    <t>x</t>
    <phoneticPr fontId="1"/>
  </si>
  <si>
    <t>nCx</t>
    <phoneticPr fontId="1"/>
  </si>
  <si>
    <r>
      <t>p</t>
    </r>
    <r>
      <rPr>
        <vertAlign val="superscript"/>
        <sz val="11"/>
        <color theme="1"/>
        <rFont val="游ゴシック"/>
        <family val="3"/>
        <charset val="128"/>
        <scheme val="minor"/>
      </rPr>
      <t>x</t>
    </r>
    <phoneticPr fontId="1"/>
  </si>
  <si>
    <r>
      <t>(1-p)</t>
    </r>
    <r>
      <rPr>
        <vertAlign val="superscript"/>
        <sz val="11"/>
        <color theme="1"/>
        <rFont val="游ゴシック"/>
        <family val="3"/>
        <charset val="128"/>
        <scheme val="minor"/>
      </rPr>
      <t>n-x</t>
    </r>
    <phoneticPr fontId="1"/>
  </si>
  <si>
    <t>f(x)</t>
    <phoneticPr fontId="1"/>
  </si>
  <si>
    <t>発生確率</t>
    <rPh sb="0" eb="2">
      <t>ハッセイ</t>
    </rPh>
    <rPh sb="2" eb="4">
      <t>カクリツ</t>
    </rPh>
    <phoneticPr fontId="1"/>
  </si>
  <si>
    <t>個数</t>
    <rPh sb="0" eb="2">
      <t>コスウ</t>
    </rPh>
    <phoneticPr fontId="1"/>
  </si>
  <si>
    <t>平均</t>
    <rPh sb="0" eb="2">
      <t>ヘイキン</t>
    </rPh>
    <phoneticPr fontId="1"/>
  </si>
  <si>
    <t>標準偏差</t>
    <rPh sb="0" eb="2">
      <t>ヒョウジュン</t>
    </rPh>
    <rPh sb="2" eb="4">
      <t>ヘンサ</t>
    </rPh>
    <phoneticPr fontId="1"/>
  </si>
  <si>
    <t>Q</t>
    <phoneticPr fontId="1"/>
  </si>
  <si>
    <t>x-xbar</t>
    <phoneticPr fontId="1"/>
  </si>
  <si>
    <t>z</t>
    <phoneticPr fontId="1"/>
  </si>
  <si>
    <t>ID</t>
  </si>
  <si>
    <r>
      <t>x</t>
    </r>
    <r>
      <rPr>
        <i/>
        <vertAlign val="subscript"/>
        <sz val="10.5"/>
        <color theme="1"/>
        <rFont val="Century Schoolbook"/>
        <family val="1"/>
      </rPr>
      <t>i</t>
    </r>
  </si>
  <si>
    <t>average</t>
    <phoneticPr fontId="1"/>
  </si>
  <si>
    <t>stdev</t>
    <phoneticPr fontId="1"/>
  </si>
  <si>
    <t>var</t>
    <phoneticPr fontId="1"/>
  </si>
  <si>
    <t>Σ</t>
    <phoneticPr fontId="1"/>
  </si>
  <si>
    <t>n-1</t>
    <phoneticPr fontId="1"/>
  </si>
  <si>
    <t>var.s</t>
    <phoneticPr fontId="1"/>
  </si>
  <si>
    <t>var.p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</si>
</sst>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000000000000_);[Red]\(0.0000000000000000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游明朝"/>
      <family val="1"/>
      <charset val="128"/>
    </font>
    <font>
      <i/>
      <sz val="10.5"/>
      <color theme="1"/>
      <name val="Century Schoolbook"/>
      <family val="1"/>
    </font>
    <font>
      <i/>
      <vertAlign val="subscript"/>
      <sz val="10.5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219816272965874E-2"/>
          <c:y val="0.1111111111111111"/>
          <c:w val="0.83511351706036741"/>
          <c:h val="0.78148950131233597"/>
        </c:manualLayout>
      </c:layout>
      <c:barChart>
        <c:barDir val="col"/>
        <c:grouping val="clustered"/>
        <c:varyColors val="0"/>
        <c:ser>
          <c:idx val="4"/>
          <c:order val="0"/>
          <c:tx>
            <c:strRef>
              <c:f>'Q1'!$G$6</c:f>
              <c:strCache>
                <c:ptCount val="1"/>
                <c:pt idx="0">
                  <c:v>f(x)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'Q1'!$C$7:$C$17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'Q1'!$G$7:$G$17</c:f>
              <c:numCache>
                <c:formatCode>0.000</c:formatCode>
                <c:ptCount val="11"/>
                <c:pt idx="0">
                  <c:v>6.4925062108545019E-4</c:v>
                </c:pt>
                <c:pt idx="1">
                  <c:v>7.0335483950923778E-3</c:v>
                </c:pt>
                <c:pt idx="2">
                  <c:v>3.4288548426075344E-2</c:v>
                </c:pt>
                <c:pt idx="3">
                  <c:v>9.9055806564217655E-2</c:v>
                </c:pt>
                <c:pt idx="4">
                  <c:v>0.18779329994466262</c:v>
                </c:pt>
                <c:pt idx="5">
                  <c:v>0.24413128992806149</c:v>
                </c:pt>
                <c:pt idx="6">
                  <c:v>0.2203963034072777</c:v>
                </c:pt>
                <c:pt idx="7">
                  <c:v>0.13643580687117193</c:v>
                </c:pt>
                <c:pt idx="8">
                  <c:v>5.5427046541413595E-2</c:v>
                </c:pt>
                <c:pt idx="9">
                  <c:v>1.3343548241451422E-2</c:v>
                </c:pt>
                <c:pt idx="10">
                  <c:v>1.4455510594905709E-3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76-4050-98C3-721821AE5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27"/>
        <c:axId val="505828832"/>
        <c:axId val="505830144"/>
      </c:barChart>
      <c:catAx>
        <c:axId val="50582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830144"/>
        <c:crosses val="autoZero"/>
        <c:auto val="1"/>
        <c:lblAlgn val="ctr"/>
        <c:lblOffset val="100"/>
        <c:noMultiLvlLbl val="0"/>
      </c:catAx>
      <c:valAx>
        <c:axId val="50583014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82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219816272965874E-2"/>
          <c:y val="9.7222222222222224E-2"/>
          <c:w val="0.83789129483814517"/>
          <c:h val="0.7953783902012248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'Q2'!$D$5</c:f>
              <c:strCache>
                <c:ptCount val="1"/>
                <c:pt idx="0">
                  <c:v>f(x)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'Q2'!$C$6:$C$27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'Q2'!$D$6:$D$27</c:f>
              <c:numCache>
                <c:formatCode>0.000</c:formatCode>
                <c:ptCount val="22"/>
                <c:pt idx="0">
                  <c:v>1.2340980408667956E-4</c:v>
                </c:pt>
                <c:pt idx="1">
                  <c:v>1.1106882367801162E-3</c:v>
                </c:pt>
                <c:pt idx="2">
                  <c:v>4.9980970655105258E-3</c:v>
                </c:pt>
                <c:pt idx="3">
                  <c:v>1.4994291196531569E-2</c:v>
                </c:pt>
                <c:pt idx="4">
                  <c:v>3.3737155192196028E-2</c:v>
                </c:pt>
                <c:pt idx="5">
                  <c:v>6.0726879345952833E-2</c:v>
                </c:pt>
                <c:pt idx="6">
                  <c:v>9.1090319018929236E-2</c:v>
                </c:pt>
                <c:pt idx="7">
                  <c:v>0.11711612445290902</c:v>
                </c:pt>
                <c:pt idx="8">
                  <c:v>0.1317556400095227</c:v>
                </c:pt>
                <c:pt idx="9">
                  <c:v>0.1317556400095227</c:v>
                </c:pt>
                <c:pt idx="10">
                  <c:v>0.11858007600857041</c:v>
                </c:pt>
                <c:pt idx="11">
                  <c:v>9.7020062188830358E-2</c:v>
                </c:pt>
                <c:pt idx="12">
                  <c:v>7.2765046641622769E-2</c:v>
                </c:pt>
                <c:pt idx="13">
                  <c:v>5.0375801521123482E-2</c:v>
                </c:pt>
                <c:pt idx="14">
                  <c:v>3.238444383500793E-2</c:v>
                </c:pt>
                <c:pt idx="15">
                  <c:v>1.9430666301004745E-2</c:v>
                </c:pt>
                <c:pt idx="16">
                  <c:v>1.0929749794315186E-2</c:v>
                </c:pt>
                <c:pt idx="17">
                  <c:v>5.7863381264021485E-3</c:v>
                </c:pt>
                <c:pt idx="18">
                  <c:v>2.893169063201076E-3</c:v>
                </c:pt>
                <c:pt idx="19">
                  <c:v>1.3704485036215598E-3</c:v>
                </c:pt>
                <c:pt idx="20">
                  <c:v>6.167018266297025E-4</c:v>
                </c:pt>
                <c:pt idx="21">
                  <c:v>2.6430078284130093E-4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6F-4E10-A378-0207F5F07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27"/>
        <c:axId val="712772880"/>
        <c:axId val="712773208"/>
      </c:barChart>
      <c:catAx>
        <c:axId val="71277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2773208"/>
        <c:crosses val="autoZero"/>
        <c:auto val="1"/>
        <c:lblAlgn val="ctr"/>
        <c:lblOffset val="100"/>
        <c:noMultiLvlLbl val="0"/>
      </c:catAx>
      <c:valAx>
        <c:axId val="7127732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277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481012</xdr:colOff>
      <xdr:row>5</xdr:row>
      <xdr:rowOff>152400</xdr:rowOff>
    </xdr:from>
    <xdr:to>
      <xdr:col>14</xdr:col>
      <xdr:colOff>252412</xdr:colOff>
      <xdr:row>17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3EDD439-9CE0-435D-8678-4A97576EC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666750</xdr:colOff>
      <xdr:row>15</xdr:row>
      <xdr:rowOff>152400</xdr:rowOff>
    </xdr:from>
    <xdr:ext cx="245773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B37C83B-6894-4178-A0E1-CB0427695677}"/>
            </a:ext>
          </a:extLst>
        </xdr:cNvPr>
        <xdr:cNvSpPr txBox="1"/>
      </xdr:nvSpPr>
      <xdr:spPr>
        <a:xfrm>
          <a:off x="9391650" y="3752850"/>
          <a:ext cx="245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oneCellAnchor>
  <xdr:oneCellAnchor>
    <xdr:from>
      <xdr:col>8</xdr:col>
      <xdr:colOff>57150</xdr:colOff>
      <xdr:row>5</xdr:row>
      <xdr:rowOff>152400</xdr:rowOff>
    </xdr:from>
    <xdr:ext cx="374333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F7A952E-AD19-4E4D-99B0-41D8FC4C2C0F}"/>
            </a:ext>
          </a:extLst>
        </xdr:cNvPr>
        <xdr:cNvSpPr txBox="1"/>
      </xdr:nvSpPr>
      <xdr:spPr>
        <a:xfrm>
          <a:off x="5353050" y="1352550"/>
          <a:ext cx="3743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f(x)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457200</xdr:colOff>
      <xdr:row>16</xdr:row>
      <xdr:rowOff>123825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58A1AA2-E219-4F6F-ACBF-4F942AA48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0.06979</cdr:x>
      <cdr:y>0.00347</cdr:y>
    </cdr:from>
    <cdr:to>
      <cdr:x>0.26979</cdr:x>
      <cdr:y>0.33681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2ABD76E-FDFD-46CD-A48D-0F5398CE03D0}"/>
            </a:ext>
          </a:extLst>
        </cdr:cNvPr>
        <cdr:cNvSpPr txBox="1"/>
      </cdr:nvSpPr>
      <cdr:spPr>
        <a:xfrm xmlns:a="http://schemas.openxmlformats.org/drawingml/2006/main">
          <a:off x="319088" y="95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100"/>
            <a:t>f(x)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0.93021</cdr:x>
      <cdr:y>0.875</cdr:y>
    </cdr:from>
    <cdr:to>
      <cdr:x>1</cdr:x>
      <cdr:y>1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E2A5074E-6EA4-4965-986C-ACFA1F7188B5}"/>
            </a:ext>
          </a:extLst>
        </cdr:cNvPr>
        <cdr:cNvSpPr txBox="1"/>
      </cdr:nvSpPr>
      <cdr:spPr>
        <a:xfrm xmlns:a="http://schemas.openxmlformats.org/drawingml/2006/main">
          <a:off x="4252912" y="2400300"/>
          <a:ext cx="319087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100"/>
            <a:t>x</a:t>
          </a:r>
          <a:endParaRPr lang="ja-JP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4C3D-795C-402C-A8AE-C5D5C5D9D7CC}">
  <dimension ref="B2:G17"/>
  <sheetViews>
    <sheetView showGridLines="0" workbookViewId="0">
      <selection activeCell="C21" sqref="C21"/>
    </sheetView>
  </sheetViews>
  <sheetFormatPr defaultRowHeight="18" x14ac:dyDescent="0.55000000000000004"/>
  <cols>
    <col min="3" max="3" width="6.5" bestFit="1" customWidth="1"/>
  </cols>
  <sheetData>
    <row r="2" spans="2:7" x14ac:dyDescent="0.55000000000000004">
      <c r="B2" t="s">
        <v>0</v>
      </c>
      <c r="C2" t="s">
        <v>1</v>
      </c>
      <c r="D2">
        <v>0.52</v>
      </c>
      <c r="F2" t="s">
        <v>5</v>
      </c>
      <c r="G2">
        <f>D2*D3</f>
        <v>5.2</v>
      </c>
    </row>
    <row r="3" spans="2:7" x14ac:dyDescent="0.55000000000000004">
      <c r="B3" t="s">
        <v>2</v>
      </c>
      <c r="C3" t="s">
        <v>3</v>
      </c>
      <c r="D3">
        <v>10</v>
      </c>
      <c r="F3" t="s">
        <v>6</v>
      </c>
      <c r="G3">
        <f>D2*D3*D4</f>
        <v>2.496</v>
      </c>
    </row>
    <row r="4" spans="2:7" x14ac:dyDescent="0.55000000000000004">
      <c r="C4" t="s">
        <v>4</v>
      </c>
      <c r="D4">
        <f>1-D2</f>
        <v>0.48</v>
      </c>
    </row>
    <row r="5" spans="2:7" ht="18.5" thickBot="1" x14ac:dyDescent="0.6"/>
    <row r="6" spans="2:7" ht="20" x14ac:dyDescent="0.55000000000000004"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2:7" x14ac:dyDescent="0.55000000000000004">
      <c r="C7" s="2">
        <v>0</v>
      </c>
      <c r="D7" s="3">
        <f t="shared" ref="D7:D17" si="0">COMBIN($D$3,C7)</f>
        <v>1</v>
      </c>
      <c r="E7" s="4">
        <f t="shared" ref="E7:E17" si="1">$D$2^C7</f>
        <v>1</v>
      </c>
      <c r="F7" s="4">
        <f t="shared" ref="F7:F17" si="2">$D$4^($D$3-C7)</f>
        <v>6.4925062108545019E-4</v>
      </c>
      <c r="G7" s="4">
        <f t="shared" ref="G7:G17" si="3">D7*E7*F7</f>
        <v>6.4925062108545019E-4</v>
      </c>
    </row>
    <row r="8" spans="2:7" x14ac:dyDescent="0.55000000000000004">
      <c r="C8" s="2">
        <f t="shared" ref="C8:C17" si="4">C7+1</f>
        <v>1</v>
      </c>
      <c r="D8" s="3">
        <f t="shared" si="0"/>
        <v>10</v>
      </c>
      <c r="E8" s="4">
        <f t="shared" si="1"/>
        <v>0.52</v>
      </c>
      <c r="F8" s="4">
        <f t="shared" si="2"/>
        <v>1.352605460594688E-3</v>
      </c>
      <c r="G8" s="4">
        <f t="shared" si="3"/>
        <v>7.0335483950923778E-3</v>
      </c>
    </row>
    <row r="9" spans="2:7" x14ac:dyDescent="0.55000000000000004">
      <c r="C9" s="2">
        <f t="shared" si="4"/>
        <v>2</v>
      </c>
      <c r="D9" s="3">
        <f t="shared" si="0"/>
        <v>45</v>
      </c>
      <c r="E9" s="4">
        <f t="shared" si="1"/>
        <v>0.27040000000000003</v>
      </c>
      <c r="F9" s="4">
        <f t="shared" si="2"/>
        <v>2.8179280429056E-3</v>
      </c>
      <c r="G9" s="4">
        <f t="shared" si="3"/>
        <v>3.4288548426075344E-2</v>
      </c>
    </row>
    <row r="10" spans="2:7" x14ac:dyDescent="0.55000000000000004">
      <c r="C10" s="2">
        <f t="shared" si="4"/>
        <v>3</v>
      </c>
      <c r="D10" s="3">
        <f t="shared" si="0"/>
        <v>120</v>
      </c>
      <c r="E10" s="4">
        <f t="shared" si="1"/>
        <v>0.14060800000000001</v>
      </c>
      <c r="F10" s="4">
        <f t="shared" si="2"/>
        <v>5.8706834227199994E-3</v>
      </c>
      <c r="G10" s="4">
        <f t="shared" si="3"/>
        <v>9.9055806564217655E-2</v>
      </c>
    </row>
    <row r="11" spans="2:7" x14ac:dyDescent="0.55000000000000004">
      <c r="C11" s="2">
        <f t="shared" si="4"/>
        <v>4</v>
      </c>
      <c r="D11" s="3">
        <f t="shared" si="0"/>
        <v>209.99999999999997</v>
      </c>
      <c r="E11" s="4">
        <f t="shared" si="1"/>
        <v>7.3116160000000013E-2</v>
      </c>
      <c r="F11" s="4">
        <f t="shared" si="2"/>
        <v>1.2230590463999999E-2</v>
      </c>
      <c r="G11" s="4">
        <f t="shared" si="3"/>
        <v>0.18779329994466262</v>
      </c>
    </row>
    <row r="12" spans="2:7" x14ac:dyDescent="0.55000000000000004">
      <c r="C12" s="2">
        <f t="shared" si="4"/>
        <v>5</v>
      </c>
      <c r="D12" s="3">
        <f t="shared" si="0"/>
        <v>252</v>
      </c>
      <c r="E12" s="4">
        <f t="shared" si="1"/>
        <v>3.8020403200000011E-2</v>
      </c>
      <c r="F12" s="4">
        <f t="shared" si="2"/>
        <v>2.5480396799999999E-2</v>
      </c>
      <c r="G12" s="4">
        <f t="shared" si="3"/>
        <v>0.24413128992806149</v>
      </c>
    </row>
    <row r="13" spans="2:7" x14ac:dyDescent="0.55000000000000004">
      <c r="C13" s="2">
        <f t="shared" si="4"/>
        <v>6</v>
      </c>
      <c r="D13" s="3">
        <f t="shared" si="0"/>
        <v>209.99999999999997</v>
      </c>
      <c r="E13" s="4">
        <f t="shared" si="1"/>
        <v>1.9770609664000006E-2</v>
      </c>
      <c r="F13" s="4">
        <f t="shared" si="2"/>
        <v>5.3084159999999998E-2</v>
      </c>
      <c r="G13" s="4">
        <f t="shared" si="3"/>
        <v>0.2203963034072777</v>
      </c>
    </row>
    <row r="14" spans="2:7" x14ac:dyDescent="0.55000000000000004">
      <c r="C14" s="2">
        <f t="shared" si="4"/>
        <v>7</v>
      </c>
      <c r="D14" s="3">
        <f t="shared" si="0"/>
        <v>120</v>
      </c>
      <c r="E14" s="4">
        <f t="shared" si="1"/>
        <v>1.0280717025280002E-2</v>
      </c>
      <c r="F14" s="4">
        <f t="shared" si="2"/>
        <v>0.110592</v>
      </c>
      <c r="G14" s="4">
        <f t="shared" si="3"/>
        <v>0.13643580687117193</v>
      </c>
    </row>
    <row r="15" spans="2:7" x14ac:dyDescent="0.55000000000000004">
      <c r="C15" s="2">
        <f t="shared" si="4"/>
        <v>8</v>
      </c>
      <c r="D15" s="3">
        <f t="shared" si="0"/>
        <v>45</v>
      </c>
      <c r="E15" s="4">
        <f t="shared" si="1"/>
        <v>5.345972853145602E-3</v>
      </c>
      <c r="F15" s="4">
        <f t="shared" si="2"/>
        <v>0.23039999999999999</v>
      </c>
      <c r="G15" s="4">
        <f t="shared" si="3"/>
        <v>5.5427046541413595E-2</v>
      </c>
    </row>
    <row r="16" spans="2:7" x14ac:dyDescent="0.55000000000000004">
      <c r="C16" s="2">
        <f t="shared" si="4"/>
        <v>9</v>
      </c>
      <c r="D16" s="3">
        <f t="shared" si="0"/>
        <v>10</v>
      </c>
      <c r="E16" s="4">
        <f t="shared" si="1"/>
        <v>2.7799058836357133E-3</v>
      </c>
      <c r="F16" s="4">
        <f t="shared" si="2"/>
        <v>0.48</v>
      </c>
      <c r="G16" s="4">
        <f t="shared" si="3"/>
        <v>1.3343548241451422E-2</v>
      </c>
    </row>
    <row r="17" spans="3:7" ht="18.5" thickBot="1" x14ac:dyDescent="0.6">
      <c r="C17" s="5">
        <f t="shared" si="4"/>
        <v>10</v>
      </c>
      <c r="D17" s="6">
        <f t="shared" si="0"/>
        <v>1</v>
      </c>
      <c r="E17" s="7">
        <f t="shared" si="1"/>
        <v>1.4455510594905709E-3</v>
      </c>
      <c r="F17" s="7">
        <f t="shared" si="2"/>
        <v>1</v>
      </c>
      <c r="G17" s="7">
        <f t="shared" si="3"/>
        <v>1.4455510594905709E-3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CE2F-E6C8-4AE4-86A3-DC7CC44FD5E7}">
  <dimension ref="B2:G27"/>
  <sheetViews>
    <sheetView showGridLines="0" workbookViewId="0">
      <selection activeCell="E7" sqref="E7"/>
    </sheetView>
  </sheetViews>
  <sheetFormatPr defaultRowHeight="18" x14ac:dyDescent="0.55000000000000004"/>
  <sheetData>
    <row r="2" spans="2:7" x14ac:dyDescent="0.55000000000000004">
      <c r="B2" t="s">
        <v>12</v>
      </c>
      <c r="C2" t="s">
        <v>1</v>
      </c>
      <c r="D2">
        <f>2/1000</f>
        <v>2E-3</v>
      </c>
      <c r="F2" t="s">
        <v>5</v>
      </c>
      <c r="G2">
        <f>D2*D3</f>
        <v>9</v>
      </c>
    </row>
    <row r="3" spans="2:7" x14ac:dyDescent="0.55000000000000004">
      <c r="B3" t="s">
        <v>13</v>
      </c>
      <c r="C3" t="s">
        <v>3</v>
      </c>
      <c r="D3">
        <v>4500</v>
      </c>
      <c r="F3" t="s">
        <v>6</v>
      </c>
      <c r="G3">
        <f>D3*D2</f>
        <v>9</v>
      </c>
    </row>
    <row r="4" spans="2:7" ht="18.5" thickBot="1" x14ac:dyDescent="0.6"/>
    <row r="5" spans="2:7" x14ac:dyDescent="0.55000000000000004">
      <c r="C5" s="1" t="s">
        <v>7</v>
      </c>
      <c r="D5" s="1" t="s">
        <v>11</v>
      </c>
    </row>
    <row r="6" spans="2:7" x14ac:dyDescent="0.55000000000000004">
      <c r="C6" s="2">
        <v>0</v>
      </c>
      <c r="D6" s="4">
        <f>_xlfn.POISSON.DIST(C6,$G$2,FALSE)</f>
        <v>1.2340980408667956E-4</v>
      </c>
    </row>
    <row r="7" spans="2:7" x14ac:dyDescent="0.55000000000000004">
      <c r="C7" s="2">
        <f t="shared" ref="C7:C27" si="0">C6+1</f>
        <v>1</v>
      </c>
      <c r="D7" s="4">
        <f t="shared" ref="D7:D20" si="1">_xlfn.POISSON.DIST(C7,$G$2,FALSE)</f>
        <v>1.1106882367801162E-3</v>
      </c>
    </row>
    <row r="8" spans="2:7" x14ac:dyDescent="0.55000000000000004">
      <c r="C8" s="2">
        <f t="shared" si="0"/>
        <v>2</v>
      </c>
      <c r="D8" s="4">
        <f t="shared" si="1"/>
        <v>4.9980970655105258E-3</v>
      </c>
    </row>
    <row r="9" spans="2:7" x14ac:dyDescent="0.55000000000000004">
      <c r="C9" s="2">
        <f t="shared" si="0"/>
        <v>3</v>
      </c>
      <c r="D9" s="4">
        <f t="shared" si="1"/>
        <v>1.4994291196531569E-2</v>
      </c>
    </row>
    <row r="10" spans="2:7" x14ac:dyDescent="0.55000000000000004">
      <c r="C10" s="2">
        <f t="shared" si="0"/>
        <v>4</v>
      </c>
      <c r="D10" s="4">
        <f t="shared" si="1"/>
        <v>3.3737155192196028E-2</v>
      </c>
    </row>
    <row r="11" spans="2:7" x14ac:dyDescent="0.55000000000000004">
      <c r="C11" s="2">
        <f t="shared" si="0"/>
        <v>5</v>
      </c>
      <c r="D11" s="4">
        <f t="shared" si="1"/>
        <v>6.0726879345952833E-2</v>
      </c>
    </row>
    <row r="12" spans="2:7" x14ac:dyDescent="0.55000000000000004">
      <c r="C12" s="2">
        <f t="shared" si="0"/>
        <v>6</v>
      </c>
      <c r="D12" s="4">
        <f t="shared" si="1"/>
        <v>9.1090319018929236E-2</v>
      </c>
    </row>
    <row r="13" spans="2:7" x14ac:dyDescent="0.55000000000000004">
      <c r="C13" s="2">
        <f t="shared" si="0"/>
        <v>7</v>
      </c>
      <c r="D13" s="4">
        <f t="shared" si="1"/>
        <v>0.11711612445290902</v>
      </c>
    </row>
    <row r="14" spans="2:7" x14ac:dyDescent="0.55000000000000004">
      <c r="C14" s="2">
        <f t="shared" si="0"/>
        <v>8</v>
      </c>
      <c r="D14" s="4">
        <f t="shared" si="1"/>
        <v>0.1317556400095227</v>
      </c>
    </row>
    <row r="15" spans="2:7" x14ac:dyDescent="0.55000000000000004">
      <c r="C15" s="2">
        <f t="shared" si="0"/>
        <v>9</v>
      </c>
      <c r="D15" s="4">
        <f t="shared" si="1"/>
        <v>0.1317556400095227</v>
      </c>
    </row>
    <row r="16" spans="2:7" x14ac:dyDescent="0.55000000000000004">
      <c r="C16" s="2">
        <f t="shared" si="0"/>
        <v>10</v>
      </c>
      <c r="D16" s="4">
        <f t="shared" si="1"/>
        <v>0.11858007600857041</v>
      </c>
    </row>
    <row r="17" spans="3:4" x14ac:dyDescent="0.55000000000000004">
      <c r="C17" s="8">
        <f t="shared" si="0"/>
        <v>11</v>
      </c>
      <c r="D17" s="9">
        <f t="shared" si="1"/>
        <v>9.7020062188830358E-2</v>
      </c>
    </row>
    <row r="18" spans="3:4" x14ac:dyDescent="0.55000000000000004">
      <c r="C18" s="2">
        <f t="shared" si="0"/>
        <v>12</v>
      </c>
      <c r="D18" s="4">
        <f t="shared" si="1"/>
        <v>7.2765046641622769E-2</v>
      </c>
    </row>
    <row r="19" spans="3:4" x14ac:dyDescent="0.55000000000000004">
      <c r="C19" s="2">
        <f t="shared" si="0"/>
        <v>13</v>
      </c>
      <c r="D19" s="4">
        <f t="shared" si="1"/>
        <v>5.0375801521123482E-2</v>
      </c>
    </row>
    <row r="20" spans="3:4" x14ac:dyDescent="0.55000000000000004">
      <c r="C20" s="2">
        <f t="shared" si="0"/>
        <v>14</v>
      </c>
      <c r="D20" s="4">
        <f t="shared" si="1"/>
        <v>3.238444383500793E-2</v>
      </c>
    </row>
    <row r="21" spans="3:4" x14ac:dyDescent="0.55000000000000004">
      <c r="C21" s="2">
        <f t="shared" si="0"/>
        <v>15</v>
      </c>
      <c r="D21" s="4">
        <f t="shared" ref="D21:D27" si="2">_xlfn.POISSON.DIST(C21,$G$2,FALSE)</f>
        <v>1.9430666301004745E-2</v>
      </c>
    </row>
    <row r="22" spans="3:4" x14ac:dyDescent="0.55000000000000004">
      <c r="C22" s="2">
        <f t="shared" si="0"/>
        <v>16</v>
      </c>
      <c r="D22" s="4">
        <f t="shared" si="2"/>
        <v>1.0929749794315186E-2</v>
      </c>
    </row>
    <row r="23" spans="3:4" x14ac:dyDescent="0.55000000000000004">
      <c r="C23" s="8">
        <f t="shared" si="0"/>
        <v>17</v>
      </c>
      <c r="D23" s="9">
        <f t="shared" si="2"/>
        <v>5.7863381264021485E-3</v>
      </c>
    </row>
    <row r="24" spans="3:4" x14ac:dyDescent="0.55000000000000004">
      <c r="C24" s="2">
        <f t="shared" si="0"/>
        <v>18</v>
      </c>
      <c r="D24" s="4">
        <f t="shared" si="2"/>
        <v>2.893169063201076E-3</v>
      </c>
    </row>
    <row r="25" spans="3:4" x14ac:dyDescent="0.55000000000000004">
      <c r="C25" s="2">
        <f t="shared" si="0"/>
        <v>19</v>
      </c>
      <c r="D25" s="4">
        <f t="shared" si="2"/>
        <v>1.3704485036215598E-3</v>
      </c>
    </row>
    <row r="26" spans="3:4" x14ac:dyDescent="0.55000000000000004">
      <c r="C26" s="2">
        <f t="shared" si="0"/>
        <v>20</v>
      </c>
      <c r="D26" s="4">
        <f t="shared" si="2"/>
        <v>6.167018266297025E-4</v>
      </c>
    </row>
    <row r="27" spans="3:4" ht="18.5" thickBot="1" x14ac:dyDescent="0.6">
      <c r="C27" s="5">
        <f t="shared" si="0"/>
        <v>21</v>
      </c>
      <c r="D27" s="7">
        <f t="shared" si="2"/>
        <v>2.6430078284130093E-4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F07F-EB69-4CE1-AB6C-7BE3BDC83101}">
  <dimension ref="B2:F10"/>
  <sheetViews>
    <sheetView workbookViewId="0">
      <selection activeCell="F6" sqref="F6"/>
    </sheetView>
  </sheetViews>
  <sheetFormatPr defaultRowHeight="18" x14ac:dyDescent="0.55000000000000004"/>
  <cols>
    <col min="4" max="4" width="6.83203125" bestFit="1" customWidth="1"/>
    <col min="6" max="6" width="20.08203125" bestFit="1" customWidth="1"/>
  </cols>
  <sheetData>
    <row r="2" spans="2:6" x14ac:dyDescent="0.55000000000000004">
      <c r="B2" t="s">
        <v>14</v>
      </c>
      <c r="C2">
        <v>35</v>
      </c>
    </row>
    <row r="3" spans="2:6" x14ac:dyDescent="0.55000000000000004">
      <c r="B3" t="s">
        <v>15</v>
      </c>
      <c r="C3">
        <v>5</v>
      </c>
    </row>
    <row r="5" spans="2:6" x14ac:dyDescent="0.55000000000000004">
      <c r="B5" t="s">
        <v>16</v>
      </c>
      <c r="C5" t="s">
        <v>7</v>
      </c>
      <c r="D5" t="s">
        <v>17</v>
      </c>
      <c r="E5" t="s">
        <v>18</v>
      </c>
    </row>
    <row r="6" spans="2:6" x14ac:dyDescent="0.55000000000000004">
      <c r="B6">
        <v>1</v>
      </c>
      <c r="C6">
        <v>70</v>
      </c>
      <c r="D6">
        <f>C6-$C$2</f>
        <v>35</v>
      </c>
      <c r="E6">
        <f>D6/$C$3</f>
        <v>7</v>
      </c>
      <c r="F6" s="14">
        <f>1-_xlfn.NORM.S.DIST(E6,TRUE)</f>
        <v>1.2798651027878805E-12</v>
      </c>
    </row>
    <row r="7" spans="2:6" x14ac:dyDescent="0.55000000000000004">
      <c r="B7">
        <v>2</v>
      </c>
      <c r="C7">
        <v>20</v>
      </c>
      <c r="D7">
        <f>C7-$C$2</f>
        <v>-15</v>
      </c>
      <c r="E7">
        <f>D7/$C$3</f>
        <v>-3</v>
      </c>
      <c r="F7">
        <f>_xlfn.NORM.S.DIST(E7,TRUE)</f>
        <v>1.3498980316300933E-3</v>
      </c>
    </row>
    <row r="9" spans="2:6" x14ac:dyDescent="0.55000000000000004">
      <c r="B9">
        <v>3</v>
      </c>
      <c r="E9">
        <v>1.64</v>
      </c>
      <c r="F9">
        <f>E9*5+35</f>
        <v>43.2</v>
      </c>
    </row>
    <row r="10" spans="2:6" x14ac:dyDescent="0.55000000000000004">
      <c r="B10">
        <v>4</v>
      </c>
      <c r="E10">
        <v>-1.89</v>
      </c>
      <c r="F10">
        <f>E10*5+35</f>
        <v>25.55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0634-0ACB-4FED-B04C-ACC438E6305F}">
  <dimension ref="B2:AB12"/>
  <sheetViews>
    <sheetView tabSelected="1" topLeftCell="K1" workbookViewId="0">
      <selection activeCell="AC8" sqref="AC8"/>
    </sheetView>
  </sheetViews>
  <sheetFormatPr defaultColWidth="3.58203125" defaultRowHeight="18" x14ac:dyDescent="0.55000000000000004"/>
  <cols>
    <col min="3" max="22" width="8.58203125" customWidth="1"/>
    <col min="25" max="40" width="8.58203125" customWidth="1"/>
  </cols>
  <sheetData>
    <row r="2" spans="2:28" ht="18.5" thickBot="1" x14ac:dyDescent="0.6"/>
    <row r="3" spans="2:28" ht="18.5" thickBot="1" x14ac:dyDescent="0.6">
      <c r="B3" s="10" t="s">
        <v>19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  <c r="R3" s="11">
        <v>16</v>
      </c>
      <c r="S3" s="11">
        <v>17</v>
      </c>
      <c r="T3" s="11">
        <v>18</v>
      </c>
      <c r="U3" s="11">
        <v>19</v>
      </c>
      <c r="V3" s="11">
        <v>20</v>
      </c>
      <c r="Y3" t="s">
        <v>21</v>
      </c>
      <c r="Z3">
        <f>AVERAGE(C4:V4)</f>
        <v>27.4</v>
      </c>
    </row>
    <row r="4" spans="2:28" ht="18.5" thickBot="1" x14ac:dyDescent="0.6">
      <c r="B4" s="12" t="s">
        <v>20</v>
      </c>
      <c r="C4" s="13">
        <v>41</v>
      </c>
      <c r="D4" s="13">
        <v>17</v>
      </c>
      <c r="E4" s="13">
        <v>14</v>
      </c>
      <c r="F4" s="13">
        <v>23</v>
      </c>
      <c r="G4" s="13">
        <v>33</v>
      </c>
      <c r="H4" s="13">
        <v>38</v>
      </c>
      <c r="I4" s="13">
        <v>36</v>
      </c>
      <c r="J4" s="13">
        <v>26</v>
      </c>
      <c r="K4" s="13">
        <v>32</v>
      </c>
      <c r="L4" s="13">
        <v>27</v>
      </c>
      <c r="M4" s="13">
        <v>41</v>
      </c>
      <c r="N4" s="13">
        <v>25</v>
      </c>
      <c r="O4" s="13">
        <v>31</v>
      </c>
      <c r="P4" s="13">
        <v>21</v>
      </c>
      <c r="Q4" s="13">
        <v>27</v>
      </c>
      <c r="R4" s="13">
        <v>35</v>
      </c>
      <c r="S4" s="13">
        <v>18</v>
      </c>
      <c r="T4" s="13">
        <v>19</v>
      </c>
      <c r="U4" s="13">
        <v>16</v>
      </c>
      <c r="V4" s="13">
        <v>28</v>
      </c>
      <c r="Y4" t="s">
        <v>23</v>
      </c>
      <c r="Z4">
        <f>_xlfn.VAR.S(C4:V4)</f>
        <v>69.726315789473645</v>
      </c>
    </row>
    <row r="6" spans="2:28" x14ac:dyDescent="0.55000000000000004">
      <c r="C6">
        <f>C4-$Z$3</f>
        <v>13.600000000000001</v>
      </c>
      <c r="D6">
        <f t="shared" ref="D6:V6" si="0">D4-$Z$3</f>
        <v>-10.399999999999999</v>
      </c>
      <c r="E6">
        <f t="shared" si="0"/>
        <v>-13.399999999999999</v>
      </c>
      <c r="F6">
        <f t="shared" si="0"/>
        <v>-4.3999999999999986</v>
      </c>
      <c r="G6">
        <f t="shared" si="0"/>
        <v>5.6000000000000014</v>
      </c>
      <c r="H6">
        <f t="shared" si="0"/>
        <v>10.600000000000001</v>
      </c>
      <c r="I6">
        <f t="shared" si="0"/>
        <v>8.6000000000000014</v>
      </c>
      <c r="J6">
        <f t="shared" si="0"/>
        <v>-1.3999999999999986</v>
      </c>
      <c r="K6">
        <f t="shared" si="0"/>
        <v>4.6000000000000014</v>
      </c>
      <c r="L6">
        <f t="shared" si="0"/>
        <v>-0.39999999999999858</v>
      </c>
      <c r="M6">
        <f t="shared" si="0"/>
        <v>13.600000000000001</v>
      </c>
      <c r="N6">
        <f t="shared" si="0"/>
        <v>-2.3999999999999986</v>
      </c>
      <c r="O6">
        <f t="shared" si="0"/>
        <v>3.6000000000000014</v>
      </c>
      <c r="P6">
        <f t="shared" si="0"/>
        <v>-6.3999999999999986</v>
      </c>
      <c r="Q6">
        <f t="shared" si="0"/>
        <v>-0.39999999999999858</v>
      </c>
      <c r="R6">
        <f t="shared" si="0"/>
        <v>7.6000000000000014</v>
      </c>
      <c r="S6">
        <f t="shared" si="0"/>
        <v>-9.3999999999999986</v>
      </c>
      <c r="T6">
        <f t="shared" si="0"/>
        <v>-8.3999999999999986</v>
      </c>
      <c r="U6">
        <f t="shared" si="0"/>
        <v>-11.399999999999999</v>
      </c>
      <c r="V6">
        <f t="shared" si="0"/>
        <v>0.60000000000000142</v>
      </c>
    </row>
    <row r="7" spans="2:28" x14ac:dyDescent="0.55000000000000004">
      <c r="C7">
        <f>C6^2</f>
        <v>184.96000000000004</v>
      </c>
      <c r="D7">
        <f t="shared" ref="D7:V7" si="1">D6^2</f>
        <v>108.15999999999997</v>
      </c>
      <c r="E7">
        <f t="shared" si="1"/>
        <v>179.55999999999997</v>
      </c>
      <c r="F7">
        <f t="shared" si="1"/>
        <v>19.359999999999989</v>
      </c>
      <c r="G7">
        <f t="shared" si="1"/>
        <v>31.360000000000017</v>
      </c>
      <c r="H7">
        <f t="shared" si="1"/>
        <v>112.36000000000003</v>
      </c>
      <c r="I7">
        <f t="shared" si="1"/>
        <v>73.960000000000022</v>
      </c>
      <c r="J7">
        <f t="shared" si="1"/>
        <v>1.959999999999996</v>
      </c>
      <c r="K7">
        <f t="shared" si="1"/>
        <v>21.160000000000014</v>
      </c>
      <c r="L7">
        <f t="shared" si="1"/>
        <v>0.15999999999999887</v>
      </c>
      <c r="M7">
        <f t="shared" si="1"/>
        <v>184.96000000000004</v>
      </c>
      <c r="N7">
        <f t="shared" si="1"/>
        <v>5.7599999999999936</v>
      </c>
      <c r="O7">
        <f t="shared" si="1"/>
        <v>12.96000000000001</v>
      </c>
      <c r="P7">
        <f t="shared" si="1"/>
        <v>40.95999999999998</v>
      </c>
      <c r="Q7">
        <f t="shared" si="1"/>
        <v>0.15999999999999887</v>
      </c>
      <c r="R7">
        <f t="shared" si="1"/>
        <v>57.760000000000019</v>
      </c>
      <c r="S7">
        <f t="shared" si="1"/>
        <v>88.359999999999971</v>
      </c>
      <c r="T7">
        <f t="shared" si="1"/>
        <v>70.559999999999974</v>
      </c>
      <c r="U7">
        <f t="shared" si="1"/>
        <v>129.95999999999998</v>
      </c>
      <c r="V7">
        <f t="shared" si="1"/>
        <v>0.36000000000000171</v>
      </c>
      <c r="Y7" t="s">
        <v>24</v>
      </c>
      <c r="Z7">
        <f>SUM(C7:V7)</f>
        <v>1324.8</v>
      </c>
    </row>
    <row r="8" spans="2:28" x14ac:dyDescent="0.55000000000000004">
      <c r="Y8" t="s">
        <v>25</v>
      </c>
      <c r="Z8">
        <v>19</v>
      </c>
      <c r="AB8">
        <f>_xlfn.VAR.P(C4:V4)</f>
        <v>66.239999999999995</v>
      </c>
    </row>
    <row r="9" spans="2:28" x14ac:dyDescent="0.55000000000000004">
      <c r="Y9" t="s">
        <v>26</v>
      </c>
      <c r="Z9">
        <f>Z7/Z8</f>
        <v>69.726315789473688</v>
      </c>
      <c r="AA9" t="s">
        <v>27</v>
      </c>
      <c r="AB9">
        <f>Z7/20</f>
        <v>66.239999999999995</v>
      </c>
    </row>
    <row r="11" spans="2:28" x14ac:dyDescent="0.55000000000000004">
      <c r="Y11" t="s">
        <v>22</v>
      </c>
      <c r="Z11">
        <f>_xlfn.STDEV.S(C4:V4)</f>
        <v>8.3502284872615107</v>
      </c>
    </row>
    <row r="12" spans="2:28" x14ac:dyDescent="0.55000000000000004">
      <c r="Z12">
        <f>SQRT(Z9)</f>
        <v>8.3502284872615125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Ikegawa</dc:creator>
  <cp:lastModifiedBy>Maria Ikegawa</cp:lastModifiedBy>
  <dcterms:created xsi:type="dcterms:W3CDTF">2019-12-09T10:10:26Z</dcterms:created>
  <dcterms:modified xsi:type="dcterms:W3CDTF">2022-12-12T12:49:56Z</dcterms:modified>
</cp:coreProperties>
</file>