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1st Semester/23-1-Reitaku-Stats/handouts/"/>
    </mc:Choice>
  </mc:AlternateContent>
  <xr:revisionPtr revIDLastSave="0" documentId="13_ncr:1_{1E71FE0C-0479-E444-B90A-20B83A5C72E2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統計学A #05" sheetId="14" r:id="rId1"/>
    <sheet name="統計学A #05_解答" sheetId="2" r:id="rId2"/>
    <sheet name="p.60 fig" sheetId="12" r:id="rId3"/>
    <sheet name="2017年試験問題" sheetId="13" r:id="rId4"/>
  </sheets>
  <calcPr calcId="191029"/>
</workbook>
</file>

<file path=xl/calcChain.xml><?xml version="1.0" encoding="utf-8"?>
<calcChain xmlns="http://schemas.openxmlformats.org/spreadsheetml/2006/main">
  <c r="AC28" i="14" l="1"/>
  <c r="EA26" i="14"/>
  <c r="EJ25" i="14"/>
  <c r="EJ26" i="14" s="1"/>
  <c r="EJ27" i="14" s="1"/>
  <c r="EJ28" i="14" s="1"/>
  <c r="EJ29" i="14" s="1"/>
  <c r="EJ30" i="14" s="1"/>
  <c r="EJ31" i="14" s="1"/>
  <c r="EJ32" i="14" s="1"/>
  <c r="EJ33" i="14" s="1"/>
  <c r="AD23" i="14"/>
  <c r="AF23" i="14" s="1"/>
  <c r="AH23" i="14" s="1"/>
  <c r="AJ23" i="14" s="1"/>
  <c r="AL23" i="14" s="1"/>
  <c r="AN23" i="14" s="1"/>
  <c r="AP23" i="14" s="1"/>
  <c r="AR23" i="14" s="1"/>
  <c r="BA20" i="14"/>
  <c r="BC20" i="14" s="1"/>
  <c r="BE20" i="14" s="1"/>
  <c r="BG20" i="14" s="1"/>
  <c r="BI20" i="14" s="1"/>
  <c r="BK20" i="14" s="1"/>
  <c r="BM20" i="14" s="1"/>
  <c r="CY19" i="14"/>
  <c r="CV18" i="14"/>
  <c r="BA12" i="14"/>
  <c r="BC12" i="14" s="1"/>
  <c r="BE12" i="14" s="1"/>
  <c r="BG12" i="14" s="1"/>
  <c r="BI12" i="14" s="1"/>
  <c r="BK12" i="14" s="1"/>
  <c r="BM12" i="14" s="1"/>
  <c r="BO12" i="14" s="1"/>
  <c r="BY9" i="14"/>
  <c r="CA9" i="14" s="1"/>
  <c r="CC9" i="14" s="1"/>
  <c r="CE9" i="14" s="1"/>
  <c r="CG9" i="14" s="1"/>
  <c r="CI9" i="14" s="1"/>
  <c r="CK9" i="14" s="1"/>
  <c r="CM9" i="14" s="1"/>
  <c r="E19" i="13"/>
  <c r="G9" i="13"/>
  <c r="FA32" i="2"/>
  <c r="FA24" i="2" l="1"/>
  <c r="FA23" i="2"/>
  <c r="EJ25" i="2"/>
  <c r="EJ26" i="2" s="1"/>
  <c r="EJ27" i="2" s="1"/>
  <c r="EJ28" i="2" s="1"/>
  <c r="EJ29" i="2" s="1"/>
  <c r="EJ30" i="2" s="1"/>
  <c r="EJ31" i="2" s="1"/>
  <c r="EJ32" i="2" s="1"/>
  <c r="EJ33" i="2" s="1"/>
  <c r="D19" i="13"/>
  <c r="EA31" i="2"/>
  <c r="EA29" i="2"/>
  <c r="EA27" i="2"/>
  <c r="EA26" i="2"/>
  <c r="CU14" i="2" l="1"/>
  <c r="CW14" i="2"/>
  <c r="CY14" i="2"/>
  <c r="DA14" i="2"/>
  <c r="DC14" i="2"/>
  <c r="CV18" i="2"/>
  <c r="CY19" i="2"/>
  <c r="I7" i="12"/>
  <c r="F7" i="12"/>
  <c r="D6" i="12"/>
  <c r="E6" i="12"/>
  <c r="F6" i="12"/>
  <c r="G6" i="12"/>
  <c r="H6" i="12"/>
  <c r="I6" i="12"/>
  <c r="J6" i="12"/>
  <c r="C6" i="12"/>
  <c r="K6" i="12" s="1"/>
  <c r="B7" i="12"/>
  <c r="G7" i="12" s="1"/>
  <c r="CM11" i="2"/>
  <c r="CI11" i="2"/>
  <c r="CA11" i="2"/>
  <c r="BY11" i="2"/>
  <c r="CJ8" i="2"/>
  <c r="CK11" i="2" s="1"/>
  <c r="BY9" i="2"/>
  <c r="CA9" i="2" s="1"/>
  <c r="CC9" i="2" s="1"/>
  <c r="CE9" i="2" s="1"/>
  <c r="CG9" i="2" s="1"/>
  <c r="CI9" i="2" s="1"/>
  <c r="CK9" i="2" s="1"/>
  <c r="CM9" i="2" s="1"/>
  <c r="BK27" i="2"/>
  <c r="BE25" i="2"/>
  <c r="BA20" i="2"/>
  <c r="BC20" i="2" s="1"/>
  <c r="BE20" i="2" s="1"/>
  <c r="BG20" i="2" s="1"/>
  <c r="BI20" i="2" s="1"/>
  <c r="BK20" i="2" s="1"/>
  <c r="BM20" i="2" s="1"/>
  <c r="BK17" i="2"/>
  <c r="BA12" i="2"/>
  <c r="BC12" i="2" s="1"/>
  <c r="BE12" i="2" s="1"/>
  <c r="BG12" i="2" s="1"/>
  <c r="BI12" i="2" s="1"/>
  <c r="BK12" i="2" s="1"/>
  <c r="BM12" i="2" s="1"/>
  <c r="BO12" i="2" s="1"/>
  <c r="AC28" i="2"/>
  <c r="AN26" i="2"/>
  <c r="AD23" i="2"/>
  <c r="AF23" i="2" s="1"/>
  <c r="AH23" i="2" s="1"/>
  <c r="AJ23" i="2" s="1"/>
  <c r="AL23" i="2" s="1"/>
  <c r="AN23" i="2" s="1"/>
  <c r="AP23" i="2" s="1"/>
  <c r="AR23" i="2" s="1"/>
  <c r="H7" i="12" l="1"/>
  <c r="J7" i="12"/>
  <c r="C7" i="12"/>
  <c r="D7" i="12"/>
  <c r="B8" i="12"/>
  <c r="E7" i="12"/>
  <c r="CE11" i="2"/>
  <c r="BW11" i="2"/>
  <c r="CG11" i="2"/>
  <c r="CC11" i="2"/>
  <c r="CB13" i="2" s="1"/>
  <c r="DA16" i="2"/>
  <c r="I8" i="12" l="1"/>
  <c r="H8" i="12"/>
  <c r="B9" i="12"/>
  <c r="G8" i="12"/>
  <c r="F8" i="12"/>
  <c r="J8" i="12"/>
  <c r="E8" i="12"/>
  <c r="D8" i="12"/>
  <c r="C8" i="12"/>
  <c r="K7" i="12"/>
  <c r="C9" i="12" l="1"/>
  <c r="B10" i="12"/>
  <c r="J9" i="12"/>
  <c r="I9" i="12"/>
  <c r="H9" i="12"/>
  <c r="G9" i="12"/>
  <c r="E9" i="12"/>
  <c r="F9" i="12"/>
  <c r="D9" i="12"/>
  <c r="K8" i="12"/>
  <c r="G10" i="12" l="1"/>
  <c r="E10" i="12"/>
  <c r="D10" i="12"/>
  <c r="I10" i="12"/>
  <c r="F10" i="12"/>
  <c r="C10" i="12"/>
  <c r="B11" i="12"/>
  <c r="J10" i="12"/>
  <c r="H10" i="12"/>
  <c r="K9" i="12"/>
  <c r="I11" i="12" l="1"/>
  <c r="J11" i="12"/>
  <c r="H11" i="12"/>
  <c r="G11" i="12"/>
  <c r="B12" i="12"/>
  <c r="F11" i="12"/>
  <c r="E11" i="12"/>
  <c r="D11" i="12"/>
  <c r="C11" i="12"/>
  <c r="K11" i="12" s="1"/>
  <c r="K10" i="12"/>
  <c r="C12" i="12" l="1"/>
  <c r="B13" i="12"/>
  <c r="J12" i="12"/>
  <c r="I12" i="12"/>
  <c r="H12" i="12"/>
  <c r="G12" i="12"/>
  <c r="E12" i="12"/>
  <c r="F12" i="12"/>
  <c r="D12" i="12"/>
  <c r="G13" i="12" l="1"/>
  <c r="E13" i="12"/>
  <c r="B14" i="12"/>
  <c r="D13" i="12"/>
  <c r="I13" i="12"/>
  <c r="C13" i="12"/>
  <c r="K13" i="12" s="1"/>
  <c r="F13" i="12"/>
  <c r="J13" i="12"/>
  <c r="H13" i="12"/>
  <c r="K12" i="12"/>
  <c r="I14" i="12" l="1"/>
  <c r="H14" i="12"/>
  <c r="B15" i="12"/>
  <c r="G14" i="12"/>
  <c r="F14" i="12"/>
  <c r="J14" i="12"/>
  <c r="E14" i="12"/>
  <c r="D14" i="12"/>
  <c r="C14" i="12"/>
  <c r="K14" i="12" s="1"/>
  <c r="C15" i="12" l="1"/>
  <c r="E15" i="12"/>
  <c r="J15" i="12"/>
  <c r="I15" i="12"/>
  <c r="H15" i="12"/>
  <c r="G15" i="12"/>
  <c r="F15" i="12"/>
  <c r="D15" i="12"/>
  <c r="K15" i="12" l="1"/>
</calcChain>
</file>

<file path=xl/sharedStrings.xml><?xml version="1.0" encoding="utf-8"?>
<sst xmlns="http://schemas.openxmlformats.org/spreadsheetml/2006/main" count="725" uniqueCount="260">
  <si>
    <t>今日やること</t>
    <rPh sb="0" eb="2">
      <t>キョウ</t>
    </rPh>
    <phoneticPr fontId="2"/>
  </si>
  <si>
    <t>memo</t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</si>
  <si>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</si>
  <si>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</si>
  <si>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</si>
  <si>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Google classroom: y3m47u</t>
    <phoneticPr fontId="2"/>
  </si>
  <si>
    <t>本日の課題</t>
    <rPh sb="0" eb="2">
      <t>ホンジツ</t>
    </rPh>
    <rPh sb="3" eb="5">
      <t>カダイ</t>
    </rPh>
    <phoneticPr fontId="2"/>
  </si>
  <si>
    <t>Hint</t>
    <phoneticPr fontId="2"/>
  </si>
  <si>
    <t>統計データの中心の位置を表す統計量について理解します。</t>
    <rPh sb="0" eb="2">
      <t>トウケイ</t>
    </rPh>
    <rPh sb="6" eb="8">
      <t>チュウシン</t>
    </rPh>
    <rPh sb="9" eb="11">
      <t>イチ</t>
    </rPh>
    <rPh sb="12" eb="13">
      <t>アラワ</t>
    </rPh>
    <rPh sb="14" eb="17">
      <t>トウケイリョウ</t>
    </rPh>
    <rPh sb="21" eb="23">
      <t>リカイ</t>
    </rPh>
    <phoneticPr fontId="2"/>
  </si>
  <si>
    <t>平均値、中央値、最頻値の違いを理解します。</t>
    <rPh sb="0" eb="3">
      <t>ヘイキンチ</t>
    </rPh>
    <rPh sb="4" eb="6">
      <t>チュウオウ</t>
    </rPh>
    <rPh sb="6" eb="7">
      <t>チ</t>
    </rPh>
    <rPh sb="8" eb="11">
      <t>サイヒンチ</t>
    </rPh>
    <rPh sb="12" eb="13">
      <t>チガ</t>
    </rPh>
    <rPh sb="15" eb="17">
      <t>リカイ</t>
    </rPh>
    <phoneticPr fontId="2"/>
  </si>
  <si>
    <t>平均値と中央値の性質を理解します。</t>
    <rPh sb="0" eb="3">
      <t>ヘイキンチ</t>
    </rPh>
    <rPh sb="4" eb="6">
      <t>チュウオウ</t>
    </rPh>
    <rPh sb="6" eb="7">
      <t>チ</t>
    </rPh>
    <rPh sb="8" eb="10">
      <t>セイシツ</t>
    </rPh>
    <rPh sb="11" eb="13">
      <t>リカイ</t>
    </rPh>
    <phoneticPr fontId="2"/>
  </si>
  <si>
    <t>pp.54</t>
    <phoneticPr fontId="2"/>
  </si>
  <si>
    <t>クイズ５</t>
    <phoneticPr fontId="2"/>
  </si>
  <si>
    <t>Ｂ</t>
    <phoneticPr fontId="2"/>
  </si>
  <si>
    <t>Ｃ</t>
    <phoneticPr fontId="2"/>
  </si>
  <si>
    <t>Ａ</t>
    <phoneticPr fontId="2"/>
  </si>
  <si>
    <t>最も多くの人が含まれる区分の中心に位置する値（5,000円）</t>
    <rPh sb="0" eb="1">
      <t>モット</t>
    </rPh>
    <rPh sb="2" eb="3">
      <t>オオ</t>
    </rPh>
    <rPh sb="5" eb="6">
      <t>ヒト</t>
    </rPh>
    <rPh sb="7" eb="8">
      <t>フク</t>
    </rPh>
    <rPh sb="11" eb="13">
      <t>クブン</t>
    </rPh>
    <rPh sb="14" eb="16">
      <t>チュウシン</t>
    </rPh>
    <rPh sb="17" eb="19">
      <t>イチ</t>
    </rPh>
    <rPh sb="21" eb="22">
      <t>アタイ</t>
    </rPh>
    <rPh sb="28" eb="29">
      <t>エン</t>
    </rPh>
    <phoneticPr fontId="2"/>
  </si>
  <si>
    <t>統計データ全体の真ん中、累積相対度数0.50となる値（6,100円）</t>
    <rPh sb="0" eb="2">
      <t>トウケイ</t>
    </rPh>
    <rPh sb="5" eb="7">
      <t>ゼンタイ</t>
    </rPh>
    <rPh sb="8" eb="9">
      <t>マ</t>
    </rPh>
    <rPh sb="10" eb="11">
      <t>ナカ</t>
    </rPh>
    <rPh sb="12" eb="14">
      <t>ルイセキ</t>
    </rPh>
    <rPh sb="14" eb="16">
      <t>ソウタイ</t>
    </rPh>
    <rPh sb="16" eb="18">
      <t>ドスウ</t>
    </rPh>
    <rPh sb="25" eb="26">
      <t>アタイ</t>
    </rPh>
    <rPh sb="32" eb="33">
      <t>エン</t>
    </rPh>
    <phoneticPr fontId="2"/>
  </si>
  <si>
    <t>ヒストグラムにおける柱のバランスがとれる支点の値（7,200円)</t>
    <rPh sb="10" eb="11">
      <t>ハシラ</t>
    </rPh>
    <rPh sb="20" eb="22">
      <t>シテン</t>
    </rPh>
    <rPh sb="23" eb="24">
      <t>アタイ</t>
    </rPh>
    <rPh sb="30" eb="31">
      <t>エン</t>
    </rPh>
    <phoneticPr fontId="2"/>
  </si>
  <si>
    <t>最頻値</t>
    <rPh sb="0" eb="3">
      <t>サイヒンチ</t>
    </rPh>
    <phoneticPr fontId="2"/>
  </si>
  <si>
    <t>中央値</t>
    <rPh sb="0" eb="2">
      <t>チュウオウ</t>
    </rPh>
    <rPh sb="2" eb="3">
      <t>チ</t>
    </rPh>
    <phoneticPr fontId="2"/>
  </si>
  <si>
    <t>平均値</t>
    <rPh sb="0" eb="3">
      <t>ヘイキンチ</t>
    </rPh>
    <phoneticPr fontId="2"/>
  </si>
  <si>
    <t>pp.55</t>
    <phoneticPr fontId="2"/>
  </si>
  <si>
    <t>データの中心の位置を表す統計量</t>
    <rPh sb="4" eb="6">
      <t>チュウシン</t>
    </rPh>
    <rPh sb="7" eb="9">
      <t>イチ</t>
    </rPh>
    <rPh sb="10" eb="11">
      <t>アラワ</t>
    </rPh>
    <rPh sb="12" eb="15">
      <t>トウケイリョウ</t>
    </rPh>
    <phoneticPr fontId="2"/>
  </si>
  <si>
    <t>最も多い度数（頻度）の中心に位置する値</t>
    <rPh sb="0" eb="1">
      <t>モット</t>
    </rPh>
    <rPh sb="2" eb="3">
      <t>オオ</t>
    </rPh>
    <rPh sb="11" eb="13">
      <t>チュウシン</t>
    </rPh>
    <rPh sb="14" eb="16">
      <t>イチ</t>
    </rPh>
    <rPh sb="18" eb="19">
      <t>アタイ</t>
    </rPh>
    <phoneticPr fontId="2"/>
  </si>
  <si>
    <t>＊ヒストグラムの山の中心</t>
    <rPh sb="8" eb="9">
      <t>ヤマ</t>
    </rPh>
    <rPh sb="10" eb="12">
      <t>チュウシン</t>
    </rPh>
    <phoneticPr fontId="2"/>
  </si>
  <si>
    <t>統計データの総和を総数で割った値</t>
    <rPh sb="0" eb="2">
      <t>トウケイ</t>
    </rPh>
    <rPh sb="6" eb="8">
      <t>ソウワ</t>
    </rPh>
    <rPh sb="9" eb="11">
      <t>ソウスウ</t>
    </rPh>
    <rPh sb="12" eb="13">
      <t>ワ</t>
    </rPh>
    <rPh sb="15" eb="16">
      <t>アタイ</t>
    </rPh>
    <phoneticPr fontId="2"/>
  </si>
  <si>
    <t>＊平均値は</t>
    <rPh sb="1" eb="4">
      <t>ヘイキンチ</t>
    </rPh>
    <phoneticPr fontId="2"/>
  </si>
  <si>
    <t>のように変数の上に横棒をつけて表す</t>
    <rPh sb="4" eb="6">
      <t>ヘンスウ</t>
    </rPh>
    <rPh sb="7" eb="8">
      <t>ウエ</t>
    </rPh>
    <rPh sb="9" eb="11">
      <t>ヨコボウ</t>
    </rPh>
    <rPh sb="15" eb="16">
      <t>アラワ</t>
    </rPh>
    <phoneticPr fontId="2"/>
  </si>
  <si>
    <t>＊</t>
    <phoneticPr fontId="2"/>
  </si>
  <si>
    <t>と読む</t>
    <rPh sb="1" eb="2">
      <t>ヨ</t>
    </rPh>
    <phoneticPr fontId="2"/>
  </si>
  <si>
    <t>エックスバー</t>
    <phoneticPr fontId="2"/>
  </si>
  <si>
    <t>統計データの真ん中に位置する観測値</t>
    <rPh sb="0" eb="2">
      <t>トウケイ</t>
    </rPh>
    <rPh sb="6" eb="7">
      <t>マ</t>
    </rPh>
    <rPh sb="8" eb="9">
      <t>ナカ</t>
    </rPh>
    <rPh sb="10" eb="12">
      <t>イチ</t>
    </rPh>
    <rPh sb="14" eb="17">
      <t>カンソクチ</t>
    </rPh>
    <phoneticPr fontId="2"/>
  </si>
  <si>
    <t>＊データの個数（総数）が奇数か偶数かで求め方が違う</t>
    <rPh sb="5" eb="7">
      <t>コスウ</t>
    </rPh>
    <rPh sb="8" eb="10">
      <t>ソウスウ</t>
    </rPh>
    <rPh sb="12" eb="14">
      <t>キスウ</t>
    </rPh>
    <rPh sb="15" eb="17">
      <t>グウスウ</t>
    </rPh>
    <rPh sb="19" eb="20">
      <t>モト</t>
    </rPh>
    <rPh sb="21" eb="22">
      <t>カタ</t>
    </rPh>
    <rPh sb="23" eb="24">
      <t>チガ</t>
    </rPh>
    <phoneticPr fontId="2"/>
  </si>
  <si>
    <t>平均値の定義式</t>
    <rPh sb="0" eb="3">
      <t>ヘイキンチ</t>
    </rPh>
    <rPh sb="4" eb="6">
      <t>テイギ</t>
    </rPh>
    <rPh sb="6" eb="7">
      <t>シキ</t>
    </rPh>
    <phoneticPr fontId="2"/>
  </si>
  <si>
    <t>ｎ</t>
    <phoneticPr fontId="2"/>
  </si>
  <si>
    <t>…</t>
    <phoneticPr fontId="2"/>
  </si>
  <si>
    <t>データの</t>
    <phoneticPr fontId="2"/>
  </si>
  <si>
    <t>Σ</t>
    <phoneticPr fontId="2"/>
  </si>
  <si>
    <r>
      <t>x</t>
    </r>
    <r>
      <rPr>
        <vertAlign val="subscript"/>
        <sz val="12"/>
        <rFont val="メイリオ"/>
        <family val="3"/>
        <charset val="128"/>
      </rPr>
      <t>i</t>
    </r>
    <phoneticPr fontId="2"/>
  </si>
  <si>
    <t>各データ</t>
    <rPh sb="0" eb="1">
      <t>カク</t>
    </rPh>
    <phoneticPr fontId="2"/>
  </si>
  <si>
    <t>を表す記号（</t>
    <rPh sb="1" eb="2">
      <t>アラワ</t>
    </rPh>
    <rPh sb="3" eb="5">
      <t>キゴウ</t>
    </rPh>
    <phoneticPr fontId="2"/>
  </si>
  <si>
    <t>）</t>
    <phoneticPr fontId="2"/>
  </si>
  <si>
    <t>）と読む</t>
    <rPh sb="2" eb="3">
      <t>ヨ</t>
    </rPh>
    <phoneticPr fontId="2"/>
  </si>
  <si>
    <t>平均値の定義式を言葉に書き直すと</t>
    <rPh sb="0" eb="3">
      <t>ヘイキンチ</t>
    </rPh>
    <rPh sb="4" eb="6">
      <t>テイギ</t>
    </rPh>
    <rPh sb="6" eb="7">
      <t>シキ</t>
    </rPh>
    <rPh sb="8" eb="10">
      <t>コトバ</t>
    </rPh>
    <rPh sb="11" eb="12">
      <t>カ</t>
    </rPh>
    <rPh sb="13" eb="14">
      <t>ナオ</t>
    </rPh>
    <phoneticPr fontId="2"/>
  </si>
  <si>
    <t>＝</t>
    <phoneticPr fontId="2"/>
  </si>
  <si>
    <t>平均</t>
    <rPh sb="0" eb="2">
      <t>ヘイキン</t>
    </rPh>
    <phoneticPr fontId="2"/>
  </si>
  <si>
    <t>総数（個数）</t>
    <rPh sb="0" eb="2">
      <t>ソウスウ</t>
    </rPh>
    <rPh sb="3" eb="5">
      <t>コスウ</t>
    </rPh>
    <phoneticPr fontId="2"/>
  </si>
  <si>
    <t>シグマ</t>
    <phoneticPr fontId="2"/>
  </si>
  <si>
    <t>総和</t>
    <rPh sb="0" eb="2">
      <t>ソウワ</t>
    </rPh>
    <phoneticPr fontId="2"/>
  </si>
  <si>
    <t>データの総数</t>
    <rPh sb="4" eb="6">
      <t>ソウスウ</t>
    </rPh>
    <phoneticPr fontId="2"/>
  </si>
  <si>
    <t>データの総和</t>
    <rPh sb="4" eb="6">
      <t>ソウワ</t>
    </rPh>
    <phoneticPr fontId="2"/>
  </si>
  <si>
    <t>全部足す</t>
    <rPh sb="0" eb="2">
      <t>ゼンブ</t>
    </rPh>
    <rPh sb="2" eb="3">
      <t>タ</t>
    </rPh>
    <phoneticPr fontId="2"/>
  </si>
  <si>
    <t>個数</t>
    <rPh sb="0" eb="2">
      <t>コスウ</t>
    </rPh>
    <phoneticPr fontId="2"/>
  </si>
  <si>
    <t>練習問題</t>
    <rPh sb="0" eb="2">
      <t>レンシュウ</t>
    </rPh>
    <rPh sb="2" eb="4">
      <t>モンダイ</t>
    </rPh>
    <phoneticPr fontId="2"/>
  </si>
  <si>
    <t>以下のデータの平均値を求めよ</t>
    <rPh sb="0" eb="2">
      <t>イカ</t>
    </rPh>
    <rPh sb="7" eb="10">
      <t>ヘイキンチ</t>
    </rPh>
    <rPh sb="11" eb="12">
      <t>モト</t>
    </rPh>
    <phoneticPr fontId="2"/>
  </si>
  <si>
    <t>ID</t>
    <phoneticPr fontId="2"/>
  </si>
  <si>
    <t>x</t>
    <phoneticPr fontId="2"/>
  </si>
  <si>
    <t>=</t>
    <phoneticPr fontId="2"/>
  </si>
  <si>
    <r>
      <t>Σx</t>
    </r>
    <r>
      <rPr>
        <vertAlign val="subscript"/>
        <sz val="12"/>
        <color theme="1"/>
        <rFont val="メイリオ"/>
        <family val="3"/>
        <charset val="128"/>
      </rPr>
      <t>i</t>
    </r>
    <phoneticPr fontId="2"/>
  </si>
  <si>
    <t>pp.56</t>
    <phoneticPr fontId="2"/>
  </si>
  <si>
    <t>中央値の求め方</t>
    <rPh sb="0" eb="2">
      <t>チュウオウ</t>
    </rPh>
    <rPh sb="2" eb="3">
      <t>チ</t>
    </rPh>
    <rPh sb="4" eb="5">
      <t>モト</t>
    </rPh>
    <rPh sb="6" eb="7">
      <t>カタ</t>
    </rPh>
    <phoneticPr fontId="2"/>
  </si>
  <si>
    <t>平均値の求め方</t>
    <rPh sb="0" eb="3">
      <t>ヘイキンチ</t>
    </rPh>
    <rPh sb="4" eb="5">
      <t>モト</t>
    </rPh>
    <rPh sb="6" eb="7">
      <t>カタ</t>
    </rPh>
    <phoneticPr fontId="2"/>
  </si>
  <si>
    <t>←重要！</t>
    <rPh sb="1" eb="3">
      <t>ジュウヨウ</t>
    </rPh>
    <phoneticPr fontId="2"/>
  </si>
  <si>
    <t>平均値（mean）</t>
    <rPh sb="0" eb="3">
      <t>ヘイキンチ</t>
    </rPh>
    <phoneticPr fontId="2"/>
  </si>
  <si>
    <t>データの総数（個数）が奇数のとき</t>
    <rPh sb="4" eb="6">
      <t>ソウスウ</t>
    </rPh>
    <rPh sb="7" eb="9">
      <t>コスウ</t>
    </rPh>
    <rPh sb="11" eb="13">
      <t>キスウ</t>
    </rPh>
    <phoneticPr fontId="2"/>
  </si>
  <si>
    <t>①</t>
    <phoneticPr fontId="2"/>
  </si>
  <si>
    <t>データを</t>
    <phoneticPr fontId="2"/>
  </si>
  <si>
    <t>順に並び替える</t>
    <rPh sb="0" eb="1">
      <t>ジュン</t>
    </rPh>
    <rPh sb="2" eb="3">
      <t>ナラ</t>
    </rPh>
    <rPh sb="4" eb="5">
      <t>カ</t>
    </rPh>
    <phoneticPr fontId="2"/>
  </si>
  <si>
    <t>大きさ</t>
    <rPh sb="0" eb="1">
      <t>オオ</t>
    </rPh>
    <phoneticPr fontId="2"/>
  </si>
  <si>
    <t>②</t>
    <phoneticPr fontId="2"/>
  </si>
  <si>
    <t>真ん中に位置する値が中央値</t>
    <rPh sb="0" eb="1">
      <t>マ</t>
    </rPh>
    <rPh sb="2" eb="3">
      <t>ナカ</t>
    </rPh>
    <rPh sb="4" eb="6">
      <t>イチ</t>
    </rPh>
    <rPh sb="8" eb="9">
      <t>アタイ</t>
    </rPh>
    <rPh sb="10" eb="12">
      <t>チュウオウ</t>
    </rPh>
    <rPh sb="12" eb="13">
      <t>チ</t>
    </rPh>
    <phoneticPr fontId="2"/>
  </si>
  <si>
    <t>データの総数（個数）が偶数のとき</t>
    <rPh sb="4" eb="6">
      <t>ソウスウ</t>
    </rPh>
    <rPh sb="7" eb="9">
      <t>コスウ</t>
    </rPh>
    <rPh sb="11" eb="13">
      <t>グウスウ</t>
    </rPh>
    <phoneticPr fontId="2"/>
  </si>
  <si>
    <t>真ん中に位置する</t>
    <rPh sb="0" eb="1">
      <t>マ</t>
    </rPh>
    <rPh sb="2" eb="3">
      <t>ナカ</t>
    </rPh>
    <rPh sb="4" eb="6">
      <t>イチ</t>
    </rPh>
    <phoneticPr fontId="2"/>
  </si>
  <si>
    <t>つの値の</t>
    <rPh sb="2" eb="3">
      <t>アタイ</t>
    </rPh>
    <phoneticPr fontId="2"/>
  </si>
  <si>
    <t>平均値</t>
    <rPh sb="0" eb="2">
      <t>ヘイキン</t>
    </rPh>
    <rPh sb="2" eb="3">
      <t>チ</t>
    </rPh>
    <phoneticPr fontId="2"/>
  </si>
  <si>
    <t>が中央値</t>
    <rPh sb="1" eb="3">
      <t>チュウオウ</t>
    </rPh>
    <rPh sb="3" eb="4">
      <t>チ</t>
    </rPh>
    <phoneticPr fontId="2"/>
  </si>
  <si>
    <t>中央値（median）</t>
    <rPh sb="0" eb="2">
      <t>チュウオウ</t>
    </rPh>
    <rPh sb="2" eb="3">
      <t>チ</t>
    </rPh>
    <phoneticPr fontId="2"/>
  </si>
  <si>
    <t>Me</t>
    <phoneticPr fontId="2"/>
  </si>
  <si>
    <t>以下のデータの中央値を求めよ（データ総数が奇数の場合）</t>
    <rPh sb="0" eb="2">
      <t>イカ</t>
    </rPh>
    <rPh sb="7" eb="9">
      <t>チュウオウ</t>
    </rPh>
    <rPh sb="9" eb="10">
      <t>チ</t>
    </rPh>
    <rPh sb="11" eb="12">
      <t>モト</t>
    </rPh>
    <rPh sb="18" eb="20">
      <t>ソウスウ</t>
    </rPh>
    <rPh sb="21" eb="23">
      <t>キスウ</t>
    </rPh>
    <rPh sb="24" eb="26">
      <t>バアイ</t>
    </rPh>
    <phoneticPr fontId="2"/>
  </si>
  <si>
    <t>↓データを小さい順に並び替える</t>
    <rPh sb="5" eb="6">
      <t>チイ</t>
    </rPh>
    <rPh sb="8" eb="9">
      <t>ジュン</t>
    </rPh>
    <rPh sb="10" eb="11">
      <t>ナラ</t>
    </rPh>
    <rPh sb="12" eb="13">
      <t>カ</t>
    </rPh>
    <phoneticPr fontId="2"/>
  </si>
  <si>
    <t>以下のデータの中央値を求めよ（データ総数が偶数の場合）</t>
    <rPh sb="0" eb="2">
      <t>イカ</t>
    </rPh>
    <rPh sb="7" eb="9">
      <t>チュウオウ</t>
    </rPh>
    <rPh sb="9" eb="10">
      <t>チ</t>
    </rPh>
    <rPh sb="11" eb="12">
      <t>モト</t>
    </rPh>
    <rPh sb="18" eb="20">
      <t>ソウスウ</t>
    </rPh>
    <rPh sb="21" eb="23">
      <t>グウスウ</t>
    </rPh>
    <rPh sb="24" eb="26">
      <t>バアイ</t>
    </rPh>
    <phoneticPr fontId="2"/>
  </si>
  <si>
    <t>↓真ん中の２つの値（赤枠部分）の平均値を計算する</t>
    <rPh sb="1" eb="2">
      <t>マ</t>
    </rPh>
    <rPh sb="3" eb="4">
      <t>ナカ</t>
    </rPh>
    <rPh sb="8" eb="9">
      <t>アタイ</t>
    </rPh>
    <rPh sb="10" eb="11">
      <t>アカ</t>
    </rPh>
    <rPh sb="11" eb="12">
      <t>ワク</t>
    </rPh>
    <rPh sb="12" eb="14">
      <t>ブブン</t>
    </rPh>
    <rPh sb="16" eb="19">
      <t>ヘイキンチ</t>
    </rPh>
    <rPh sb="20" eb="22">
      <t>ケイサン</t>
    </rPh>
    <phoneticPr fontId="2"/>
  </si>
  <si>
    <t>（</t>
    <phoneticPr fontId="2"/>
  </si>
  <si>
    <t>+</t>
    <phoneticPr fontId="2"/>
  </si>
  <si>
    <t>）÷２</t>
    <phoneticPr fontId="2"/>
  </si>
  <si>
    <t>平均値＝（データの総和）÷（データの総数）</t>
    <rPh sb="0" eb="3">
      <t>ヘイキンチ</t>
    </rPh>
    <rPh sb="9" eb="11">
      <t>ソウワ</t>
    </rPh>
    <rPh sb="18" eb="20">
      <t>ソウスウ</t>
    </rPh>
    <phoneticPr fontId="2"/>
  </si>
  <si>
    <t>平均値や中央値は、統計データの中心の位置を表す統計量である</t>
    <rPh sb="0" eb="3">
      <t>ヘイキンチ</t>
    </rPh>
    <rPh sb="4" eb="6">
      <t>チュウオウ</t>
    </rPh>
    <rPh sb="6" eb="7">
      <t>チ</t>
    </rPh>
    <rPh sb="9" eb="11">
      <t>トウケイ</t>
    </rPh>
    <rPh sb="15" eb="17">
      <t>チュウシン</t>
    </rPh>
    <rPh sb="18" eb="20">
      <t>イチ</t>
    </rPh>
    <rPh sb="21" eb="22">
      <t>アラワ</t>
    </rPh>
    <rPh sb="23" eb="26">
      <t>トウケイリョウ</t>
    </rPh>
    <phoneticPr fontId="2"/>
  </si>
  <si>
    <t>平均値や中央値は、統計データの観測値のなかに存在しない場合もある</t>
    <rPh sb="0" eb="3">
      <t>ヘイキンチ</t>
    </rPh>
    <rPh sb="4" eb="6">
      <t>チュウオウ</t>
    </rPh>
    <rPh sb="6" eb="7">
      <t>チ</t>
    </rPh>
    <rPh sb="9" eb="11">
      <t>トウケイ</t>
    </rPh>
    <rPh sb="15" eb="18">
      <t>カンソクチ</t>
    </rPh>
    <rPh sb="22" eb="24">
      <t>ソンザイ</t>
    </rPh>
    <rPh sb="27" eb="29">
      <t>バアイ</t>
    </rPh>
    <phoneticPr fontId="2"/>
  </si>
  <si>
    <t>pp.58</t>
    <phoneticPr fontId="2"/>
  </si>
  <si>
    <t>平均値の性質①</t>
    <rPh sb="0" eb="3">
      <t>ヘイキンチ</t>
    </rPh>
    <rPh sb="4" eb="6">
      <t>セイシツ</t>
    </rPh>
    <phoneticPr fontId="2"/>
  </si>
  <si>
    <t>からの</t>
    <phoneticPr fontId="2"/>
  </si>
  <si>
    <t>偏差</t>
    <rPh sb="0" eb="2">
      <t>ヘンサ</t>
    </rPh>
    <phoneticPr fontId="2"/>
  </si>
  <si>
    <t>の総和は</t>
    <rPh sb="1" eb="3">
      <t>ソウワ</t>
    </rPh>
    <phoneticPr fontId="2"/>
  </si>
  <si>
    <t>になる</t>
    <phoneticPr fontId="2"/>
  </si>
  <si>
    <t>＊偏差とは…</t>
    <rPh sb="1" eb="3">
      <t>ヘンサ</t>
    </rPh>
    <phoneticPr fontId="2"/>
  </si>
  <si>
    <t>各データとある点aの差、つまり</t>
    <rPh sb="0" eb="1">
      <t>カク</t>
    </rPh>
    <rPh sb="7" eb="8">
      <t>テン</t>
    </rPh>
    <rPh sb="10" eb="11">
      <t>サ</t>
    </rPh>
    <phoneticPr fontId="2"/>
  </si>
  <si>
    <t>平均値からの偏差は</t>
    <rPh sb="0" eb="3">
      <t>ヘイキンチ</t>
    </rPh>
    <rPh sb="6" eb="8">
      <t>ヘンサ</t>
    </rPh>
    <phoneticPr fontId="2"/>
  </si>
  <si>
    <t>とおけば</t>
    <phoneticPr fontId="2"/>
  </si>
  <si>
    <t>と書ける</t>
    <rPh sb="1" eb="2">
      <t>カ</t>
    </rPh>
    <phoneticPr fontId="2"/>
  </si>
  <si>
    <t>各データの平均値からの偏差を計算してみる</t>
    <rPh sb="0" eb="1">
      <t>カク</t>
    </rPh>
    <rPh sb="5" eb="7">
      <t>ヘイキン</t>
    </rPh>
    <rPh sb="7" eb="8">
      <t>チ</t>
    </rPh>
    <rPh sb="11" eb="13">
      <t>ヘンサ</t>
    </rPh>
    <rPh sb="14" eb="16">
      <t>ケイサン</t>
    </rPh>
    <phoneticPr fontId="2"/>
  </si>
  <si>
    <t>（平均値＝</t>
    <rPh sb="1" eb="4">
      <t>ヘイキンチ</t>
    </rPh>
    <phoneticPr fontId="2"/>
  </si>
  <si>
    <t>平均値からの偏差を合計する</t>
    <rPh sb="0" eb="3">
      <t>ヘイキンチ</t>
    </rPh>
    <rPh sb="6" eb="8">
      <t>ヘンサ</t>
    </rPh>
    <rPh sb="9" eb="11">
      <t>ゴウケイ</t>
    </rPh>
    <phoneticPr fontId="2"/>
  </si>
  <si>
    <t>平均値からの偏差</t>
    <rPh sb="0" eb="3">
      <t>ヘイキンチ</t>
    </rPh>
    <rPh sb="6" eb="8">
      <t>ヘンサ</t>
    </rPh>
    <phoneticPr fontId="2"/>
  </si>
  <si>
    <t>pp.60</t>
    <phoneticPr fontId="2"/>
  </si>
  <si>
    <t>平均値の性質①'</t>
    <rPh sb="0" eb="3">
      <t>ヘイキンチ</t>
    </rPh>
    <rPh sb="4" eb="6">
      <t>セイシツ</t>
    </rPh>
    <phoneticPr fontId="2"/>
  </si>
  <si>
    <t>絶対偏差</t>
    <rPh sb="0" eb="2">
      <t>ゼッタイ</t>
    </rPh>
    <rPh sb="2" eb="4">
      <t>ヘンサ</t>
    </rPh>
    <phoneticPr fontId="2"/>
  </si>
  <si>
    <t>最小</t>
    <rPh sb="0" eb="2">
      <t>サイショウ</t>
    </rPh>
    <phoneticPr fontId="2"/>
  </si>
  <si>
    <t>＊絶対偏差とは…</t>
    <rPh sb="1" eb="3">
      <t>ゼッタイ</t>
    </rPh>
    <rPh sb="3" eb="5">
      <t>ヘンサ</t>
    </rPh>
    <phoneticPr fontId="2"/>
  </si>
  <si>
    <t>偏差の絶対値をとったもの</t>
    <rPh sb="0" eb="2">
      <t>ヘンサ</t>
    </rPh>
    <rPh sb="3" eb="6">
      <t>ゼッタイチ</t>
    </rPh>
    <phoneticPr fontId="2"/>
  </si>
  <si>
    <t>a</t>
    <phoneticPr fontId="2"/>
  </si>
  <si>
    <r>
      <t>x</t>
    </r>
    <r>
      <rPr>
        <vertAlign val="subscript"/>
        <sz val="11"/>
        <color theme="1"/>
        <rFont val="Trebuchet MS"/>
        <family val="2"/>
      </rPr>
      <t>1</t>
    </r>
    <phoneticPr fontId="2"/>
  </si>
  <si>
    <r>
      <t>x</t>
    </r>
    <r>
      <rPr>
        <vertAlign val="subscript"/>
        <sz val="11"/>
        <color theme="1"/>
        <rFont val="Trebuchet MS"/>
        <family val="2"/>
      </rPr>
      <t>2</t>
    </r>
    <phoneticPr fontId="2"/>
  </si>
  <si>
    <r>
      <t>x</t>
    </r>
    <r>
      <rPr>
        <vertAlign val="subscript"/>
        <sz val="11"/>
        <color theme="1"/>
        <rFont val="Trebuchet MS"/>
        <family val="2"/>
      </rPr>
      <t>3</t>
    </r>
    <phoneticPr fontId="2"/>
  </si>
  <si>
    <r>
      <t>x</t>
    </r>
    <r>
      <rPr>
        <vertAlign val="subscript"/>
        <sz val="11"/>
        <color theme="1"/>
        <rFont val="Trebuchet MS"/>
        <family val="2"/>
      </rPr>
      <t>4</t>
    </r>
    <phoneticPr fontId="2"/>
  </si>
  <si>
    <r>
      <t>x</t>
    </r>
    <r>
      <rPr>
        <vertAlign val="subscript"/>
        <sz val="11"/>
        <color theme="1"/>
        <rFont val="Trebuchet MS"/>
        <family val="2"/>
      </rPr>
      <t>5</t>
    </r>
    <phoneticPr fontId="2"/>
  </si>
  <si>
    <r>
      <t>x</t>
    </r>
    <r>
      <rPr>
        <vertAlign val="subscript"/>
        <sz val="11"/>
        <color theme="1"/>
        <rFont val="Trebuchet MS"/>
        <family val="2"/>
      </rPr>
      <t>6</t>
    </r>
    <phoneticPr fontId="2"/>
  </si>
  <si>
    <r>
      <t>x</t>
    </r>
    <r>
      <rPr>
        <vertAlign val="subscript"/>
        <sz val="11"/>
        <color theme="1"/>
        <rFont val="Trebuchet MS"/>
        <family val="2"/>
      </rPr>
      <t>7</t>
    </r>
    <phoneticPr fontId="2"/>
  </si>
  <si>
    <r>
      <t>x</t>
    </r>
    <r>
      <rPr>
        <vertAlign val="subscript"/>
        <sz val="11"/>
        <color theme="1"/>
        <rFont val="Trebuchet MS"/>
        <family val="2"/>
      </rPr>
      <t>8</t>
    </r>
    <phoneticPr fontId="2"/>
  </si>
  <si>
    <t>絶対偏差</t>
    <rPh sb="0" eb="2">
      <t>ゼッタイ</t>
    </rPh>
    <rPh sb="2" eb="4">
      <t>ヘンサ</t>
    </rPh>
    <phoneticPr fontId="2"/>
  </si>
  <si>
    <t>絶対偏差の和</t>
    <rPh sb="0" eb="2">
      <t>ゼッタイ</t>
    </rPh>
    <rPh sb="2" eb="4">
      <t>ヘンサ</t>
    </rPh>
    <rPh sb="5" eb="6">
      <t>ワ</t>
    </rPh>
    <phoneticPr fontId="2"/>
  </si>
  <si>
    <t>pp.60 図5-3の例では</t>
    <rPh sb="6" eb="7">
      <t>ズ</t>
    </rPh>
    <rPh sb="11" eb="12">
      <t>レイ</t>
    </rPh>
    <phoneticPr fontId="2"/>
  </si>
  <si>
    <t>絶対偏差の和が最小になる</t>
    <rPh sb="0" eb="2">
      <t>ゼッタイ</t>
    </rPh>
    <rPh sb="2" eb="4">
      <t>ヘンサ</t>
    </rPh>
    <rPh sb="5" eb="6">
      <t>ワ</t>
    </rPh>
    <rPh sb="7" eb="9">
      <t>サイショウ</t>
    </rPh>
    <phoneticPr fontId="2"/>
  </si>
  <si>
    <t>のは、a=</t>
    <phoneticPr fontId="2"/>
  </si>
  <si>
    <t>のときで</t>
    <phoneticPr fontId="2"/>
  </si>
  <si>
    <t>=</t>
    <phoneticPr fontId="2"/>
  </si>
  <si>
    <t>この時のaの値、すなわち</t>
    <rPh sb="2" eb="3">
      <t>トキ</t>
    </rPh>
    <rPh sb="6" eb="7">
      <t>アタイ</t>
    </rPh>
    <phoneticPr fontId="2"/>
  </si>
  <si>
    <t>a=</t>
    <phoneticPr fontId="2"/>
  </si>
  <si>
    <t>は、</t>
    <phoneticPr fontId="2"/>
  </si>
  <si>
    <t>(4.8+5.2)/2=5.0</t>
    <phoneticPr fontId="2"/>
  </si>
  <si>
    <t>と一致する</t>
    <rPh sb="1" eb="3">
      <t>イッチ</t>
    </rPh>
    <phoneticPr fontId="2"/>
  </si>
  <si>
    <t>pp.61</t>
    <phoneticPr fontId="2"/>
  </si>
  <si>
    <t>平均値の性質②</t>
    <rPh sb="0" eb="3">
      <t>ヘイキンチ</t>
    </rPh>
    <rPh sb="4" eb="6">
      <t>セイシツ</t>
    </rPh>
    <phoneticPr fontId="2"/>
  </si>
  <si>
    <t>仮の平均値から、真の平均値を算出することができる</t>
    <rPh sb="0" eb="1">
      <t>カリ</t>
    </rPh>
    <rPh sb="2" eb="5">
      <t>ヘイキンチ</t>
    </rPh>
    <rPh sb="8" eb="9">
      <t>シン</t>
    </rPh>
    <rPh sb="10" eb="13">
      <t>ヘイキンチ</t>
    </rPh>
    <rPh sb="14" eb="16">
      <t>サンシュツ</t>
    </rPh>
    <phoneticPr fontId="2"/>
  </si>
  <si>
    <t>③</t>
    <phoneticPr fontId="2"/>
  </si>
  <si>
    <t>以下のデータを想定する</t>
    <rPh sb="0" eb="2">
      <t>イカ</t>
    </rPh>
    <rPh sb="7" eb="9">
      <t>ソウテイ</t>
    </rPh>
    <phoneticPr fontId="2"/>
  </si>
  <si>
    <t>「仮の平均値からの偏差」の平均値を算出</t>
    <rPh sb="1" eb="2">
      <t>カリ</t>
    </rPh>
    <rPh sb="3" eb="6">
      <t>ヘイキンチ</t>
    </rPh>
    <rPh sb="9" eb="11">
      <t>ヘンサ</t>
    </rPh>
    <rPh sb="13" eb="16">
      <t>ヘイキンチ</t>
    </rPh>
    <rPh sb="17" eb="19">
      <t>サンシュツ</t>
    </rPh>
    <phoneticPr fontId="2"/>
  </si>
  <si>
    <t>②で求めた平均値に「仮の平均値」を加算する＝真の平均値</t>
    <rPh sb="2" eb="3">
      <t>モト</t>
    </rPh>
    <rPh sb="5" eb="8">
      <t>ヘイキンチ</t>
    </rPh>
    <rPh sb="10" eb="11">
      <t>カリ</t>
    </rPh>
    <rPh sb="12" eb="15">
      <t>ヘイキンチ</t>
    </rPh>
    <rPh sb="17" eb="19">
      <t>カサン</t>
    </rPh>
    <rPh sb="22" eb="23">
      <t>シン</t>
    </rPh>
    <rPh sb="24" eb="27">
      <t>ヘイキンチ</t>
    </rPh>
    <phoneticPr fontId="2"/>
  </si>
  <si>
    <t>仮の平均値（固定値）を70とする</t>
    <rPh sb="0" eb="1">
      <t>カリ</t>
    </rPh>
    <rPh sb="2" eb="5">
      <t>ヘイキンチ</t>
    </rPh>
    <rPh sb="6" eb="9">
      <t>コテイチ</t>
    </rPh>
    <phoneticPr fontId="2"/>
  </si>
  <si>
    <t>仮の平均値からの偏差を求める</t>
    <rPh sb="0" eb="1">
      <t>カリ</t>
    </rPh>
    <rPh sb="2" eb="5">
      <t>ヘイキンチ</t>
    </rPh>
    <rPh sb="8" eb="10">
      <t>ヘンサ</t>
    </rPh>
    <rPh sb="11" eb="12">
      <t>モト</t>
    </rPh>
    <phoneticPr fontId="2"/>
  </si>
  <si>
    <t>…各データから70を減算</t>
    <rPh sb="1" eb="2">
      <t>カク</t>
    </rPh>
    <rPh sb="10" eb="12">
      <t>ゲンサン</t>
    </rPh>
    <phoneticPr fontId="2"/>
  </si>
  <si>
    <t>元データ</t>
    <rPh sb="0" eb="1">
      <t>モト</t>
    </rPh>
    <phoneticPr fontId="2"/>
  </si>
  <si>
    <t>仮の平均値からの偏差</t>
    <rPh sb="0" eb="1">
      <t>カリ</t>
    </rPh>
    <rPh sb="2" eb="5">
      <t>ヘイキンチ</t>
    </rPh>
    <rPh sb="8" eb="10">
      <t>ヘンサ</t>
    </rPh>
    <phoneticPr fontId="2"/>
  </si>
  <si>
    <t>仮の平均値からの偏差　の平均値を算出</t>
    <rPh sb="0" eb="1">
      <t>カリ</t>
    </rPh>
    <rPh sb="2" eb="5">
      <t>ヘイキンチ</t>
    </rPh>
    <rPh sb="8" eb="10">
      <t>ヘンサ</t>
    </rPh>
    <rPh sb="12" eb="14">
      <t>ヘイキン</t>
    </rPh>
    <rPh sb="14" eb="15">
      <t>アタイ</t>
    </rPh>
    <rPh sb="16" eb="18">
      <t>サンシュツ</t>
    </rPh>
    <phoneticPr fontId="2"/>
  </si>
  <si>
    <t>仮の平均値からの偏差の平均＝</t>
    <rPh sb="0" eb="1">
      <t>カリ</t>
    </rPh>
    <rPh sb="2" eb="5">
      <t>ヘイキンチ</t>
    </rPh>
    <rPh sb="8" eb="10">
      <t>ヘンサ</t>
    </rPh>
    <rPh sb="11" eb="13">
      <t>ヘイキン</t>
    </rPh>
    <phoneticPr fontId="2"/>
  </si>
  <si>
    <t>②で求めた平均値に、仮の平均値（70）を加算する</t>
    <rPh sb="2" eb="3">
      <t>モト</t>
    </rPh>
    <rPh sb="5" eb="8">
      <t>ヘイキンチ</t>
    </rPh>
    <rPh sb="10" eb="11">
      <t>カリ</t>
    </rPh>
    <rPh sb="12" eb="15">
      <t>ヘイキンチ</t>
    </rPh>
    <rPh sb="20" eb="22">
      <t>カサン</t>
    </rPh>
    <phoneticPr fontId="2"/>
  </si>
  <si>
    <t>元データから求めた平均値</t>
    <rPh sb="0" eb="1">
      <t>モト</t>
    </rPh>
    <rPh sb="6" eb="7">
      <t>モト</t>
    </rPh>
    <rPh sb="9" eb="12">
      <t>ヘイキンチ</t>
    </rPh>
    <phoneticPr fontId="2"/>
  </si>
  <si>
    <t>と合致することを確かめてみよう</t>
    <rPh sb="1" eb="3">
      <t>ガッチ</t>
    </rPh>
    <rPh sb="8" eb="9">
      <t>タシ</t>
    </rPh>
    <phoneticPr fontId="2"/>
  </si>
  <si>
    <t>平均値の性質③</t>
    <rPh sb="0" eb="3">
      <t>ヘイキンチ</t>
    </rPh>
    <rPh sb="4" eb="6">
      <t>セイシツ</t>
    </rPh>
    <phoneticPr fontId="2"/>
  </si>
  <si>
    <t>各区分の平均値から、全体の平均値を逆算することができる</t>
    <rPh sb="0" eb="3">
      <t>カククブン</t>
    </rPh>
    <rPh sb="4" eb="7">
      <t>ヘイキンチ</t>
    </rPh>
    <rPh sb="10" eb="12">
      <t>ゼンタイ</t>
    </rPh>
    <rPh sb="13" eb="16">
      <t>ヘイキンチ</t>
    </rPh>
    <rPh sb="17" eb="19">
      <t>ギャクサン</t>
    </rPh>
    <phoneticPr fontId="2"/>
  </si>
  <si>
    <t>全体の平均値</t>
    <rPh sb="0" eb="2">
      <t>ゼンタイ</t>
    </rPh>
    <rPh sb="3" eb="6">
      <t>ヘイキンチ</t>
    </rPh>
    <phoneticPr fontId="2"/>
  </si>
  <si>
    <t>Σ（</t>
    <phoneticPr fontId="2"/>
  </si>
  <si>
    <t>各区分の相対度数</t>
    <rPh sb="0" eb="3">
      <t>カククブン</t>
    </rPh>
    <rPh sb="4" eb="6">
      <t>ソウタイ</t>
    </rPh>
    <rPh sb="6" eb="8">
      <t>ドスウ</t>
    </rPh>
    <phoneticPr fontId="2"/>
  </si>
  <si>
    <t>×</t>
    <phoneticPr fontId="2"/>
  </si>
  <si>
    <t>各区分の平均値</t>
    <rPh sb="0" eb="3">
      <t>カククブン</t>
    </rPh>
    <rPh sb="4" eb="7">
      <t>ヘイキンチ</t>
    </rPh>
    <phoneticPr fontId="2"/>
  </si>
  <si>
    <t>「仮の平均値（固定値）」を減算した値、すなわち</t>
    <rPh sb="1" eb="2">
      <t>カリ</t>
    </rPh>
    <rPh sb="3" eb="6">
      <t>ヘイキンチ</t>
    </rPh>
    <rPh sb="7" eb="10">
      <t>コテイチ</t>
    </rPh>
    <rPh sb="13" eb="15">
      <t>ゲンサン</t>
    </rPh>
    <rPh sb="17" eb="18">
      <t>アタイ</t>
    </rPh>
    <phoneticPr fontId="2"/>
  </si>
  <si>
    <t>「仮の平均値からの偏差」を算出</t>
    <phoneticPr fontId="2"/>
  </si>
  <si>
    <t>pp.62</t>
    <phoneticPr fontId="2"/>
  </si>
  <si>
    <t>＊</t>
    <phoneticPr fontId="2"/>
  </si>
  <si>
    <t>まず、文章や表の中から、わかっている項目をまとめる</t>
    <rPh sb="3" eb="5">
      <t>ブンショウ</t>
    </rPh>
    <rPh sb="6" eb="7">
      <t>ヒョウ</t>
    </rPh>
    <rPh sb="8" eb="9">
      <t>ナカ</t>
    </rPh>
    <rPh sb="18" eb="20">
      <t>コウモク</t>
    </rPh>
    <phoneticPr fontId="2"/>
  </si>
  <si>
    <t>例題5-2の表から、全体の平均値を求める</t>
    <rPh sb="0" eb="2">
      <t>レイダイ</t>
    </rPh>
    <rPh sb="6" eb="7">
      <t>ヒョウ</t>
    </rPh>
    <rPh sb="10" eb="12">
      <t>ゼンタイ</t>
    </rPh>
    <rPh sb="13" eb="16">
      <t>ヘイキンチ</t>
    </rPh>
    <rPh sb="17" eb="18">
      <t>モト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</si>
  <si>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</si>
  <si>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</si>
  <si>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総数</t>
    <rPh sb="0" eb="2">
      <t>ソウスウ</t>
    </rPh>
    <phoneticPr fontId="2"/>
  </si>
  <si>
    <t>n</t>
    <phoneticPr fontId="2"/>
  </si>
  <si>
    <t>総数（</t>
    <rPh sb="0" eb="2">
      <t>ソウスウ</t>
    </rPh>
    <phoneticPr fontId="2"/>
  </si>
  <si>
    <t>）</t>
    <phoneticPr fontId="2"/>
  </si>
  <si>
    <t>＝</t>
    <phoneticPr fontId="2"/>
  </si>
  <si>
    <t>平均値</t>
    <rPh sb="0" eb="3">
      <t>ヘイキンチ</t>
    </rPh>
    <phoneticPr fontId="2"/>
  </si>
  <si>
    <t>平均値（</t>
    <rPh sb="0" eb="3">
      <t>ヘイキンチ</t>
    </rPh>
    <phoneticPr fontId="2"/>
  </si>
  <si>
    <t>①</t>
    <phoneticPr fontId="2"/>
  </si>
  <si>
    <t>②</t>
    <phoneticPr fontId="2"/>
  </si>
  <si>
    <r>
      <t>n</t>
    </r>
    <r>
      <rPr>
        <vertAlign val="subscript"/>
        <sz val="12"/>
        <rFont val="メイリオ"/>
        <family val="3"/>
        <charset val="128"/>
      </rPr>
      <t>1</t>
    </r>
    <phoneticPr fontId="2"/>
  </si>
  <si>
    <r>
      <t>n</t>
    </r>
    <r>
      <rPr>
        <vertAlign val="subscript"/>
        <sz val="12"/>
        <rFont val="メイリオ"/>
        <family val="3"/>
        <charset val="128"/>
      </rPr>
      <t>2</t>
    </r>
    <phoneticPr fontId="2"/>
  </si>
  <si>
    <t>＊</t>
    <phoneticPr fontId="2"/>
  </si>
  <si>
    <t>ここで平均値の定義を思い出してみよう</t>
    <rPh sb="3" eb="6">
      <t>ヘイキンチ</t>
    </rPh>
    <rPh sb="7" eb="9">
      <t>テイギ</t>
    </rPh>
    <rPh sb="10" eb="11">
      <t>オモ</t>
    </rPh>
    <rPh sb="12" eb="13">
      <t>ダ</t>
    </rPh>
    <phoneticPr fontId="2"/>
  </si>
  <si>
    <t>平均値＝</t>
    <rPh sb="0" eb="3">
      <t>ヘイキンチ</t>
    </rPh>
    <phoneticPr fontId="2"/>
  </si>
  <si>
    <t>総和</t>
    <rPh sb="0" eb="2">
      <t>ソウワ</t>
    </rPh>
    <phoneticPr fontId="2"/>
  </si>
  <si>
    <t>さらにこれらから、全体の総数も求められる</t>
    <rPh sb="9" eb="11">
      <t>ゼンタイ</t>
    </rPh>
    <rPh sb="12" eb="14">
      <t>ソウスウ</t>
    </rPh>
    <rPh sb="15" eb="16">
      <t>モト</t>
    </rPh>
    <phoneticPr fontId="2"/>
  </si>
  <si>
    <t>全体の総数</t>
    <rPh sb="0" eb="2">
      <t>ゼンタイ</t>
    </rPh>
    <rPh sb="3" eb="5">
      <t>ソウスウ</t>
    </rPh>
    <phoneticPr fontId="2"/>
  </si>
  <si>
    <t>男性の総数＋女性の総数</t>
    <rPh sb="0" eb="2">
      <t>ダンセイ</t>
    </rPh>
    <rPh sb="3" eb="5">
      <t>ソウスウ</t>
    </rPh>
    <rPh sb="6" eb="8">
      <t>ジョセイ</t>
    </rPh>
    <rPh sb="9" eb="11">
      <t>ソウスウ</t>
    </rPh>
    <phoneticPr fontId="2"/>
  </si>
  <si>
    <t>＋</t>
    <phoneticPr fontId="2"/>
  </si>
  <si>
    <t>全体の平均値を考えるとき、</t>
    <rPh sb="0" eb="2">
      <t>ゼンタイ</t>
    </rPh>
    <rPh sb="3" eb="6">
      <t>ヘイキンチ</t>
    </rPh>
    <rPh sb="7" eb="8">
      <t>カンガ</t>
    </rPh>
    <phoneticPr fontId="2"/>
  </si>
  <si>
    <t>既に全体の総数（分母）はわかっているので、</t>
    <phoneticPr fontId="2"/>
  </si>
  <si>
    <t>あとは総数（分子）がわかればＯＫ</t>
    <rPh sb="3" eb="5">
      <t>ソウスウ</t>
    </rPh>
    <rPh sb="6" eb="8">
      <t>ブンシ</t>
    </rPh>
    <phoneticPr fontId="2"/>
  </si>
  <si>
    <t>各区分ごと（男女別）の平均値を考えてみると…</t>
    <rPh sb="0" eb="1">
      <t>カク</t>
    </rPh>
    <rPh sb="1" eb="3">
      <t>クブン</t>
    </rPh>
    <rPh sb="6" eb="8">
      <t>ダンジョ</t>
    </rPh>
    <rPh sb="8" eb="9">
      <t>ベツ</t>
    </rPh>
    <rPh sb="11" eb="14">
      <t>ヘイキンチ</t>
    </rPh>
    <rPh sb="15" eb="16">
      <t>カンガ</t>
    </rPh>
    <phoneticPr fontId="2"/>
  </si>
  <si>
    <t>↑から既に、平均値（左辺）と総数（分母）はわかっているので</t>
    <rPh sb="3" eb="4">
      <t>スデ</t>
    </rPh>
    <rPh sb="6" eb="9">
      <t>ヘイキンチ</t>
    </rPh>
    <rPh sb="10" eb="12">
      <t>サヘン</t>
    </rPh>
    <rPh sb="14" eb="16">
      <t>ソウスウ</t>
    </rPh>
    <rPh sb="17" eb="19">
      <t>ブンボ</t>
    </rPh>
    <phoneticPr fontId="2"/>
  </si>
  <si>
    <t>両辺に総数を乗算すると</t>
    <rPh sb="0" eb="2">
      <t>リョウヘン</t>
    </rPh>
    <rPh sb="3" eb="5">
      <t>ソウスウ</t>
    </rPh>
    <rPh sb="6" eb="8">
      <t>ジョウサン</t>
    </rPh>
    <phoneticPr fontId="2"/>
  </si>
  <si>
    <t>×</t>
    <phoneticPr fontId="2"/>
  </si>
  <si>
    <t>となり、各区分ごとの総和を求めることができる</t>
    <rPh sb="4" eb="5">
      <t>カク</t>
    </rPh>
    <rPh sb="5" eb="7">
      <t>クブン</t>
    </rPh>
    <rPh sb="10" eb="12">
      <t>ソウワ</t>
    </rPh>
    <rPh sb="13" eb="14">
      <t>モト</t>
    </rPh>
    <phoneticPr fontId="2"/>
  </si>
  <si>
    <t>男性の総和</t>
    <rPh sb="0" eb="2">
      <t>ダンセイ</t>
    </rPh>
    <rPh sb="3" eb="5">
      <t>ソウワ</t>
    </rPh>
    <phoneticPr fontId="2"/>
  </si>
  <si>
    <t>女性の総和</t>
    <rPh sb="0" eb="2">
      <t>ジョセイ</t>
    </rPh>
    <rPh sb="3" eb="5">
      <t>ソウワ</t>
    </rPh>
    <phoneticPr fontId="2"/>
  </si>
  <si>
    <t>全体の総和</t>
    <rPh sb="0" eb="2">
      <t>ゼンタイ</t>
    </rPh>
    <rPh sb="3" eb="5">
      <t>ソウワ</t>
    </rPh>
    <phoneticPr fontId="2"/>
  </si>
  <si>
    <t>これらを合計することで全体の総和（全体の平均の分子）になる</t>
    <rPh sb="4" eb="6">
      <t>ゴウケイ</t>
    </rPh>
    <rPh sb="11" eb="13">
      <t>ゼンタイ</t>
    </rPh>
    <rPh sb="14" eb="16">
      <t>ソウワ</t>
    </rPh>
    <rPh sb="17" eb="19">
      <t>ゼンタイ</t>
    </rPh>
    <rPh sb="20" eb="22">
      <t>ヘイキン</t>
    </rPh>
    <rPh sb="23" eb="25">
      <t>ブンシ</t>
    </rPh>
    <phoneticPr fontId="2"/>
  </si>
  <si>
    <t>ここから、全体の平均値は</t>
    <rPh sb="5" eb="7">
      <t>ゼンタイ</t>
    </rPh>
    <rPh sb="8" eb="11">
      <t>ヘイキンチ</t>
    </rPh>
    <phoneticPr fontId="2"/>
  </si>
  <si>
    <t>つづき</t>
    <phoneticPr fontId="2"/>
  </si>
  <si>
    <t>次ページへつづく</t>
    <rPh sb="0" eb="1">
      <t>ツギ</t>
    </rPh>
    <phoneticPr fontId="2"/>
  </si>
  <si>
    <t>ここまでやってきた計算を、ひとつの式でまとめて書くと</t>
    <rPh sb="9" eb="11">
      <t>ケイサン</t>
    </rPh>
    <rPh sb="17" eb="18">
      <t>シキ</t>
    </rPh>
    <rPh sb="23" eb="24">
      <t>カ</t>
    </rPh>
    <phoneticPr fontId="2"/>
  </si>
  <si>
    <t>（</t>
    <phoneticPr fontId="2"/>
  </si>
  <si>
    <t>355×23</t>
    <phoneticPr fontId="2"/>
  </si>
  <si>
    <t>(</t>
    <phoneticPr fontId="2"/>
  </si>
  <si>
    <t>)</t>
    <phoneticPr fontId="2"/>
  </si>
  <si>
    <t>+</t>
    <phoneticPr fontId="2"/>
  </si>
  <si>
    <t>(</t>
    <phoneticPr fontId="2"/>
  </si>
  <si>
    <t>292×13</t>
    <phoneticPr fontId="2"/>
  </si>
  <si>
    <t>23+13</t>
    <phoneticPr fontId="2"/>
  </si>
  <si>
    <t>)</t>
    <phoneticPr fontId="2"/>
  </si>
  <si>
    <t>展開して書き直してやると</t>
    <rPh sb="0" eb="2">
      <t>テンカイ</t>
    </rPh>
    <rPh sb="4" eb="5">
      <t>カ</t>
    </rPh>
    <rPh sb="6" eb="7">
      <t>ナオ</t>
    </rPh>
    <phoneticPr fontId="2"/>
  </si>
  <si>
    <t>の部分は</t>
    <rPh sb="1" eb="3">
      <t>ブブン</t>
    </rPh>
    <phoneticPr fontId="2"/>
  </si>
  <si>
    <r>
      <t>f</t>
    </r>
    <r>
      <rPr>
        <vertAlign val="subscript"/>
        <sz val="12"/>
        <rFont val="メイリオ"/>
        <family val="3"/>
        <charset val="128"/>
      </rPr>
      <t>k</t>
    </r>
    <phoneticPr fontId="2"/>
  </si>
  <si>
    <t>つまり</t>
    <phoneticPr fontId="2"/>
  </si>
  <si>
    <t>（各区分の）相対度数</t>
    <rPh sb="1" eb="4">
      <t>カククブン</t>
    </rPh>
    <rPh sb="6" eb="8">
      <t>ソウタイ</t>
    </rPh>
    <rPh sb="8" eb="10">
      <t>ドスウ</t>
    </rPh>
    <phoneticPr fontId="2"/>
  </si>
  <si>
    <t>ここで、例えば男性の区分でみると</t>
    <rPh sb="4" eb="5">
      <t>タト</t>
    </rPh>
    <rPh sb="7" eb="9">
      <t>ダンセイ</t>
    </rPh>
    <rPh sb="10" eb="12">
      <t>クブン</t>
    </rPh>
    <phoneticPr fontId="2"/>
  </si>
  <si>
    <t>すなわち</t>
    <phoneticPr fontId="2"/>
  </si>
  <si>
    <t>が成り立つことがわかる</t>
    <rPh sb="1" eb="2">
      <t>ナ</t>
    </rPh>
    <rPh sb="3" eb="4">
      <t>タ</t>
    </rPh>
    <phoneticPr fontId="2"/>
  </si>
  <si>
    <t>（ＱＥＤ）</t>
    <phoneticPr fontId="2"/>
  </si>
  <si>
    <t>pp.63</t>
    <phoneticPr fontId="2"/>
  </si>
  <si>
    <t>確認テスト</t>
    <rPh sb="0" eb="2">
      <t>カクニン</t>
    </rPh>
    <phoneticPr fontId="2"/>
  </si>
  <si>
    <t>（１）女性13人のうち、年間収入が7番目に高い人の年収は何万円ですか</t>
    <rPh sb="3" eb="5">
      <t>ジョセイ</t>
    </rPh>
    <rPh sb="7" eb="8">
      <t>ニン</t>
    </rPh>
    <rPh sb="12" eb="14">
      <t>ネンカン</t>
    </rPh>
    <rPh sb="14" eb="16">
      <t>シュウニュウ</t>
    </rPh>
    <rPh sb="18" eb="20">
      <t>バンメ</t>
    </rPh>
    <rPh sb="21" eb="22">
      <t>タカ</t>
    </rPh>
    <rPh sb="23" eb="24">
      <t>ヒト</t>
    </rPh>
    <rPh sb="25" eb="27">
      <t>ネンシュウ</t>
    </rPh>
    <rPh sb="28" eb="31">
      <t>ナンマンエン</t>
    </rPh>
    <phoneticPr fontId="2"/>
  </si>
  <si>
    <t>＊13人中「7」番目がポイント</t>
    <rPh sb="3" eb="5">
      <t>ニンチュウ</t>
    </rPh>
    <rPh sb="8" eb="10">
      <t>バンメ</t>
    </rPh>
    <phoneticPr fontId="2"/>
  </si>
  <si>
    <t>万円</t>
    <rPh sb="0" eb="2">
      <t>マンエン</t>
    </rPh>
    <phoneticPr fontId="2"/>
  </si>
  <si>
    <t>（２）36人全員の年収を合計すると何万円になりますか</t>
    <rPh sb="5" eb="6">
      <t>ニン</t>
    </rPh>
    <rPh sb="6" eb="8">
      <t>ゼンイン</t>
    </rPh>
    <rPh sb="9" eb="11">
      <t>ネンシュウ</t>
    </rPh>
    <rPh sb="12" eb="14">
      <t>ゴウケイ</t>
    </rPh>
    <rPh sb="17" eb="20">
      <t>ナンマンエン</t>
    </rPh>
    <phoneticPr fontId="2"/>
  </si>
  <si>
    <t>＊平均＝総和÷総数　なので…</t>
    <rPh sb="1" eb="3">
      <t>ヘイキン</t>
    </rPh>
    <rPh sb="4" eb="6">
      <t>ソウワ</t>
    </rPh>
    <rPh sb="7" eb="9">
      <t>ソウスウ</t>
    </rPh>
    <phoneticPr fontId="2"/>
  </si>
  <si>
    <t>（表5-6を参照すること）</t>
    <rPh sb="1" eb="2">
      <t>ヒョウ</t>
    </rPh>
    <rPh sb="6" eb="8">
      <t>サンショウ</t>
    </rPh>
    <phoneticPr fontId="2"/>
  </si>
  <si>
    <t>統計データの中心の位置を表す統計量には</t>
    <rPh sb="0" eb="2">
      <t>トウケイ</t>
    </rPh>
    <rPh sb="6" eb="8">
      <t>チュウシン</t>
    </rPh>
    <rPh sb="9" eb="11">
      <t>イチ</t>
    </rPh>
    <rPh sb="12" eb="13">
      <t>アラワ</t>
    </rPh>
    <rPh sb="14" eb="17">
      <t>トウケイリョウ</t>
    </rPh>
    <phoneticPr fontId="2"/>
  </si>
  <si>
    <t>平均値、中央値、最頻値がある。</t>
    <rPh sb="0" eb="3">
      <t>ヘイキンチ</t>
    </rPh>
    <rPh sb="4" eb="6">
      <t>チュウオウ</t>
    </rPh>
    <rPh sb="6" eb="7">
      <t>チ</t>
    </rPh>
    <rPh sb="8" eb="11">
      <t>サイヒンチ</t>
    </rPh>
    <phoneticPr fontId="2"/>
  </si>
  <si>
    <t>平均値＝総和÷総数</t>
    <rPh sb="0" eb="3">
      <t>ヘイキンチ</t>
    </rPh>
    <rPh sb="4" eb="6">
      <t>ソウワ</t>
    </rPh>
    <rPh sb="7" eb="9">
      <t>ソウスウ</t>
    </rPh>
    <phoneticPr fontId="2"/>
  </si>
  <si>
    <t>大きさ順に並べたときの真ん中の２つの値の平均（総数が偶数）</t>
    <rPh sb="0" eb="1">
      <t>オオ</t>
    </rPh>
    <rPh sb="3" eb="4">
      <t>ジュン</t>
    </rPh>
    <rPh sb="5" eb="6">
      <t>ナラ</t>
    </rPh>
    <rPh sb="11" eb="12">
      <t>マ</t>
    </rPh>
    <rPh sb="13" eb="14">
      <t>ナカ</t>
    </rPh>
    <rPh sb="18" eb="19">
      <t>アタイ</t>
    </rPh>
    <rPh sb="20" eb="22">
      <t>ヘイキン</t>
    </rPh>
    <rPh sb="23" eb="25">
      <t>ソウスウ</t>
    </rPh>
    <rPh sb="26" eb="28">
      <t>グウスウ</t>
    </rPh>
    <phoneticPr fontId="2"/>
  </si>
  <si>
    <t>大きさ順に並べたときの真ん中の値（総数が奇数）</t>
    <rPh sb="0" eb="1">
      <t>オオ</t>
    </rPh>
    <rPh sb="3" eb="4">
      <t>ジュン</t>
    </rPh>
    <rPh sb="5" eb="6">
      <t>ナラ</t>
    </rPh>
    <rPh sb="11" eb="12">
      <t>マ</t>
    </rPh>
    <rPh sb="13" eb="14">
      <t>ナカ</t>
    </rPh>
    <rPh sb="15" eb="16">
      <t>アタイ</t>
    </rPh>
    <rPh sb="17" eb="19">
      <t>ソウスウ</t>
    </rPh>
    <rPh sb="20" eb="22">
      <t>キスウ</t>
    </rPh>
    <phoneticPr fontId="2"/>
  </si>
  <si>
    <t>中央値の求め方は総数が奇数か偶数かで変わる。</t>
    <rPh sb="0" eb="2">
      <t>チュウオウ</t>
    </rPh>
    <rPh sb="2" eb="3">
      <t>チ</t>
    </rPh>
    <rPh sb="4" eb="5">
      <t>モト</t>
    </rPh>
    <rPh sb="6" eb="7">
      <t>カタ</t>
    </rPh>
    <rPh sb="8" eb="10">
      <t>ソウスウ</t>
    </rPh>
    <rPh sb="11" eb="13">
      <t>キスウ</t>
    </rPh>
    <rPh sb="14" eb="16">
      <t>グウスウ</t>
    </rPh>
    <rPh sb="18" eb="19">
      <t>カ</t>
    </rPh>
    <phoneticPr fontId="2"/>
  </si>
  <si>
    <t>平均値との偏差の和は0</t>
    <rPh sb="0" eb="3">
      <t>ヘイキンチ</t>
    </rPh>
    <rPh sb="5" eb="7">
      <t>ヘンサ</t>
    </rPh>
    <rPh sb="8" eb="9">
      <t>ワ</t>
    </rPh>
    <phoneticPr fontId="2"/>
  </si>
  <si>
    <t>中央値との絶対偏差の和は最小</t>
    <rPh sb="0" eb="2">
      <t>チュウオウ</t>
    </rPh>
    <rPh sb="2" eb="3">
      <t>チ</t>
    </rPh>
    <rPh sb="5" eb="7">
      <t>ゼッタイ</t>
    </rPh>
    <rPh sb="7" eb="9">
      <t>ヘンサ</t>
    </rPh>
    <rPh sb="10" eb="11">
      <t>ワ</t>
    </rPh>
    <rPh sb="12" eb="14">
      <t>サイショウ</t>
    </rPh>
    <phoneticPr fontId="2"/>
  </si>
  <si>
    <t>仮の平均値からの偏差を用いて、真の平均値を算出できる。</t>
    <rPh sb="0" eb="1">
      <t>カリ</t>
    </rPh>
    <rPh sb="2" eb="5">
      <t>ヘイキンチ</t>
    </rPh>
    <rPh sb="8" eb="10">
      <t>ヘンサ</t>
    </rPh>
    <rPh sb="11" eb="12">
      <t>モチ</t>
    </rPh>
    <rPh sb="15" eb="16">
      <t>シン</t>
    </rPh>
    <rPh sb="17" eb="20">
      <t>ヘイキンチ</t>
    </rPh>
    <rPh sb="21" eb="23">
      <t>サンシュツ</t>
    </rPh>
    <phoneticPr fontId="2"/>
  </si>
  <si>
    <t>相対度数と度数ごとの平均値から、全体の平均値を算出できる。</t>
    <rPh sb="0" eb="2">
      <t>ソウタイ</t>
    </rPh>
    <rPh sb="2" eb="4">
      <t>ドスウ</t>
    </rPh>
    <rPh sb="5" eb="7">
      <t>ドスウ</t>
    </rPh>
    <rPh sb="10" eb="13">
      <t>ヘイキンチ</t>
    </rPh>
    <rPh sb="16" eb="18">
      <t>ゼンタイ</t>
    </rPh>
    <rPh sb="19" eb="22">
      <t>ヘイキンチ</t>
    </rPh>
    <rPh sb="23" eb="25">
      <t>サンシュツ</t>
    </rPh>
    <phoneticPr fontId="2"/>
  </si>
  <si>
    <t>id</t>
  </si>
  <si>
    <t>中間試験（点）</t>
  </si>
  <si>
    <t>期末試験（点）</t>
  </si>
  <si>
    <t>ID</t>
    <phoneticPr fontId="2"/>
  </si>
  <si>
    <t>中間試験</t>
    <phoneticPr fontId="2"/>
  </si>
  <si>
    <t>期末試験</t>
    <rPh sb="0" eb="2">
      <t>キマツ</t>
    </rPh>
    <phoneticPr fontId="2"/>
  </si>
  <si>
    <t>Q1</t>
    <phoneticPr fontId="2"/>
  </si>
  <si>
    <t>点</t>
    <rPh sb="0" eb="1">
      <t>テン</t>
    </rPh>
    <phoneticPr fontId="2"/>
  </si>
  <si>
    <t>Q2</t>
    <phoneticPr fontId="2"/>
  </si>
  <si>
    <t>中間試験の中央値を求めよ</t>
    <rPh sb="0" eb="2">
      <t>チュウカン</t>
    </rPh>
    <rPh sb="2" eb="4">
      <t>シケン</t>
    </rPh>
    <rPh sb="5" eb="7">
      <t>チュウオウ</t>
    </rPh>
    <rPh sb="7" eb="8">
      <t>チ</t>
    </rPh>
    <rPh sb="9" eb="10">
      <t>モト</t>
    </rPh>
    <phoneticPr fontId="2"/>
  </si>
  <si>
    <t>中間試験の平均値を求めよ</t>
    <rPh sb="0" eb="2">
      <t>チュウカン</t>
    </rPh>
    <rPh sb="2" eb="4">
      <t>シケン</t>
    </rPh>
    <rPh sb="5" eb="8">
      <t>ヘイキンチ</t>
    </rPh>
    <rPh sb="9" eb="10">
      <t>モト</t>
    </rPh>
    <phoneticPr fontId="2"/>
  </si>
  <si>
    <t>Q3</t>
    <phoneticPr fontId="2"/>
  </si>
  <si>
    <t>Q4</t>
    <phoneticPr fontId="2"/>
  </si>
  <si>
    <t>中間試験および最終試験の平均値から</t>
    <rPh sb="0" eb="2">
      <t>チュウカン</t>
    </rPh>
    <rPh sb="2" eb="4">
      <t>シケン</t>
    </rPh>
    <rPh sb="7" eb="9">
      <t>サイシュウ</t>
    </rPh>
    <rPh sb="9" eb="11">
      <t>シケン</t>
    </rPh>
    <rPh sb="12" eb="15">
      <t>ヘイキンチ</t>
    </rPh>
    <phoneticPr fontId="2"/>
  </si>
  <si>
    <t>表中の空欄の値を求めよ</t>
    <rPh sb="0" eb="2">
      <t>ヒョウチュウ</t>
    </rPh>
    <phoneticPr fontId="2"/>
  </si>
  <si>
    <t>全体の平均点を求める式を記述せよ</t>
    <rPh sb="0" eb="2">
      <t>ゼンタイ</t>
    </rPh>
    <rPh sb="3" eb="6">
      <t>ヘイキンテン</t>
    </rPh>
    <rPh sb="7" eb="8">
      <t>モト</t>
    </rPh>
    <rPh sb="10" eb="11">
      <t>シキ</t>
    </rPh>
    <rPh sb="12" eb="14">
      <t>キジュツ</t>
    </rPh>
    <phoneticPr fontId="2"/>
  </si>
  <si>
    <t>全体の平均点＝</t>
    <rPh sb="0" eb="2">
      <t>ゼンタイ</t>
    </rPh>
    <rPh sb="3" eb="6">
      <t>ヘイキンテン</t>
    </rPh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</si>
  <si>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</si>
  <si>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</si>
  <si>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</si>
  <si>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</si>
  <si>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本日の課題</t>
    <rPh sb="0" eb="2">
      <t>ホンジツ</t>
    </rPh>
    <rPh sb="3" eb="5">
      <t>カダイ</t>
    </rPh>
    <phoneticPr fontId="2"/>
  </si>
  <si>
    <t>期末試験の平均点が64.5点のとき</t>
    <rPh sb="0" eb="2">
      <t>キマツ</t>
    </rPh>
    <rPh sb="2" eb="4">
      <t>シケン</t>
    </rPh>
    <rPh sb="5" eb="8">
      <t>ヘイキンテン</t>
    </rPh>
    <rPh sb="13" eb="14">
      <t>テン</t>
    </rPh>
    <phoneticPr fontId="2"/>
  </si>
  <si>
    <t>（Q1～Q3, Q4 a～e：各1点*8問＝8点, Q4全体の平均点：2点）</t>
    <rPh sb="15" eb="16">
      <t>カク</t>
    </rPh>
    <rPh sb="17" eb="18">
      <t>テン</t>
    </rPh>
    <rPh sb="20" eb="21">
      <t>モン</t>
    </rPh>
    <rPh sb="23" eb="24">
      <t>テン</t>
    </rPh>
    <rPh sb="28" eb="30">
      <t>ゼンタイ</t>
    </rPh>
    <rPh sb="31" eb="34">
      <t>ヘイキンテン</t>
    </rPh>
    <rPh sb="36" eb="37">
      <t>テン</t>
    </rPh>
    <phoneticPr fontId="2"/>
  </si>
  <si>
    <t>→ＱＲコードから回答</t>
    <rPh sb="8" eb="10">
      <t>カイトウ</t>
    </rPh>
    <phoneticPr fontId="2"/>
  </si>
  <si>
    <t>2019/05/24(金)17:00まで</t>
    <rPh sb="11" eb="12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</si>
</sst>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_ "/>
  </numFmts>
  <fonts count="25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sz val="11"/>
      <name val="メイリオ"/>
      <family val="3"/>
      <charset val="128"/>
    </font>
    <font>
      <sz val="10.5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vertAlign val="subscript"/>
      <sz val="12"/>
      <name val="メイリオ"/>
      <family val="3"/>
      <charset val="128"/>
    </font>
    <font>
      <b/>
      <sz val="10"/>
      <color rgb="FFFF0000"/>
      <name val="メイリオ"/>
      <family val="3"/>
      <charset val="128"/>
    </font>
    <font>
      <b/>
      <sz val="12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sz val="12"/>
      <name val="Wingdings"/>
      <charset val="2"/>
    </font>
    <font>
      <b/>
      <sz val="12"/>
      <color theme="1"/>
      <name val="メイリオ"/>
      <family val="3"/>
      <charset val="128"/>
    </font>
    <font>
      <b/>
      <sz val="10"/>
      <name val="メイリオ"/>
      <family val="3"/>
      <charset val="128"/>
    </font>
    <font>
      <vertAlign val="subscript"/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sz val="14"/>
      <name val="メイリオ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BFBFBF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rgb="FFFF0000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medium">
        <color auto="1"/>
      </bottom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medium">
        <color rgb="FFFF0000"/>
      </bottom>
      <diagonal/>
    </border>
    <border>
      <left/>
      <right/>
      <top style="thin">
        <color auto="1"/>
      </top>
      <bottom style="medium">
        <color rgb="FFFF0000"/>
      </bottom>
      <diagonal/>
    </border>
    <border>
      <left/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FF0000"/>
      </right>
      <top style="medium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FF0000"/>
      </bottom>
      <diagonal/>
    </border>
    <border>
      <left/>
      <right style="medium">
        <color auto="1"/>
      </right>
      <top style="medium">
        <color auto="1"/>
      </top>
      <bottom style="medium">
        <color rgb="FFFF0000"/>
      </bottom>
      <diagonal/>
    </border>
    <border>
      <left/>
      <right/>
      <top style="medium">
        <color auto="1"/>
      </top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FF0000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18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9" xfId="0" applyFont="1" applyBorder="1">
      <alignment vertical="center"/>
    </xf>
    <xf numFmtId="0" fontId="5" fillId="0" borderId="15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>
      <alignment vertical="center"/>
    </xf>
    <xf numFmtId="0" fontId="1" fillId="0" borderId="29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31" xfId="0" applyFont="1" applyBorder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left" vertical="center"/>
    </xf>
    <xf numFmtId="9" fontId="9" fillId="0" borderId="0" xfId="0" applyNumberFormat="1" applyFont="1">
      <alignment vertical="center"/>
    </xf>
    <xf numFmtId="0" fontId="10" fillId="0" borderId="0" xfId="0" applyFont="1" applyAlignment="1">
      <alignment vertical="center" shrinkToFit="1"/>
    </xf>
    <xf numFmtId="0" fontId="9" fillId="0" borderId="0" xfId="0" applyFont="1" applyAlignment="1">
      <alignment vertical="center" shrinkToFit="1"/>
    </xf>
    <xf numFmtId="177" fontId="9" fillId="0" borderId="0" xfId="0" applyNumberFormat="1" applyFont="1">
      <alignment vertical="center"/>
    </xf>
    <xf numFmtId="2" fontId="9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1" fillId="2" borderId="37" xfId="0" applyFont="1" applyFill="1" applyBorder="1">
      <alignment vertical="center"/>
    </xf>
    <xf numFmtId="0" fontId="1" fillId="2" borderId="38" xfId="0" applyFont="1" applyFill="1" applyBorder="1">
      <alignment vertical="center"/>
    </xf>
    <xf numFmtId="0" fontId="1" fillId="2" borderId="35" xfId="0" applyFont="1" applyFill="1" applyBorder="1">
      <alignment vertical="center"/>
    </xf>
    <xf numFmtId="0" fontId="1" fillId="2" borderId="36" xfId="0" applyFont="1" applyFill="1" applyBorder="1">
      <alignment vertical="center"/>
    </xf>
    <xf numFmtId="0" fontId="1" fillId="2" borderId="39" xfId="0" applyFont="1" applyFill="1" applyBorder="1">
      <alignment vertical="center"/>
    </xf>
    <xf numFmtId="0" fontId="1" fillId="2" borderId="40" xfId="0" applyFont="1" applyFill="1" applyBorder="1">
      <alignment vertical="center"/>
    </xf>
    <xf numFmtId="0" fontId="1" fillId="2" borderId="34" xfId="0" applyFont="1" applyFill="1" applyBorder="1">
      <alignment vertical="center"/>
    </xf>
    <xf numFmtId="0" fontId="1" fillId="2" borderId="41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42" xfId="0" applyFont="1" applyFill="1" applyBorder="1">
      <alignment vertical="center"/>
    </xf>
    <xf numFmtId="0" fontId="11" fillId="0" borderId="0" xfId="0" applyFont="1">
      <alignment vertical="center"/>
    </xf>
    <xf numFmtId="177" fontId="9" fillId="0" borderId="0" xfId="0" applyNumberFormat="1" applyFont="1" applyAlignment="1">
      <alignment horizontal="center" vertical="center"/>
    </xf>
    <xf numFmtId="0" fontId="9" fillId="0" borderId="13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12" xfId="0" applyFont="1" applyBorder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9" fillId="0" borderId="18" xfId="0" applyFont="1" applyBorder="1">
      <alignment vertical="center"/>
    </xf>
    <xf numFmtId="0" fontId="9" fillId="0" borderId="9" xfId="0" applyFont="1" applyBorder="1">
      <alignment vertical="center"/>
    </xf>
    <xf numFmtId="0" fontId="17" fillId="0" borderId="18" xfId="0" applyFont="1" applyBorder="1">
      <alignment vertical="center"/>
    </xf>
    <xf numFmtId="0" fontId="22" fillId="0" borderId="0" xfId="0" applyFont="1">
      <alignment vertical="center"/>
    </xf>
    <xf numFmtId="0" fontId="9" fillId="0" borderId="55" xfId="0" applyFont="1" applyBorder="1">
      <alignment vertical="center"/>
    </xf>
    <xf numFmtId="0" fontId="9" fillId="0" borderId="21" xfId="0" applyFont="1" applyBorder="1">
      <alignment vertical="center"/>
    </xf>
    <xf numFmtId="0" fontId="9" fillId="0" borderId="5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77" fontId="15" fillId="0" borderId="0" xfId="0" applyNumberFormat="1" applyFont="1">
      <alignment vertical="center"/>
    </xf>
    <xf numFmtId="177" fontId="1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" fillId="0" borderId="19" xfId="0" applyFont="1" applyBorder="1" applyAlignment="1">
      <alignment horizontal="left" vertical="center"/>
    </xf>
    <xf numFmtId="0" fontId="23" fillId="3" borderId="64" xfId="0" applyFont="1" applyFill="1" applyBorder="1" applyAlignment="1">
      <alignment horizontal="center" vertical="center"/>
    </xf>
    <xf numFmtId="0" fontId="23" fillId="3" borderId="57" xfId="0" applyFont="1" applyFill="1" applyBorder="1" applyAlignment="1">
      <alignment horizontal="center" vertical="center"/>
    </xf>
    <xf numFmtId="0" fontId="23" fillId="3" borderId="66" xfId="0" applyFont="1" applyFill="1" applyBorder="1" applyAlignment="1">
      <alignment horizontal="left" vertical="center"/>
    </xf>
    <xf numFmtId="0" fontId="23" fillId="0" borderId="8" xfId="0" applyFont="1" applyBorder="1" applyAlignment="1">
      <alignment horizontal="right" vertical="center"/>
    </xf>
    <xf numFmtId="0" fontId="21" fillId="0" borderId="0" xfId="0" applyFont="1">
      <alignment vertical="center"/>
    </xf>
    <xf numFmtId="0" fontId="9" fillId="0" borderId="64" xfId="0" applyFont="1" applyBorder="1" applyAlignment="1">
      <alignment horizontal="center" vertical="center"/>
    </xf>
    <xf numFmtId="0" fontId="12" fillId="0" borderId="25" xfId="0" applyFont="1" applyBorder="1">
      <alignment vertical="center"/>
    </xf>
    <xf numFmtId="0" fontId="12" fillId="0" borderId="22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 shrinkToFit="1"/>
    </xf>
    <xf numFmtId="0" fontId="12" fillId="0" borderId="25" xfId="0" applyFont="1" applyBorder="1" applyAlignment="1">
      <alignment horizontal="center" vertical="center" shrinkToFit="1"/>
    </xf>
    <xf numFmtId="0" fontId="12" fillId="0" borderId="26" xfId="0" applyFont="1" applyBorder="1" applyAlignment="1">
      <alignment horizontal="center" vertical="center" shrinkToFit="1"/>
    </xf>
    <xf numFmtId="0" fontId="9" fillId="0" borderId="21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12" fillId="0" borderId="24" xfId="0" applyNumberFormat="1" applyFont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26" xfId="0" applyNumberFormat="1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76" fontId="19" fillId="0" borderId="59" xfId="0" applyNumberFormat="1" applyFont="1" applyBorder="1" applyAlignment="1">
      <alignment horizontal="center" vertical="center"/>
    </xf>
    <xf numFmtId="176" fontId="19" fillId="0" borderId="60" xfId="0" applyNumberFormat="1" applyFont="1" applyBorder="1" applyAlignment="1">
      <alignment horizontal="center" vertical="center"/>
    </xf>
    <xf numFmtId="176" fontId="14" fillId="0" borderId="23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1" fontId="12" fillId="0" borderId="43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1" fontId="12" fillId="0" borderId="44" xfId="0" applyNumberFormat="1" applyFont="1" applyBorder="1" applyAlignment="1">
      <alignment horizontal="center" vertical="center"/>
    </xf>
    <xf numFmtId="1" fontId="12" fillId="0" borderId="45" xfId="0" applyNumberFormat="1" applyFont="1" applyBorder="1" applyAlignment="1">
      <alignment horizontal="center" vertical="center"/>
    </xf>
    <xf numFmtId="1" fontId="12" fillId="0" borderId="46" xfId="0" applyNumberFormat="1" applyFont="1" applyBorder="1" applyAlignment="1">
      <alignment horizontal="center" vertical="center"/>
    </xf>
    <xf numFmtId="1" fontId="12" fillId="0" borderId="47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30" xfId="0" applyNumberFormat="1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 shrinkToFit="1"/>
    </xf>
    <xf numFmtId="0" fontId="9" fillId="0" borderId="64" xfId="0" applyFont="1" applyBorder="1" applyAlignment="1">
      <alignment horizontal="center" vertical="center"/>
    </xf>
    <xf numFmtId="176" fontId="12" fillId="0" borderId="44" xfId="0" applyNumberFormat="1" applyFont="1" applyBorder="1" applyAlignment="1">
      <alignment horizontal="center" vertical="center"/>
    </xf>
    <xf numFmtId="177" fontId="9" fillId="0" borderId="24" xfId="0" applyNumberFormat="1" applyFont="1" applyBorder="1" applyAlignment="1">
      <alignment horizontal="center" vertical="center"/>
    </xf>
    <xf numFmtId="177" fontId="9" fillId="0" borderId="26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3">
    <cellStyle name="Normal" xfId="0" builtinId="0"/>
    <cellStyle name="常规 2" xfId="2" xr:uid="{00000000-0005-0000-0000-000000000000}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'p.60 fig'!$N$3</c:f>
              <c:strCache>
                <c:ptCount val="1"/>
                <c:pt idx="0">
                  <c:v>絶対偏差の和</c:v>
                </c:pt>
              </c:strCache>
            </c:strRef>
          </c:tx>
          <c:marker>
            <c:symbol val="circle"/>
            <c:size val="7"/>
          </c:marker>
          <c:xVal>
            <c:numRef>
              <c:f>'p.60 fig'!$M$4:$M$15</c:f>
              <c:numCache>
                <c:formatCode>General</c:formatCode>
                <c:ptCount val="12"/>
                <c:pt idx="2" formatCode="0.0">
                  <c:v>4</c:v>
                </c:pt>
                <c:pt idx="3" formatCode="0.0">
                  <c:v>4.5</c:v>
                </c:pt>
                <c:pt idx="4" formatCode="0.0">
                  <c:v>5</c:v>
                </c:pt>
                <c:pt idx="5" formatCode="0.0">
                  <c:v>5.5</c:v>
                </c:pt>
                <c:pt idx="6" formatCode="0.0">
                  <c:v>6</c:v>
                </c:pt>
                <c:pt idx="7" formatCode="0.0">
                  <c:v>6.5</c:v>
                </c:pt>
                <c:pt idx="8" formatCode="0.0">
                  <c:v>7</c:v>
                </c:pt>
                <c:pt idx="9" formatCode="0.0">
                  <c:v>7.5</c:v>
                </c:pt>
                <c:pt idx="10" formatCode="0.0">
                  <c:v>8</c:v>
                </c:pt>
                <c:pt idx="11" formatCode="0.0">
                  <c:v>8.5</c:v>
                </c:pt>
              </c:numCache>
            </c:numRef>
          </c:xVal>
          <c:yVal>
            <c:numRef>
              <c:f>'p.60 fig'!$N$4:$N$15</c:f>
              <c:numCache>
                <c:formatCode>General</c:formatCode>
                <c:ptCount val="12"/>
                <c:pt idx="2" formatCode="0.0_ ">
                  <c:v>25.400000000000002</c:v>
                </c:pt>
                <c:pt idx="3" formatCode="0.0_ ">
                  <c:v>24.200000000000003</c:v>
                </c:pt>
                <c:pt idx="4" formatCode="0.0_ ">
                  <c:v>23.6</c:v>
                </c:pt>
                <c:pt idx="5" formatCode="0.0_ ">
                  <c:v>24.2</c:v>
                </c:pt>
                <c:pt idx="6" formatCode="0.0_ ">
                  <c:v>25.2</c:v>
                </c:pt>
                <c:pt idx="7" formatCode="0.0_ ">
                  <c:v>26.2</c:v>
                </c:pt>
                <c:pt idx="8" formatCode="0.0_ ">
                  <c:v>27.2</c:v>
                </c:pt>
                <c:pt idx="9" formatCode="0.0_ ">
                  <c:v>28.2</c:v>
                </c:pt>
                <c:pt idx="10" formatCode="0.0_ ">
                  <c:v>29.2</c:v>
                </c:pt>
                <c:pt idx="11" formatCode="0.0_ ">
                  <c:v>31.2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C-8E45-B2EE-D1220E70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4592"/>
        <c:axId val="58369536"/>
      </c:scatterChart>
      <c:valAx>
        <c:axId val="58334592"/>
        <c:scaling>
          <c:orientation val="minMax"/>
          <c:max val="8.5"/>
          <c:min val="4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a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58369536"/>
        <c:crosses val="autoZero"/>
        <c:crossBetween val="midCat"/>
        <c:majorUnit val="0.5"/>
      </c:valAx>
      <c:valAx>
        <c:axId val="58369536"/>
        <c:scaling>
          <c:orientation val="minMax"/>
          <c:max val="32"/>
          <c:min val="2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ja-JP" altLang="en-US"/>
                  <a:t>絶対偏差の和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58334592"/>
        <c:crosses val="autoZero"/>
        <c:crossBetween val="midCat"/>
        <c:majorUnit val="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16</xdr:row>
      <xdr:rowOff>123825</xdr:rowOff>
    </xdr:from>
    <xdr:to>
      <xdr:col>22</xdr:col>
      <xdr:colOff>209550</xdr:colOff>
      <xdr:row>18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981700" y="5153025"/>
          <a:ext cx="152400" cy="638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66675</xdr:colOff>
      <xdr:row>16</xdr:row>
      <xdr:rowOff>123825</xdr:rowOff>
    </xdr:from>
    <xdr:to>
      <xdr:col>22</xdr:col>
      <xdr:colOff>66675</xdr:colOff>
      <xdr:row>18</xdr:row>
      <xdr:rowOff>133350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991225" y="5153025"/>
          <a:ext cx="0" cy="63817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219075</xdr:colOff>
      <xdr:row>16</xdr:row>
      <xdr:rowOff>123825</xdr:rowOff>
    </xdr:from>
    <xdr:to>
      <xdr:col>22</xdr:col>
      <xdr:colOff>219075</xdr:colOff>
      <xdr:row>18</xdr:row>
      <xdr:rowOff>133350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143625" y="5153025"/>
          <a:ext cx="0" cy="63817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6</xdr:row>
      <xdr:rowOff>180975</xdr:rowOff>
    </xdr:from>
    <xdr:to>
      <xdr:col>6</xdr:col>
      <xdr:colOff>161925</xdr:colOff>
      <xdr:row>8</xdr:row>
      <xdr:rowOff>19050</xdr:rowOff>
    </xdr:to>
    <xdr:sp macro="" textlink="">
      <xdr:nvSpPr>
        <xdr:cNvPr id="5" name="下矢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14475" y="2066925"/>
          <a:ext cx="304800" cy="466725"/>
        </a:xfrm>
        <a:prstGeom prst="down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6</xdr:row>
      <xdr:rowOff>180975</xdr:rowOff>
    </xdr:from>
    <xdr:to>
      <xdr:col>7</xdr:col>
      <xdr:colOff>180975</xdr:colOff>
      <xdr:row>8</xdr:row>
      <xdr:rowOff>19050</xdr:rowOff>
    </xdr:to>
    <xdr:sp macro="" textlink="">
      <xdr:nvSpPr>
        <xdr:cNvPr id="6" name="下矢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00225" y="2066925"/>
          <a:ext cx="304800" cy="46672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200025</xdr:colOff>
      <xdr:row>6</xdr:row>
      <xdr:rowOff>180975</xdr:rowOff>
    </xdr:from>
    <xdr:to>
      <xdr:col>8</xdr:col>
      <xdr:colOff>238125</xdr:colOff>
      <xdr:row>8</xdr:row>
      <xdr:rowOff>19050</xdr:rowOff>
    </xdr:to>
    <xdr:sp macro="" textlink="">
      <xdr:nvSpPr>
        <xdr:cNvPr id="7" name="下矢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124075" y="2066925"/>
          <a:ext cx="304800" cy="466725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1</xdr:col>
      <xdr:colOff>200025</xdr:colOff>
      <xdr:row>20</xdr:row>
      <xdr:rowOff>304800</xdr:rowOff>
    </xdr:to>
    <xdr:sp macro="" textlink="">
      <xdr:nvSpPr>
        <xdr:cNvPr id="8" name="下矢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80963" y="6205537"/>
          <a:ext cx="304800" cy="466725"/>
        </a:xfrm>
        <a:prstGeom prst="down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21</xdr:row>
      <xdr:rowOff>0</xdr:rowOff>
    </xdr:from>
    <xdr:to>
      <xdr:col>1</xdr:col>
      <xdr:colOff>200025</xdr:colOff>
      <xdr:row>21</xdr:row>
      <xdr:rowOff>304800</xdr:rowOff>
    </xdr:to>
    <xdr:sp macro="" textlink="">
      <xdr:nvSpPr>
        <xdr:cNvPr id="9" name="下矢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6200000">
          <a:off x="80963" y="6519862"/>
          <a:ext cx="304800" cy="46672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1</xdr:col>
      <xdr:colOff>200025</xdr:colOff>
      <xdr:row>22</xdr:row>
      <xdr:rowOff>304800</xdr:rowOff>
    </xdr:to>
    <xdr:sp macro="" textlink="">
      <xdr:nvSpPr>
        <xdr:cNvPr id="10" name="下矢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rot="16200000">
          <a:off x="80963" y="6834187"/>
          <a:ext cx="304800" cy="466725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80</xdr:col>
      <xdr:colOff>247650</xdr:colOff>
      <xdr:row>3</xdr:row>
      <xdr:rowOff>285750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1640800" y="12287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−</m:t>
                    </m:r>
                    <m:r>
                      <a:rPr kumimoji="1" lang="en-US" altLang="ja-JP" sz="1400" b="0" i="1">
                        <a:latin typeface="Cambria Math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21640800" y="12287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𝑥_𝑖−𝑎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78</xdr:col>
      <xdr:colOff>19050</xdr:colOff>
      <xdr:row>4</xdr:row>
      <xdr:rowOff>295275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20878800" y="155257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𝑎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20878800" y="155257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𝑎=𝑥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83</xdr:col>
      <xdr:colOff>28575</xdr:colOff>
      <xdr:row>4</xdr:row>
      <xdr:rowOff>285750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22221825" y="15430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22221825" y="15430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𝑥_𝑖−𝑥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70</xdr:col>
      <xdr:colOff>209550</xdr:colOff>
      <xdr:row>9</xdr:row>
      <xdr:rowOff>304800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8935700" y="31337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8935700" y="31337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𝑥_𝑖−𝑥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70</xdr:col>
      <xdr:colOff>266699</xdr:colOff>
      <xdr:row>12</xdr:row>
      <xdr:rowOff>0</xdr:rowOff>
    </xdr:from>
    <xdr:ext cx="2066925" cy="688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8992849" y="3771900"/>
              <a:ext cx="2066925" cy="688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6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18992849" y="3771900"/>
              <a:ext cx="2066925" cy="688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∑▒(𝑥_𝑖−𝑥 ̅ ) 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78</xdr:col>
      <xdr:colOff>0</xdr:colOff>
      <xdr:row>16</xdr:row>
      <xdr:rowOff>0</xdr:rowOff>
    </xdr:from>
    <xdr:ext cx="27813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20859750" y="5029200"/>
              <a:ext cx="27813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400" b="0" i="1">
                        <a:latin typeface="Cambria Math"/>
                      </a:rPr>
                      <m:t>=23−</m:t>
                    </m:r>
                    <m:r>
                      <a:rPr kumimoji="1" lang="en-US" altLang="ja-JP" sz="1400" b="0" i="0">
                        <a:latin typeface="Cambria Math"/>
                      </a:rPr>
                      <m:t>24.7=−1.7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20859750" y="5029200"/>
              <a:ext cx="27813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𝑥_1−𝑥 ̅=23−24.7=−1.7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84</xdr:col>
      <xdr:colOff>161925</xdr:colOff>
      <xdr:row>19</xdr:row>
      <xdr:rowOff>295275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22621875" y="62674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𝑎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22621875" y="62674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|𝑥_𝑖−𝑎|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70</xdr:col>
      <xdr:colOff>0</xdr:colOff>
      <xdr:row>21</xdr:row>
      <xdr:rowOff>0</xdr:rowOff>
    </xdr:from>
    <xdr:to>
      <xdr:col>83</xdr:col>
      <xdr:colOff>133350</xdr:colOff>
      <xdr:row>32</xdr:row>
      <xdr:rowOff>155575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6600825"/>
          <a:ext cx="3600450" cy="360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83</xdr:col>
      <xdr:colOff>228599</xdr:colOff>
      <xdr:row>23</xdr:row>
      <xdr:rowOff>219075</xdr:rowOff>
    </xdr:from>
    <xdr:ext cx="1190625" cy="53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22421849" y="7448550"/>
              <a:ext cx="1190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|"/>
                            <m:endChr m:val="|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22421849" y="7448550"/>
              <a:ext cx="1190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∑▒|𝑥_𝑖−𝑎| </a:t>
              </a:r>
              <a:endParaRPr kumimoji="1" lang="ja-JP" altLang="en-US" sz="1200"/>
            </a:p>
          </xdr:txBody>
        </xdr:sp>
      </mc:Fallback>
    </mc:AlternateContent>
    <xdr:clientData/>
  </xdr:oneCellAnchor>
  <xdr:twoCellAnchor>
    <xdr:from>
      <xdr:col>74</xdr:col>
      <xdr:colOff>9525</xdr:colOff>
      <xdr:row>26</xdr:row>
      <xdr:rowOff>247650</xdr:rowOff>
    </xdr:from>
    <xdr:to>
      <xdr:col>75</xdr:col>
      <xdr:colOff>47625</xdr:colOff>
      <xdr:row>28</xdr:row>
      <xdr:rowOff>104775</xdr:rowOff>
    </xdr:to>
    <xdr:sp macro="" textlink="">
      <xdr:nvSpPr>
        <xdr:cNvPr id="23" name="下矢印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802475" y="8420100"/>
          <a:ext cx="304800" cy="485775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123</xdr:col>
      <xdr:colOff>133350</xdr:colOff>
      <xdr:row>7</xdr:row>
      <xdr:rowOff>247650</xdr:rowOff>
    </xdr:from>
    <xdr:ext cx="666750" cy="405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33051750" y="2447925"/>
              <a:ext cx="666750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33051750" y="2447925"/>
              <a:ext cx="666750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000" b="0" i="0">
                  <a:latin typeface="Cambria Math"/>
                </a:rPr>
                <a:t>(𝑥_1 ) ̅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123</xdr:col>
      <xdr:colOff>133350</xdr:colOff>
      <xdr:row>9</xdr:row>
      <xdr:rowOff>247650</xdr:rowOff>
    </xdr:from>
    <xdr:ext cx="666750" cy="4194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33051750" y="3076575"/>
              <a:ext cx="666750" cy="419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33051750" y="3076575"/>
              <a:ext cx="666750" cy="419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000" b="0" i="0">
                  <a:latin typeface="Cambria Math"/>
                </a:rPr>
                <a:t>(𝑥_2 ) ̅</a:t>
              </a:r>
              <a:endParaRPr kumimoji="1" lang="ja-JP" altLang="en-US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16</xdr:row>
      <xdr:rowOff>123825</xdr:rowOff>
    </xdr:from>
    <xdr:to>
      <xdr:col>22</xdr:col>
      <xdr:colOff>209550</xdr:colOff>
      <xdr:row>18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81700" y="5153025"/>
          <a:ext cx="152400" cy="638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66675</xdr:colOff>
      <xdr:row>16</xdr:row>
      <xdr:rowOff>123825</xdr:rowOff>
    </xdr:from>
    <xdr:to>
      <xdr:col>22</xdr:col>
      <xdr:colOff>66675</xdr:colOff>
      <xdr:row>18</xdr:row>
      <xdr:rowOff>133350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5991225" y="5153025"/>
          <a:ext cx="0" cy="63817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219075</xdr:colOff>
      <xdr:row>16</xdr:row>
      <xdr:rowOff>123825</xdr:rowOff>
    </xdr:from>
    <xdr:to>
      <xdr:col>22</xdr:col>
      <xdr:colOff>219075</xdr:colOff>
      <xdr:row>18</xdr:row>
      <xdr:rowOff>133350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6143625" y="5153025"/>
          <a:ext cx="0" cy="63817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6</xdr:row>
      <xdr:rowOff>180975</xdr:rowOff>
    </xdr:from>
    <xdr:to>
      <xdr:col>6</xdr:col>
      <xdr:colOff>161925</xdr:colOff>
      <xdr:row>8</xdr:row>
      <xdr:rowOff>19050</xdr:rowOff>
    </xdr:to>
    <xdr:sp macro="" textlink="">
      <xdr:nvSpPr>
        <xdr:cNvPr id="7" name="下矢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514475" y="2066925"/>
          <a:ext cx="304800" cy="466725"/>
        </a:xfrm>
        <a:prstGeom prst="down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6</xdr:row>
      <xdr:rowOff>180975</xdr:rowOff>
    </xdr:from>
    <xdr:to>
      <xdr:col>7</xdr:col>
      <xdr:colOff>180975</xdr:colOff>
      <xdr:row>8</xdr:row>
      <xdr:rowOff>19050</xdr:rowOff>
    </xdr:to>
    <xdr:sp macro="" textlink="">
      <xdr:nvSpPr>
        <xdr:cNvPr id="12" name="下矢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800225" y="2066925"/>
          <a:ext cx="304800" cy="46672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200025</xdr:colOff>
      <xdr:row>6</xdr:row>
      <xdr:rowOff>180975</xdr:rowOff>
    </xdr:from>
    <xdr:to>
      <xdr:col>8</xdr:col>
      <xdr:colOff>238125</xdr:colOff>
      <xdr:row>8</xdr:row>
      <xdr:rowOff>19050</xdr:rowOff>
    </xdr:to>
    <xdr:sp macro="" textlink="">
      <xdr:nvSpPr>
        <xdr:cNvPr id="13" name="下矢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124075" y="2066925"/>
          <a:ext cx="304800" cy="466725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1</xdr:col>
      <xdr:colOff>200025</xdr:colOff>
      <xdr:row>20</xdr:row>
      <xdr:rowOff>304800</xdr:rowOff>
    </xdr:to>
    <xdr:sp macro="" textlink="">
      <xdr:nvSpPr>
        <xdr:cNvPr id="17" name="下矢印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 rot="16200000">
          <a:off x="80963" y="6205537"/>
          <a:ext cx="304800" cy="466725"/>
        </a:xfrm>
        <a:prstGeom prst="down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21</xdr:row>
      <xdr:rowOff>0</xdr:rowOff>
    </xdr:from>
    <xdr:to>
      <xdr:col>1</xdr:col>
      <xdr:colOff>200025</xdr:colOff>
      <xdr:row>21</xdr:row>
      <xdr:rowOff>304800</xdr:rowOff>
    </xdr:to>
    <xdr:sp macro="" textlink="">
      <xdr:nvSpPr>
        <xdr:cNvPr id="18" name="下矢印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16200000">
          <a:off x="80963" y="6519862"/>
          <a:ext cx="304800" cy="46672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1</xdr:col>
      <xdr:colOff>200025</xdr:colOff>
      <xdr:row>22</xdr:row>
      <xdr:rowOff>304800</xdr:rowOff>
    </xdr:to>
    <xdr:sp macro="" textlink="">
      <xdr:nvSpPr>
        <xdr:cNvPr id="19" name="下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 rot="16200000">
          <a:off x="80963" y="6834187"/>
          <a:ext cx="304800" cy="466725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32</xdr:col>
      <xdr:colOff>66675</xdr:colOff>
      <xdr:row>4</xdr:row>
      <xdr:rowOff>228600</xdr:rowOff>
    </xdr:from>
    <xdr:ext cx="914400" cy="468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8658225" y="1485900"/>
              <a:ext cx="914400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8658225" y="1485900"/>
              <a:ext cx="914400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2400" b="0" i="0">
                  <a:solidFill>
                    <a:srgbClr val="FF0000"/>
                  </a:solidFill>
                  <a:latin typeface="Cambria Math"/>
                </a:rPr>
                <a:t>𝑥 ̅</a:t>
              </a:r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30</xdr:col>
      <xdr:colOff>200025</xdr:colOff>
      <xdr:row>11</xdr:row>
      <xdr:rowOff>4762</xdr:rowOff>
    </xdr:from>
    <xdr:ext cx="1866900" cy="688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8258175" y="3462337"/>
              <a:ext cx="1866900" cy="688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8258175" y="3462337"/>
              <a:ext cx="1866900" cy="688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𝑥 ̅=1/𝑛 ∑▒𝑥_𝑖 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34</xdr:col>
      <xdr:colOff>85725</xdr:colOff>
      <xdr:row>24</xdr:row>
      <xdr:rowOff>228600</xdr:rowOff>
    </xdr:from>
    <xdr:ext cx="914400" cy="468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9210675" y="7772400"/>
              <a:ext cx="914400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9210675" y="7772400"/>
              <a:ext cx="914400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2400" b="0" i="0">
                  <a:solidFill>
                    <a:srgbClr val="FF0000"/>
                  </a:solidFill>
                  <a:latin typeface="Cambria Math"/>
                </a:rPr>
                <a:t>𝑥 ̅</a:t>
              </a:r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80</xdr:col>
      <xdr:colOff>247650</xdr:colOff>
      <xdr:row>3</xdr:row>
      <xdr:rowOff>285750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21640800" y="12287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−</m:t>
                    </m:r>
                    <m:r>
                      <a:rPr kumimoji="1" lang="en-US" altLang="ja-JP" sz="1400" b="0" i="1">
                        <a:latin typeface="Cambria Math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21640800" y="12287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𝑥_𝑖−𝑎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78</xdr:col>
      <xdr:colOff>19050</xdr:colOff>
      <xdr:row>4</xdr:row>
      <xdr:rowOff>295275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20878800" y="155257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𝑎</m:t>
                    </m:r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20878800" y="155257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𝑎=𝑥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83</xdr:col>
      <xdr:colOff>28575</xdr:colOff>
      <xdr:row>4</xdr:row>
      <xdr:rowOff>285750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/>
          </xdr:nvSpPr>
          <xdr:spPr>
            <a:xfrm>
              <a:off x="22221825" y="15430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1" name="テキスト ボックス 30"/>
            <xdr:cNvSpPr txBox="1"/>
          </xdr:nvSpPr>
          <xdr:spPr>
            <a:xfrm>
              <a:off x="22221825" y="15430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𝑥_𝑖−𝑥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70</xdr:col>
      <xdr:colOff>209550</xdr:colOff>
      <xdr:row>9</xdr:row>
      <xdr:rowOff>304800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18935700" y="31337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18935700" y="31337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𝑥_𝑖−𝑥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70</xdr:col>
      <xdr:colOff>266699</xdr:colOff>
      <xdr:row>12</xdr:row>
      <xdr:rowOff>0</xdr:rowOff>
    </xdr:from>
    <xdr:ext cx="2066925" cy="688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18992849" y="3771900"/>
              <a:ext cx="2066925" cy="688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6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18992849" y="3771900"/>
              <a:ext cx="2066925" cy="688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∑▒(𝑥_𝑖−𝑥 ̅ ) 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78</xdr:col>
      <xdr:colOff>0</xdr:colOff>
      <xdr:row>16</xdr:row>
      <xdr:rowOff>0</xdr:rowOff>
    </xdr:from>
    <xdr:ext cx="27813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20859750" y="5029200"/>
              <a:ext cx="27813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400" b="0" i="1">
                        <a:latin typeface="Cambria Math"/>
                      </a:rPr>
                      <m:t>=23−</m:t>
                    </m:r>
                    <m:r>
                      <a:rPr kumimoji="1" lang="en-US" altLang="ja-JP" sz="1400" b="0" i="0">
                        <a:latin typeface="Cambria Math"/>
                      </a:rPr>
                      <m:t>24.7=−1.7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20859750" y="5029200"/>
              <a:ext cx="27813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𝑥_1−𝑥 ̅=23−24.7=−1.7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84</xdr:col>
      <xdr:colOff>161925</xdr:colOff>
      <xdr:row>19</xdr:row>
      <xdr:rowOff>295275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22621875" y="62674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𝑎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22621875" y="62674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|𝑥_𝑖−𝑎|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70</xdr:col>
      <xdr:colOff>0</xdr:colOff>
      <xdr:row>21</xdr:row>
      <xdr:rowOff>0</xdr:rowOff>
    </xdr:from>
    <xdr:to>
      <xdr:col>83</xdr:col>
      <xdr:colOff>133350</xdr:colOff>
      <xdr:row>32</xdr:row>
      <xdr:rowOff>142875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6600825"/>
          <a:ext cx="3600450" cy="360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83</xdr:col>
      <xdr:colOff>228599</xdr:colOff>
      <xdr:row>23</xdr:row>
      <xdr:rowOff>219075</xdr:rowOff>
    </xdr:from>
    <xdr:ext cx="1190625" cy="53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 txBox="1"/>
          </xdr:nvSpPr>
          <xdr:spPr>
            <a:xfrm>
              <a:off x="22421849" y="7448550"/>
              <a:ext cx="1190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|"/>
                            <m:endChr m:val="|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22421849" y="7448550"/>
              <a:ext cx="1190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∑▒|𝑥_𝑖−𝑎| </a:t>
              </a:r>
              <a:endParaRPr kumimoji="1" lang="ja-JP" altLang="en-US" sz="1200"/>
            </a:p>
          </xdr:txBody>
        </xdr:sp>
      </mc:Fallback>
    </mc:AlternateContent>
    <xdr:clientData/>
  </xdr:oneCellAnchor>
  <xdr:twoCellAnchor>
    <xdr:from>
      <xdr:col>74</xdr:col>
      <xdr:colOff>9525</xdr:colOff>
      <xdr:row>26</xdr:row>
      <xdr:rowOff>247650</xdr:rowOff>
    </xdr:from>
    <xdr:to>
      <xdr:col>75</xdr:col>
      <xdr:colOff>47625</xdr:colOff>
      <xdr:row>28</xdr:row>
      <xdr:rowOff>104775</xdr:rowOff>
    </xdr:to>
    <xdr:sp macro="" textlink="">
      <xdr:nvSpPr>
        <xdr:cNvPr id="44" name="下矢印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19802475" y="8420100"/>
          <a:ext cx="304800" cy="485775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123</xdr:col>
      <xdr:colOff>133350</xdr:colOff>
      <xdr:row>7</xdr:row>
      <xdr:rowOff>247650</xdr:rowOff>
    </xdr:from>
    <xdr:ext cx="666750" cy="405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33051750" y="2447925"/>
              <a:ext cx="666750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33051750" y="2447925"/>
              <a:ext cx="666750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000" b="0" i="0">
                  <a:latin typeface="Cambria Math"/>
                </a:rPr>
                <a:t>(𝑥_1 ) ̅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123</xdr:col>
      <xdr:colOff>133350</xdr:colOff>
      <xdr:row>9</xdr:row>
      <xdr:rowOff>247650</xdr:rowOff>
    </xdr:from>
    <xdr:ext cx="666750" cy="4194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33051750" y="3076575"/>
              <a:ext cx="666750" cy="419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33051750" y="3076575"/>
              <a:ext cx="666750" cy="419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000" b="0" i="0">
                  <a:latin typeface="Cambria Math"/>
                </a:rPr>
                <a:t>(𝑥_2 ) ̅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179</xdr:col>
      <xdr:colOff>0</xdr:colOff>
      <xdr:row>24</xdr:row>
      <xdr:rowOff>0</xdr:rowOff>
    </xdr:from>
    <xdr:ext cx="837525" cy="834350"/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25050" y="7543800"/>
          <a:ext cx="837525" cy="83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4</xdr:row>
      <xdr:rowOff>9525</xdr:rowOff>
    </xdr:from>
    <xdr:to>
      <xdr:col>20</xdr:col>
      <xdr:colOff>256725</xdr:colOff>
      <xdr:row>21</xdr:row>
      <xdr:rowOff>47175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33"/>
  <sheetViews>
    <sheetView showGridLines="0" view="pageLayout" topLeftCell="DM1" zoomScaleNormal="90" workbookViewId="0">
      <selection activeCell="FL27" sqref="FL27"/>
    </sheetView>
  </sheetViews>
  <sheetFormatPr baseColWidth="10" defaultColWidth="3.6640625" defaultRowHeight="25" customHeight="1"/>
  <cols>
    <col min="1" max="1" width="3.6640625" style="1"/>
    <col min="2" max="2" width="4.33203125" style="1" bestFit="1" customWidth="1"/>
    <col min="3" max="46" width="3.6640625" style="1"/>
    <col min="47" max="99" width="3.6640625" style="32"/>
    <col min="100" max="100" width="4.33203125" style="32" bestFit="1" customWidth="1"/>
    <col min="101" max="148" width="3.6640625" style="32"/>
    <col min="149" max="149" width="4.33203125" style="32" bestFit="1" customWidth="1"/>
    <col min="150" max="150" width="3.6640625" style="32"/>
    <col min="151" max="151" width="4.33203125" style="32" bestFit="1" customWidth="1"/>
    <col min="152" max="155" width="3.6640625" style="32"/>
    <col min="156" max="156" width="4.33203125" style="32" bestFit="1" customWidth="1"/>
    <col min="157" max="160" width="3.6640625" style="32"/>
    <col min="161" max="16384" width="3.6640625" style="1"/>
  </cols>
  <sheetData>
    <row r="1" spans="1:183" ht="25" customHeight="1" thickBot="1"/>
    <row r="2" spans="1:183" ht="25" customHeight="1" thickBot="1">
      <c r="A2" s="91" t="s">
        <v>0</v>
      </c>
      <c r="B2" s="92"/>
      <c r="C2" s="92"/>
      <c r="D2" s="93"/>
      <c r="E2" s="104" t="s">
        <v>8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  <c r="X2" s="90" t="s">
        <v>22</v>
      </c>
      <c r="Y2" s="90"/>
      <c r="Z2" s="90"/>
      <c r="AA2" s="21" t="s">
        <v>23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90" t="s">
        <v>60</v>
      </c>
      <c r="AV2" s="90"/>
      <c r="AW2" s="90"/>
      <c r="AX2" s="34" t="s">
        <v>61</v>
      </c>
      <c r="AY2" s="34"/>
      <c r="AZ2" s="34"/>
      <c r="BA2" s="34"/>
      <c r="BB2" s="34"/>
      <c r="BC2" s="58" t="s">
        <v>63</v>
      </c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90" t="s">
        <v>89</v>
      </c>
      <c r="BS2" s="90"/>
      <c r="BT2" s="90"/>
      <c r="BU2" s="34" t="s">
        <v>90</v>
      </c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90" t="s">
        <v>131</v>
      </c>
      <c r="CP2" s="90"/>
      <c r="CQ2" s="90"/>
      <c r="CR2" s="34" t="s">
        <v>132</v>
      </c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90" t="s">
        <v>131</v>
      </c>
      <c r="DM2" s="90"/>
      <c r="DN2" s="90"/>
      <c r="DO2" s="34" t="s">
        <v>148</v>
      </c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4"/>
      <c r="EG2" s="34"/>
      <c r="EH2" s="34"/>
      <c r="EI2" s="90" t="s">
        <v>195</v>
      </c>
      <c r="EJ2" s="90"/>
      <c r="EK2" s="90"/>
      <c r="EL2" s="34" t="s">
        <v>29</v>
      </c>
      <c r="EM2" s="34" t="s">
        <v>197</v>
      </c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G2" s="91" t="s">
        <v>3</v>
      </c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  <c r="FW2" s="92"/>
      <c r="FX2" s="92"/>
      <c r="FY2" s="93"/>
    </row>
    <row r="3" spans="1:183" ht="25" customHeight="1" thickBot="1">
      <c r="A3" s="114"/>
      <c r="B3" s="90"/>
      <c r="C3" s="90"/>
      <c r="D3" s="115"/>
      <c r="E3" s="97" t="s">
        <v>9</v>
      </c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8"/>
      <c r="X3" s="21"/>
      <c r="Y3" s="21"/>
      <c r="Z3" s="21"/>
      <c r="AA3" s="99"/>
      <c r="AB3" s="100"/>
      <c r="AC3" s="101"/>
      <c r="AD3" s="21"/>
      <c r="AE3" s="21" t="s">
        <v>24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34"/>
      <c r="AV3" s="34"/>
      <c r="AW3" s="34"/>
      <c r="AX3" s="32" t="s">
        <v>15</v>
      </c>
      <c r="AY3" s="32" t="s">
        <v>65</v>
      </c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99"/>
      <c r="BV3" s="100"/>
      <c r="BW3" s="101"/>
      <c r="BX3" s="59" t="s">
        <v>91</v>
      </c>
      <c r="BZ3" s="99"/>
      <c r="CA3" s="100"/>
      <c r="CB3" s="101"/>
      <c r="CC3" s="58" t="s">
        <v>93</v>
      </c>
      <c r="CD3" s="34"/>
      <c r="CE3" s="34"/>
      <c r="CF3" s="99"/>
      <c r="CG3" s="101"/>
      <c r="CH3" s="58" t="s">
        <v>94</v>
      </c>
      <c r="CI3" s="34"/>
      <c r="CJ3" s="34"/>
      <c r="CK3" s="34"/>
      <c r="CL3" s="34"/>
      <c r="CM3" s="34"/>
      <c r="CN3" s="34"/>
      <c r="CO3" s="34"/>
      <c r="CP3" s="34"/>
      <c r="CQ3" s="34"/>
      <c r="CR3" s="32" t="s">
        <v>133</v>
      </c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2" t="s">
        <v>149</v>
      </c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4"/>
      <c r="EG3" s="34"/>
      <c r="EH3" s="34"/>
      <c r="EI3" s="34"/>
      <c r="EJ3" s="34"/>
      <c r="EK3" s="34"/>
      <c r="EM3" s="71" t="s">
        <v>200</v>
      </c>
      <c r="EN3" s="102" t="s">
        <v>199</v>
      </c>
      <c r="EO3" s="102"/>
      <c r="EP3" s="102"/>
      <c r="EQ3" s="71" t="s">
        <v>201</v>
      </c>
      <c r="ER3" s="102" t="s">
        <v>84</v>
      </c>
      <c r="ES3" s="71" t="s">
        <v>200</v>
      </c>
      <c r="ET3" s="102" t="s">
        <v>204</v>
      </c>
      <c r="EU3" s="102"/>
      <c r="EV3" s="102"/>
      <c r="EW3" s="71" t="s">
        <v>42</v>
      </c>
      <c r="EX3" s="103" t="s">
        <v>45</v>
      </c>
      <c r="EY3" s="102">
        <v>11961</v>
      </c>
      <c r="EZ3" s="102"/>
      <c r="FA3" s="102"/>
      <c r="FB3" s="103"/>
      <c r="FG3" s="94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6"/>
    </row>
    <row r="4" spans="1:183" ht="25" customHeight="1" thickBot="1">
      <c r="A4" s="94"/>
      <c r="B4" s="95"/>
      <c r="C4" s="95"/>
      <c r="D4" s="96"/>
      <c r="E4" s="106" t="s">
        <v>10</v>
      </c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7"/>
      <c r="X4" s="21"/>
      <c r="Y4" s="34"/>
      <c r="Z4" s="34"/>
      <c r="AA4" s="34"/>
      <c r="AB4" s="32"/>
      <c r="AC4" s="32"/>
      <c r="AD4" s="32"/>
      <c r="AE4" s="32" t="s">
        <v>25</v>
      </c>
      <c r="AF4" s="34"/>
      <c r="AG4" s="34"/>
      <c r="AH4" s="34"/>
      <c r="AI4" s="34"/>
      <c r="AJ4" s="34"/>
      <c r="AK4" s="34"/>
      <c r="AL4" s="32"/>
      <c r="AM4" s="32"/>
      <c r="AN4" s="32"/>
      <c r="AO4" s="32"/>
      <c r="AP4" s="32"/>
      <c r="AQ4" s="34"/>
      <c r="AR4" s="34"/>
      <c r="AS4" s="34"/>
      <c r="AT4" s="21"/>
      <c r="AU4" s="34"/>
      <c r="AV4" s="34"/>
      <c r="AW4" s="34"/>
      <c r="AX4" s="34"/>
      <c r="AY4" s="32" t="s">
        <v>66</v>
      </c>
      <c r="AZ4" s="32" t="s">
        <v>67</v>
      </c>
      <c r="BC4" s="99"/>
      <c r="BD4" s="100"/>
      <c r="BE4" s="101"/>
      <c r="BF4" s="34" t="s">
        <v>68</v>
      </c>
      <c r="BG4" s="34"/>
      <c r="BH4" s="34"/>
      <c r="BN4" s="34"/>
      <c r="BO4" s="34"/>
      <c r="BP4" s="34"/>
      <c r="BQ4" s="34"/>
      <c r="BR4" s="34"/>
      <c r="BS4" s="34"/>
      <c r="BT4" s="34"/>
      <c r="BU4" s="32" t="s">
        <v>95</v>
      </c>
      <c r="BZ4" s="34"/>
      <c r="CA4" s="34"/>
      <c r="CB4" s="34"/>
      <c r="CC4" s="34"/>
      <c r="CD4" s="34"/>
      <c r="CE4" s="34"/>
      <c r="CK4" s="34"/>
      <c r="CL4" s="34"/>
      <c r="CM4" s="34"/>
      <c r="CN4" s="34"/>
      <c r="CO4" s="34"/>
      <c r="CP4" s="34"/>
      <c r="CQ4" s="34"/>
      <c r="CR4" s="34"/>
      <c r="CS4" s="32" t="s">
        <v>66</v>
      </c>
      <c r="CT4" s="32" t="s">
        <v>155</v>
      </c>
      <c r="CW4" s="34"/>
      <c r="CX4" s="34"/>
      <c r="CY4" s="34"/>
      <c r="CZ4" s="34"/>
      <c r="DA4" s="34"/>
      <c r="DB4" s="34"/>
      <c r="DH4" s="34"/>
      <c r="DI4" s="34"/>
      <c r="DJ4" s="34"/>
      <c r="DK4" s="34"/>
      <c r="DO4" s="99"/>
      <c r="DP4" s="100"/>
      <c r="DQ4" s="100"/>
      <c r="DR4" s="101"/>
      <c r="DS4" s="40" t="s">
        <v>45</v>
      </c>
      <c r="DT4" s="32" t="s">
        <v>151</v>
      </c>
      <c r="DV4" s="108"/>
      <c r="DW4" s="109"/>
      <c r="DX4" s="109"/>
      <c r="DY4" s="110"/>
      <c r="DZ4" s="54" t="s">
        <v>153</v>
      </c>
      <c r="EA4" s="108"/>
      <c r="EB4" s="109"/>
      <c r="EC4" s="109"/>
      <c r="ED4" s="110"/>
      <c r="EE4" s="54" t="s">
        <v>42</v>
      </c>
      <c r="EF4" s="34"/>
      <c r="EG4" s="34"/>
      <c r="EH4" s="34"/>
      <c r="EI4" s="34"/>
      <c r="EJ4" s="34"/>
      <c r="EK4" s="34"/>
      <c r="EL4" s="34"/>
      <c r="EM4" s="40" t="s">
        <v>200</v>
      </c>
      <c r="EN4" s="111" t="s">
        <v>205</v>
      </c>
      <c r="EO4" s="111"/>
      <c r="EP4" s="111"/>
      <c r="EQ4" s="72" t="s">
        <v>201</v>
      </c>
      <c r="ER4" s="103"/>
      <c r="ES4" s="40" t="s">
        <v>200</v>
      </c>
      <c r="ET4" s="111" t="s">
        <v>205</v>
      </c>
      <c r="EU4" s="111"/>
      <c r="EV4" s="111"/>
      <c r="EW4" s="72" t="s">
        <v>201</v>
      </c>
      <c r="EX4" s="103"/>
      <c r="EY4" s="103">
        <v>36</v>
      </c>
      <c r="EZ4" s="103"/>
      <c r="FA4" s="103"/>
      <c r="FB4" s="103"/>
      <c r="FG4" s="15"/>
      <c r="FH4" s="2" t="s">
        <v>224</v>
      </c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3"/>
    </row>
    <row r="5" spans="1:183" ht="25" customHeight="1" thickBo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Y5" s="32"/>
      <c r="Z5" s="32"/>
      <c r="AA5" s="99"/>
      <c r="AB5" s="100"/>
      <c r="AC5" s="101"/>
      <c r="AD5" s="35"/>
      <c r="AE5" s="32" t="s">
        <v>26</v>
      </c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Y5" s="32" t="s">
        <v>70</v>
      </c>
      <c r="AZ5" s="32" t="s">
        <v>71</v>
      </c>
      <c r="BA5" s="35"/>
      <c r="BV5" s="32" t="s">
        <v>96</v>
      </c>
      <c r="BX5" s="35"/>
      <c r="CT5" s="32" t="s">
        <v>156</v>
      </c>
      <c r="CU5" s="35"/>
      <c r="DR5" s="35"/>
      <c r="EL5" s="32" t="s">
        <v>29</v>
      </c>
      <c r="EM5" s="32" t="s">
        <v>207</v>
      </c>
      <c r="FG5" s="16"/>
      <c r="FH5" s="1" t="s">
        <v>225</v>
      </c>
      <c r="FY5" s="5"/>
    </row>
    <row r="6" spans="1:183" ht="25" customHeight="1" thickBot="1">
      <c r="A6" s="90" t="s">
        <v>11</v>
      </c>
      <c r="B6" s="90"/>
      <c r="C6" s="90"/>
      <c r="D6" s="32" t="s">
        <v>12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Y6" s="32"/>
      <c r="Z6" s="32"/>
      <c r="AA6" s="32"/>
      <c r="AB6" s="32"/>
      <c r="AC6" s="32"/>
      <c r="AD6" s="32"/>
      <c r="AE6" s="32" t="s">
        <v>27</v>
      </c>
      <c r="AF6" s="32"/>
      <c r="AG6" s="32"/>
      <c r="AH6" s="112"/>
      <c r="AI6" s="113"/>
      <c r="AJ6" s="32" t="s">
        <v>28</v>
      </c>
      <c r="AK6" s="32"/>
      <c r="AL6" s="32"/>
      <c r="AM6" s="32"/>
      <c r="AN6" s="32"/>
      <c r="AO6" s="32"/>
      <c r="AP6" s="32"/>
      <c r="AQ6" s="32"/>
      <c r="AR6" s="32"/>
      <c r="AS6" s="32"/>
      <c r="AX6" s="32" t="s">
        <v>13</v>
      </c>
      <c r="AY6" s="32" t="s">
        <v>72</v>
      </c>
      <c r="BV6" s="32" t="s">
        <v>97</v>
      </c>
      <c r="CD6" s="32" t="s">
        <v>98</v>
      </c>
      <c r="CI6" s="32" t="s">
        <v>99</v>
      </c>
      <c r="CS6" s="32" t="s">
        <v>70</v>
      </c>
      <c r="CT6" s="32" t="s">
        <v>136</v>
      </c>
      <c r="DL6" s="90" t="s">
        <v>157</v>
      </c>
      <c r="DM6" s="90"/>
      <c r="DN6" s="90"/>
      <c r="DO6" s="32" t="s">
        <v>160</v>
      </c>
      <c r="EM6" s="103" t="s">
        <v>83</v>
      </c>
      <c r="EN6" s="69">
        <v>23</v>
      </c>
      <c r="EO6" s="103" t="s">
        <v>153</v>
      </c>
      <c r="EP6" s="103">
        <v>355</v>
      </c>
      <c r="EQ6" s="103"/>
      <c r="ER6" s="103" t="s">
        <v>42</v>
      </c>
      <c r="ES6" s="103" t="s">
        <v>181</v>
      </c>
      <c r="ET6" s="103" t="s">
        <v>83</v>
      </c>
      <c r="EU6" s="40">
        <v>13</v>
      </c>
      <c r="EV6" s="103" t="s">
        <v>153</v>
      </c>
      <c r="EW6" s="103">
        <v>292</v>
      </c>
      <c r="EX6" s="103"/>
      <c r="EY6" s="103" t="s">
        <v>42</v>
      </c>
      <c r="EZ6" s="103" t="s">
        <v>45</v>
      </c>
      <c r="FA6" s="103">
        <v>332.25</v>
      </c>
      <c r="FB6" s="103"/>
      <c r="FC6" s="103"/>
      <c r="FG6" s="22"/>
      <c r="FH6" s="23" t="s">
        <v>226</v>
      </c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4"/>
    </row>
    <row r="7" spans="1:183" ht="25" customHeight="1" thickBot="1"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Y7" s="32"/>
      <c r="Z7" s="32"/>
      <c r="AA7" s="32"/>
      <c r="AB7" s="32"/>
      <c r="AC7" s="32"/>
      <c r="AD7" s="32"/>
      <c r="AE7" s="32" t="s">
        <v>29</v>
      </c>
      <c r="AF7" s="99"/>
      <c r="AG7" s="100"/>
      <c r="AH7" s="100"/>
      <c r="AI7" s="101"/>
      <c r="AJ7" s="32" t="s">
        <v>30</v>
      </c>
      <c r="AK7" s="32"/>
      <c r="AL7" s="32"/>
      <c r="AM7" s="32"/>
      <c r="AN7" s="32"/>
      <c r="AO7" s="32"/>
      <c r="AP7" s="32"/>
      <c r="AQ7" s="32"/>
      <c r="AR7" s="32"/>
      <c r="AS7" s="32"/>
      <c r="AY7" s="32" t="s">
        <v>66</v>
      </c>
      <c r="AZ7" s="32" t="s">
        <v>67</v>
      </c>
      <c r="BC7" s="99"/>
      <c r="BD7" s="100"/>
      <c r="BE7" s="118"/>
      <c r="BF7" s="34" t="s">
        <v>68</v>
      </c>
      <c r="BS7" s="32" t="s">
        <v>54</v>
      </c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S7" s="32" t="s">
        <v>134</v>
      </c>
      <c r="CT7" s="32" t="s">
        <v>137</v>
      </c>
      <c r="DO7" s="32" t="s">
        <v>29</v>
      </c>
      <c r="DP7" s="32" t="s">
        <v>159</v>
      </c>
      <c r="EM7" s="103"/>
      <c r="EN7" s="70">
        <v>36</v>
      </c>
      <c r="EO7" s="103"/>
      <c r="EP7" s="103"/>
      <c r="EQ7" s="103"/>
      <c r="ER7" s="103"/>
      <c r="ES7" s="103"/>
      <c r="ET7" s="103"/>
      <c r="EU7" s="72">
        <v>36</v>
      </c>
      <c r="EV7" s="103"/>
      <c r="EW7" s="103"/>
      <c r="EX7" s="103"/>
      <c r="EY7" s="103"/>
      <c r="EZ7" s="103"/>
      <c r="FA7" s="103"/>
      <c r="FB7" s="103"/>
      <c r="FC7" s="103"/>
      <c r="FG7" s="76"/>
      <c r="FH7" s="10" t="s">
        <v>229</v>
      </c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7"/>
    </row>
    <row r="8" spans="1:183" ht="25" customHeight="1" thickBot="1">
      <c r="A8" s="119">
        <v>10</v>
      </c>
      <c r="B8" s="27"/>
      <c r="C8" s="28"/>
      <c r="D8" s="30"/>
      <c r="E8" s="31"/>
      <c r="F8" s="30"/>
      <c r="G8" s="31"/>
      <c r="H8" s="29"/>
      <c r="I8" s="28"/>
      <c r="J8" s="30"/>
      <c r="K8" s="28"/>
      <c r="L8" s="30"/>
      <c r="M8" s="26"/>
      <c r="N8" s="26"/>
      <c r="O8" s="26"/>
      <c r="P8" s="31"/>
      <c r="Q8" s="29"/>
      <c r="R8" s="26"/>
      <c r="S8" s="26"/>
      <c r="T8" s="26"/>
      <c r="U8" s="31"/>
      <c r="V8" s="29"/>
      <c r="W8" s="26"/>
      <c r="Y8" s="32"/>
      <c r="Z8" s="32"/>
      <c r="AA8" s="99"/>
      <c r="AB8" s="100"/>
      <c r="AC8" s="101"/>
      <c r="AD8" s="32"/>
      <c r="AE8" s="32" t="s">
        <v>32</v>
      </c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Y8" s="32" t="s">
        <v>70</v>
      </c>
      <c r="AZ8" s="32" t="s">
        <v>73</v>
      </c>
      <c r="BE8" s="99"/>
      <c r="BF8" s="101"/>
      <c r="BG8" s="32" t="s">
        <v>74</v>
      </c>
      <c r="BJ8" s="99"/>
      <c r="BK8" s="100"/>
      <c r="BL8" s="101"/>
      <c r="BM8" s="32" t="s">
        <v>76</v>
      </c>
      <c r="BT8" s="32" t="s">
        <v>100</v>
      </c>
      <c r="CC8" s="38"/>
      <c r="CD8" s="38"/>
      <c r="CE8" s="38"/>
      <c r="CF8" s="38"/>
      <c r="CG8" s="38" t="s">
        <v>101</v>
      </c>
      <c r="CH8" s="38"/>
      <c r="CI8" s="38"/>
      <c r="CJ8" s="120"/>
      <c r="CK8" s="121"/>
      <c r="CL8" s="122"/>
      <c r="CM8" s="38" t="s">
        <v>42</v>
      </c>
      <c r="CN8" s="38"/>
      <c r="CP8" s="32" t="s">
        <v>54</v>
      </c>
      <c r="DO8" s="32" t="s">
        <v>66</v>
      </c>
      <c r="DP8" s="32" t="s">
        <v>161</v>
      </c>
      <c r="DR8" s="32" t="s">
        <v>165</v>
      </c>
      <c r="DT8" s="40" t="s">
        <v>172</v>
      </c>
      <c r="DU8" s="32" t="s">
        <v>42</v>
      </c>
      <c r="DV8" s="32" t="s">
        <v>45</v>
      </c>
      <c r="DW8" s="99"/>
      <c r="DX8" s="100"/>
      <c r="DY8" s="101"/>
      <c r="EM8" s="32" t="s">
        <v>212</v>
      </c>
      <c r="FG8" s="4"/>
      <c r="FH8" s="1" t="s">
        <v>228</v>
      </c>
      <c r="FY8" s="5"/>
    </row>
    <row r="9" spans="1:183" ht="25" customHeight="1" thickBot="1">
      <c r="A9" s="119"/>
      <c r="B9" s="27"/>
      <c r="C9" s="28"/>
      <c r="D9" s="30"/>
      <c r="E9" s="31"/>
      <c r="F9" s="45"/>
      <c r="G9" s="46"/>
      <c r="H9" s="29"/>
      <c r="I9" s="28"/>
      <c r="J9" s="30"/>
      <c r="K9" s="28"/>
      <c r="L9" s="30"/>
      <c r="M9" s="26"/>
      <c r="N9" s="26"/>
      <c r="O9" s="26"/>
      <c r="P9" s="31"/>
      <c r="Q9" s="29"/>
      <c r="R9" s="26"/>
      <c r="S9" s="26"/>
      <c r="T9" s="26"/>
      <c r="U9" s="31"/>
      <c r="V9" s="29"/>
      <c r="W9" s="26"/>
      <c r="X9" s="32"/>
      <c r="Y9" s="32"/>
      <c r="Z9" s="32"/>
      <c r="AA9" s="32"/>
      <c r="AB9" s="32"/>
      <c r="AC9" s="32"/>
      <c r="AD9" s="32"/>
      <c r="AE9" s="32" t="s">
        <v>33</v>
      </c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BT9" s="116" t="s">
        <v>56</v>
      </c>
      <c r="BU9" s="123"/>
      <c r="BV9" s="117"/>
      <c r="BW9" s="116">
        <v>1</v>
      </c>
      <c r="BX9" s="117"/>
      <c r="BY9" s="116">
        <f>BW9+1</f>
        <v>2</v>
      </c>
      <c r="BZ9" s="117"/>
      <c r="CA9" s="116">
        <f>BY9+1</f>
        <v>3</v>
      </c>
      <c r="CB9" s="117"/>
      <c r="CC9" s="116">
        <f>CA9+1</f>
        <v>4</v>
      </c>
      <c r="CD9" s="117"/>
      <c r="CE9" s="116">
        <f>CC9+1</f>
        <v>5</v>
      </c>
      <c r="CF9" s="117"/>
      <c r="CG9" s="116">
        <f>CE9+1</f>
        <v>6</v>
      </c>
      <c r="CH9" s="117"/>
      <c r="CI9" s="116">
        <f>CG9+1</f>
        <v>7</v>
      </c>
      <c r="CJ9" s="131"/>
      <c r="CK9" s="132">
        <f>CI9+1</f>
        <v>8</v>
      </c>
      <c r="CL9" s="131"/>
      <c r="CM9" s="116">
        <f>CK9+1</f>
        <v>9</v>
      </c>
      <c r="CN9" s="117"/>
      <c r="CQ9" s="32" t="s">
        <v>135</v>
      </c>
      <c r="DR9" s="32" t="s">
        <v>169</v>
      </c>
      <c r="DS9" s="68"/>
      <c r="DT9" s="68"/>
      <c r="DV9" s="32" t="s">
        <v>42</v>
      </c>
      <c r="DW9" s="40" t="s">
        <v>45</v>
      </c>
      <c r="DX9" s="99"/>
      <c r="DY9" s="100"/>
      <c r="DZ9" s="101"/>
      <c r="EN9" s="69">
        <v>23</v>
      </c>
      <c r="EP9" s="103" t="s">
        <v>208</v>
      </c>
      <c r="EQ9" s="103"/>
      <c r="ER9" s="103"/>
      <c r="ES9" s="102" t="s">
        <v>209</v>
      </c>
      <c r="ET9" s="102"/>
      <c r="EU9" s="103" t="s">
        <v>210</v>
      </c>
      <c r="EV9" s="103"/>
      <c r="EW9" s="124"/>
      <c r="EX9" s="125"/>
      <c r="EY9" s="125"/>
      <c r="EZ9" s="125"/>
      <c r="FA9" s="125"/>
      <c r="FB9" s="125"/>
      <c r="FC9" s="118"/>
      <c r="FG9" s="18"/>
      <c r="FH9" s="6" t="s">
        <v>227</v>
      </c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9"/>
    </row>
    <row r="10" spans="1:183" ht="25" customHeight="1" thickBot="1">
      <c r="A10" s="115"/>
      <c r="B10" s="27"/>
      <c r="C10" s="28"/>
      <c r="D10" s="30"/>
      <c r="E10" s="31"/>
      <c r="F10" s="45"/>
      <c r="G10" s="46"/>
      <c r="H10" s="29"/>
      <c r="I10" s="28"/>
      <c r="J10" s="30"/>
      <c r="K10" s="28"/>
      <c r="L10" s="30"/>
      <c r="M10" s="26"/>
      <c r="N10" s="26"/>
      <c r="O10" s="26"/>
      <c r="P10" s="31"/>
      <c r="Q10" s="29"/>
      <c r="R10" s="26"/>
      <c r="S10" s="26"/>
      <c r="T10" s="26"/>
      <c r="U10" s="31"/>
      <c r="V10" s="29"/>
      <c r="W10" s="26"/>
      <c r="X10" s="90" t="s">
        <v>22</v>
      </c>
      <c r="Y10" s="90"/>
      <c r="Z10" s="90"/>
      <c r="AA10" s="32" t="s">
        <v>62</v>
      </c>
      <c r="AB10" s="32"/>
      <c r="AC10" s="32"/>
      <c r="AD10" s="32"/>
      <c r="AE10" s="32"/>
      <c r="AF10" s="61" t="s">
        <v>63</v>
      </c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U10" s="32" t="s">
        <v>54</v>
      </c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T10" s="116" t="s">
        <v>57</v>
      </c>
      <c r="BU10" s="123"/>
      <c r="BV10" s="117"/>
      <c r="BW10" s="129">
        <v>23</v>
      </c>
      <c r="BX10" s="130"/>
      <c r="BY10" s="129">
        <v>34</v>
      </c>
      <c r="BZ10" s="130"/>
      <c r="CA10" s="129">
        <v>12</v>
      </c>
      <c r="CB10" s="130"/>
      <c r="CC10" s="129">
        <v>40</v>
      </c>
      <c r="CD10" s="130"/>
      <c r="CE10" s="129">
        <v>13</v>
      </c>
      <c r="CF10" s="130"/>
      <c r="CG10" s="129">
        <v>37</v>
      </c>
      <c r="CH10" s="130"/>
      <c r="CI10" s="129">
        <v>19</v>
      </c>
      <c r="CJ10" s="130"/>
      <c r="CK10" s="129">
        <v>12</v>
      </c>
      <c r="CL10" s="130"/>
      <c r="CM10" s="129">
        <v>32</v>
      </c>
      <c r="CN10" s="130"/>
      <c r="CQ10" s="116">
        <v>68</v>
      </c>
      <c r="CR10" s="117"/>
      <c r="CS10" s="116">
        <v>84</v>
      </c>
      <c r="CT10" s="117"/>
      <c r="CU10" s="116">
        <v>76</v>
      </c>
      <c r="CV10" s="117"/>
      <c r="CW10" s="116">
        <v>72</v>
      </c>
      <c r="CX10" s="117"/>
      <c r="CY10" s="116">
        <v>72</v>
      </c>
      <c r="CZ10" s="117"/>
      <c r="DO10" s="32" t="s">
        <v>70</v>
      </c>
      <c r="DP10" s="32" t="s">
        <v>162</v>
      </c>
      <c r="DR10" s="32" t="s">
        <v>165</v>
      </c>
      <c r="DT10" s="40" t="s">
        <v>173</v>
      </c>
      <c r="DU10" s="32" t="s">
        <v>42</v>
      </c>
      <c r="DV10" s="32" t="s">
        <v>45</v>
      </c>
      <c r="DW10" s="99"/>
      <c r="DX10" s="100"/>
      <c r="DY10" s="101"/>
      <c r="EN10" s="70">
        <v>36</v>
      </c>
      <c r="EP10" s="103"/>
      <c r="EQ10" s="103"/>
      <c r="ER10" s="103"/>
      <c r="ES10" s="103" t="s">
        <v>164</v>
      </c>
      <c r="ET10" s="103"/>
      <c r="EU10" s="103"/>
      <c r="EV10" s="103"/>
      <c r="EW10" s="126"/>
      <c r="EX10" s="127"/>
      <c r="EY10" s="127"/>
      <c r="EZ10" s="127"/>
      <c r="FA10" s="127"/>
      <c r="FB10" s="127"/>
      <c r="FC10" s="128"/>
      <c r="FG10" s="4"/>
      <c r="FH10" s="1" t="s">
        <v>230</v>
      </c>
      <c r="FY10" s="5"/>
    </row>
    <row r="11" spans="1:183" ht="25" customHeight="1" thickBot="1">
      <c r="A11" s="115"/>
      <c r="B11" s="27"/>
      <c r="C11" s="28"/>
      <c r="D11" s="45"/>
      <c r="E11" s="46"/>
      <c r="F11" s="45"/>
      <c r="G11" s="46"/>
      <c r="H11" s="29"/>
      <c r="I11" s="28"/>
      <c r="J11" s="30"/>
      <c r="K11" s="28"/>
      <c r="L11" s="30"/>
      <c r="M11" s="26"/>
      <c r="N11" s="26"/>
      <c r="O11" s="26"/>
      <c r="P11" s="31"/>
      <c r="Q11" s="29"/>
      <c r="R11" s="26"/>
      <c r="S11" s="26"/>
      <c r="T11" s="26"/>
      <c r="U11" s="31"/>
      <c r="V11" s="29"/>
      <c r="W11" s="26"/>
      <c r="X11" s="32"/>
      <c r="Y11" s="36"/>
      <c r="Z11" s="36"/>
      <c r="AA11" s="33" t="s">
        <v>34</v>
      </c>
      <c r="AB11" s="33"/>
      <c r="AC11" s="36"/>
      <c r="AD11" s="36"/>
      <c r="AE11" s="36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V11" s="32" t="s">
        <v>79</v>
      </c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S11" s="37"/>
      <c r="BT11" s="116"/>
      <c r="BU11" s="123"/>
      <c r="BV11" s="123"/>
      <c r="BW11" s="133">
        <v>-1.6666666666666679</v>
      </c>
      <c r="BX11" s="134"/>
      <c r="BY11" s="135"/>
      <c r="BZ11" s="135"/>
      <c r="CA11" s="135"/>
      <c r="CB11" s="135"/>
      <c r="CC11" s="135"/>
      <c r="CD11" s="135"/>
      <c r="CE11" s="135"/>
      <c r="CF11" s="135"/>
      <c r="CG11" s="135"/>
      <c r="CH11" s="135"/>
      <c r="CI11" s="135"/>
      <c r="CJ11" s="135"/>
      <c r="CK11" s="135"/>
      <c r="CL11" s="135"/>
      <c r="CM11" s="135"/>
      <c r="CN11" s="135"/>
      <c r="CQ11" s="32" t="s">
        <v>138</v>
      </c>
      <c r="DJ11" s="37"/>
      <c r="DM11" s="37"/>
      <c r="DN11" s="37"/>
      <c r="DR11" s="32" t="s">
        <v>169</v>
      </c>
      <c r="DS11" s="68"/>
      <c r="DT11" s="68"/>
      <c r="DV11" s="32" t="s">
        <v>42</v>
      </c>
      <c r="DW11" s="40" t="s">
        <v>45</v>
      </c>
      <c r="DX11" s="99"/>
      <c r="DY11" s="100"/>
      <c r="DZ11" s="101"/>
      <c r="EA11" s="37"/>
      <c r="EB11" s="37"/>
      <c r="EC11" s="37"/>
      <c r="ED11" s="37"/>
      <c r="EE11" s="37"/>
      <c r="EF11" s="37"/>
      <c r="EG11" s="37"/>
      <c r="EJ11" s="37"/>
      <c r="EK11" s="37"/>
      <c r="EM11" s="32" t="s">
        <v>213</v>
      </c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G11" s="25"/>
      <c r="FH11" s="23" t="s">
        <v>231</v>
      </c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4"/>
    </row>
    <row r="12" spans="1:183" ht="25" customHeight="1" thickBot="1">
      <c r="A12" s="5"/>
      <c r="B12" s="27"/>
      <c r="C12" s="28"/>
      <c r="D12" s="45"/>
      <c r="E12" s="46"/>
      <c r="F12" s="45"/>
      <c r="G12" s="46"/>
      <c r="H12" s="49"/>
      <c r="I12" s="42"/>
      <c r="J12" s="30"/>
      <c r="K12" s="28"/>
      <c r="L12" s="30"/>
      <c r="M12" s="26"/>
      <c r="N12" s="26"/>
      <c r="O12" s="26"/>
      <c r="P12" s="31"/>
      <c r="Q12" s="29"/>
      <c r="R12" s="26"/>
      <c r="S12" s="26"/>
      <c r="T12" s="26"/>
      <c r="U12" s="31"/>
      <c r="V12" s="29"/>
      <c r="W12" s="26"/>
      <c r="X12" s="32"/>
      <c r="Y12" s="32"/>
      <c r="Z12" s="32"/>
      <c r="AA12" s="112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7"/>
      <c r="AR12" s="32"/>
      <c r="AS12" s="32"/>
      <c r="AV12" s="116" t="s">
        <v>56</v>
      </c>
      <c r="AW12" s="123"/>
      <c r="AX12" s="117"/>
      <c r="AY12" s="116">
        <v>1</v>
      </c>
      <c r="AZ12" s="117"/>
      <c r="BA12" s="116">
        <f>AY12+1</f>
        <v>2</v>
      </c>
      <c r="BB12" s="117"/>
      <c r="BC12" s="116">
        <f>BA12+1</f>
        <v>3</v>
      </c>
      <c r="BD12" s="117"/>
      <c r="BE12" s="116">
        <f>BC12+1</f>
        <v>4</v>
      </c>
      <c r="BF12" s="117"/>
      <c r="BG12" s="116">
        <f>BE12+1</f>
        <v>5</v>
      </c>
      <c r="BH12" s="117"/>
      <c r="BI12" s="116">
        <f>BG12+1</f>
        <v>6</v>
      </c>
      <c r="BJ12" s="117"/>
      <c r="BK12" s="116">
        <f>BI12+1</f>
        <v>7</v>
      </c>
      <c r="BL12" s="117"/>
      <c r="BM12" s="116">
        <f>BK12+1</f>
        <v>8</v>
      </c>
      <c r="BN12" s="117"/>
      <c r="BO12" s="116">
        <f>BM12+1</f>
        <v>9</v>
      </c>
      <c r="BP12" s="117"/>
      <c r="BT12" s="32" t="s">
        <v>102</v>
      </c>
      <c r="CP12" s="37"/>
      <c r="CQ12" s="37" t="s">
        <v>66</v>
      </c>
      <c r="CR12" s="32" t="s">
        <v>139</v>
      </c>
      <c r="CT12" s="37"/>
      <c r="CU12" s="37"/>
      <c r="CV12" s="37"/>
      <c r="CW12" s="37"/>
      <c r="CX12" s="37"/>
      <c r="CY12" s="37"/>
      <c r="CZ12" s="37"/>
      <c r="DA12" s="32" t="s">
        <v>140</v>
      </c>
      <c r="DB12" s="37"/>
      <c r="DC12" s="37"/>
      <c r="DD12" s="37"/>
      <c r="DE12" s="37"/>
      <c r="DF12" s="37"/>
      <c r="DG12" s="37"/>
      <c r="DH12" s="37"/>
      <c r="DI12" s="37"/>
      <c r="DO12" s="32" t="s">
        <v>29</v>
      </c>
      <c r="DP12" s="32" t="s">
        <v>178</v>
      </c>
      <c r="EM12" s="99"/>
      <c r="EN12" s="100"/>
      <c r="EO12" s="100"/>
      <c r="EP12" s="101"/>
      <c r="EQ12" s="40" t="s">
        <v>45</v>
      </c>
      <c r="ER12" s="32" t="s">
        <v>151</v>
      </c>
      <c r="ET12" s="108"/>
      <c r="EU12" s="109"/>
      <c r="EV12" s="109"/>
      <c r="EW12" s="110"/>
      <c r="EX12" s="54" t="s">
        <v>153</v>
      </c>
      <c r="EY12" s="108"/>
      <c r="EZ12" s="109"/>
      <c r="FA12" s="109"/>
      <c r="FB12" s="110"/>
      <c r="FC12" s="54" t="s">
        <v>42</v>
      </c>
      <c r="FG12" s="25"/>
      <c r="FH12" s="23" t="s">
        <v>232</v>
      </c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4"/>
    </row>
    <row r="13" spans="1:183" ht="25" customHeight="1" thickBot="1">
      <c r="A13" s="115">
        <v>5</v>
      </c>
      <c r="B13" s="27"/>
      <c r="C13" s="28"/>
      <c r="D13" s="45"/>
      <c r="E13" s="46"/>
      <c r="F13" s="45"/>
      <c r="G13" s="46"/>
      <c r="H13" s="49"/>
      <c r="I13" s="42"/>
      <c r="J13" s="30"/>
      <c r="K13" s="28"/>
      <c r="L13" s="30"/>
      <c r="M13" s="26"/>
      <c r="N13" s="26"/>
      <c r="O13" s="26"/>
      <c r="P13" s="31"/>
      <c r="Q13" s="29"/>
      <c r="R13" s="26"/>
      <c r="S13" s="26"/>
      <c r="T13" s="26"/>
      <c r="U13" s="31"/>
      <c r="V13" s="29"/>
      <c r="W13" s="26"/>
      <c r="X13" s="32"/>
      <c r="Y13" s="32"/>
      <c r="Z13" s="32"/>
      <c r="AA13" s="138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40"/>
      <c r="AR13" s="32"/>
      <c r="AS13" s="32"/>
      <c r="AV13" s="116" t="s">
        <v>57</v>
      </c>
      <c r="AW13" s="123"/>
      <c r="AX13" s="117"/>
      <c r="AY13" s="116">
        <v>23</v>
      </c>
      <c r="AZ13" s="117"/>
      <c r="BA13" s="116">
        <v>34</v>
      </c>
      <c r="BB13" s="117"/>
      <c r="BC13" s="116">
        <v>12</v>
      </c>
      <c r="BD13" s="117"/>
      <c r="BE13" s="116">
        <v>40</v>
      </c>
      <c r="BF13" s="117"/>
      <c r="BG13" s="116">
        <v>13</v>
      </c>
      <c r="BH13" s="117"/>
      <c r="BI13" s="116">
        <v>37</v>
      </c>
      <c r="BJ13" s="117"/>
      <c r="BK13" s="116">
        <v>19</v>
      </c>
      <c r="BL13" s="117"/>
      <c r="BM13" s="116">
        <v>12</v>
      </c>
      <c r="BN13" s="117"/>
      <c r="BO13" s="116">
        <v>32</v>
      </c>
      <c r="BP13" s="117"/>
      <c r="BZ13" s="103" t="s">
        <v>58</v>
      </c>
      <c r="CA13" s="103"/>
      <c r="CB13" s="145"/>
      <c r="CC13" s="146"/>
      <c r="CD13" s="146"/>
      <c r="CE13" s="146"/>
      <c r="CF13" s="147"/>
      <c r="CQ13" s="143" t="s">
        <v>141</v>
      </c>
      <c r="CR13" s="151"/>
      <c r="CS13" s="151"/>
      <c r="CT13" s="144"/>
      <c r="CU13" s="143">
        <v>68</v>
      </c>
      <c r="CV13" s="144"/>
      <c r="CW13" s="143">
        <v>84</v>
      </c>
      <c r="CX13" s="144"/>
      <c r="CY13" s="143">
        <v>76</v>
      </c>
      <c r="CZ13" s="144"/>
      <c r="DA13" s="143">
        <v>72</v>
      </c>
      <c r="DB13" s="144"/>
      <c r="DC13" s="143">
        <v>72</v>
      </c>
      <c r="DD13" s="144"/>
      <c r="DP13" s="32" t="s">
        <v>179</v>
      </c>
      <c r="DT13" s="32" t="s">
        <v>45</v>
      </c>
      <c r="DU13" s="32" t="s">
        <v>180</v>
      </c>
      <c r="EM13" s="32" t="s">
        <v>214</v>
      </c>
      <c r="FB13" s="32" t="s">
        <v>215</v>
      </c>
      <c r="FG13" s="4"/>
      <c r="FH13" s="1" t="s">
        <v>233</v>
      </c>
      <c r="FY13" s="5"/>
    </row>
    <row r="14" spans="1:183" ht="25" customHeight="1" thickBot="1">
      <c r="A14" s="115"/>
      <c r="B14" s="41"/>
      <c r="C14" s="42"/>
      <c r="D14" s="45"/>
      <c r="E14" s="46"/>
      <c r="F14" s="45"/>
      <c r="G14" s="46"/>
      <c r="H14" s="49"/>
      <c r="I14" s="42"/>
      <c r="J14" s="45"/>
      <c r="K14" s="42"/>
      <c r="L14" s="30"/>
      <c r="M14" s="26"/>
      <c r="N14" s="26"/>
      <c r="O14" s="26"/>
      <c r="P14" s="31"/>
      <c r="Q14" s="29"/>
      <c r="R14" s="26"/>
      <c r="S14" s="26"/>
      <c r="T14" s="26"/>
      <c r="U14" s="31"/>
      <c r="V14" s="29"/>
      <c r="W14" s="26"/>
      <c r="X14" s="32"/>
      <c r="Y14" s="32"/>
      <c r="Z14" s="32"/>
      <c r="AA14" s="32"/>
      <c r="AB14" s="32" t="s">
        <v>35</v>
      </c>
      <c r="AC14" s="32" t="s">
        <v>36</v>
      </c>
      <c r="AD14" s="32" t="s">
        <v>37</v>
      </c>
      <c r="AE14" s="32"/>
      <c r="AF14" s="32"/>
      <c r="AG14" s="99"/>
      <c r="AH14" s="100"/>
      <c r="AI14" s="100"/>
      <c r="AJ14" s="101"/>
      <c r="AK14" s="32"/>
      <c r="AL14" s="32"/>
      <c r="AM14" s="32"/>
      <c r="AN14" s="32"/>
      <c r="AO14" s="32"/>
      <c r="AP14" s="32"/>
      <c r="AQ14" s="32"/>
      <c r="AR14" s="32"/>
      <c r="AS14" s="32"/>
      <c r="AV14" s="32" t="s">
        <v>80</v>
      </c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Z14" s="103"/>
      <c r="CA14" s="103"/>
      <c r="CB14" s="148"/>
      <c r="CC14" s="149"/>
      <c r="CD14" s="149"/>
      <c r="CE14" s="149"/>
      <c r="CF14" s="150"/>
      <c r="CQ14" s="108" t="s">
        <v>142</v>
      </c>
      <c r="CR14" s="109"/>
      <c r="CS14" s="109"/>
      <c r="CT14" s="110"/>
      <c r="CU14" s="99"/>
      <c r="CV14" s="101"/>
      <c r="CW14" s="99"/>
      <c r="CX14" s="101"/>
      <c r="CY14" s="99"/>
      <c r="CZ14" s="101"/>
      <c r="DA14" s="99"/>
      <c r="DB14" s="101"/>
      <c r="DC14" s="99"/>
      <c r="DD14" s="101"/>
      <c r="DT14" s="32" t="s">
        <v>45</v>
      </c>
      <c r="DU14" s="99"/>
      <c r="DV14" s="100"/>
      <c r="DW14" s="101"/>
      <c r="DX14" s="32" t="s">
        <v>181</v>
      </c>
      <c r="DY14" s="99"/>
      <c r="DZ14" s="100"/>
      <c r="EA14" s="101"/>
      <c r="EB14" s="32" t="s">
        <v>45</v>
      </c>
      <c r="EC14" s="99"/>
      <c r="ED14" s="100"/>
      <c r="EE14" s="101"/>
      <c r="EI14" s="90" t="s">
        <v>216</v>
      </c>
      <c r="EJ14" s="90"/>
      <c r="EK14" s="90"/>
      <c r="EL14" s="32" t="s">
        <v>217</v>
      </c>
      <c r="EP14" s="32" t="s">
        <v>223</v>
      </c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</row>
    <row r="15" spans="1:183" ht="25" customHeight="1" thickBot="1">
      <c r="A15" s="5"/>
      <c r="B15" s="41"/>
      <c r="C15" s="42"/>
      <c r="D15" s="45"/>
      <c r="E15" s="46"/>
      <c r="F15" s="45"/>
      <c r="G15" s="46"/>
      <c r="H15" s="49"/>
      <c r="I15" s="42"/>
      <c r="J15" s="45"/>
      <c r="K15" s="42"/>
      <c r="L15" s="30"/>
      <c r="M15" s="26"/>
      <c r="N15" s="26"/>
      <c r="O15" s="26"/>
      <c r="P15" s="31"/>
      <c r="Q15" s="29"/>
      <c r="R15" s="26"/>
      <c r="S15" s="26"/>
      <c r="T15" s="26"/>
      <c r="U15" s="31"/>
      <c r="V15" s="29"/>
      <c r="W15" s="26"/>
      <c r="X15" s="32"/>
      <c r="Y15" s="32"/>
      <c r="Z15" s="32"/>
      <c r="AA15" s="32"/>
      <c r="AB15" s="32" t="s">
        <v>38</v>
      </c>
      <c r="AC15" s="32" t="s">
        <v>36</v>
      </c>
      <c r="AD15" s="99"/>
      <c r="AE15" s="100"/>
      <c r="AF15" s="101"/>
      <c r="AG15" s="32" t="s">
        <v>41</v>
      </c>
      <c r="AH15" s="32"/>
      <c r="AI15" s="32"/>
      <c r="AJ15" s="32"/>
      <c r="AK15" s="99"/>
      <c r="AL15" s="100"/>
      <c r="AM15" s="101"/>
      <c r="AN15" s="32" t="s">
        <v>43</v>
      </c>
      <c r="AO15" s="32"/>
      <c r="AP15" s="32"/>
      <c r="AQ15" s="32"/>
      <c r="AR15" s="32"/>
      <c r="AS15" s="32"/>
      <c r="AV15" s="116" t="s">
        <v>57</v>
      </c>
      <c r="AW15" s="123"/>
      <c r="AX15" s="117"/>
      <c r="AY15" s="141"/>
      <c r="AZ15" s="142"/>
      <c r="BA15" s="141"/>
      <c r="BB15" s="142"/>
      <c r="BC15" s="141"/>
      <c r="BD15" s="142"/>
      <c r="BE15" s="141"/>
      <c r="BF15" s="152"/>
      <c r="BG15" s="99"/>
      <c r="BH15" s="101"/>
      <c r="BI15" s="152"/>
      <c r="BJ15" s="142"/>
      <c r="BK15" s="141"/>
      <c r="BL15" s="142"/>
      <c r="BM15" s="141"/>
      <c r="BN15" s="142"/>
      <c r="BO15" s="141"/>
      <c r="BP15" s="142"/>
      <c r="CQ15" s="32" t="s">
        <v>70</v>
      </c>
      <c r="CR15" s="32" t="s">
        <v>143</v>
      </c>
      <c r="DO15" s="32" t="s">
        <v>29</v>
      </c>
      <c r="DP15" s="32" t="s">
        <v>175</v>
      </c>
      <c r="EL15" s="32" t="s">
        <v>218</v>
      </c>
    </row>
    <row r="16" spans="1:183" ht="25" customHeight="1" thickBot="1">
      <c r="A16" s="115">
        <v>2</v>
      </c>
      <c r="B16" s="41"/>
      <c r="C16" s="42"/>
      <c r="D16" s="45"/>
      <c r="E16" s="46"/>
      <c r="F16" s="45"/>
      <c r="G16" s="46"/>
      <c r="H16" s="49"/>
      <c r="I16" s="42"/>
      <c r="J16" s="45"/>
      <c r="K16" s="42"/>
      <c r="L16" s="45"/>
      <c r="M16" s="51"/>
      <c r="N16" s="51"/>
      <c r="O16" s="51"/>
      <c r="P16" s="46"/>
      <c r="Q16" s="29"/>
      <c r="R16" s="26"/>
      <c r="S16" s="26"/>
      <c r="T16" s="26"/>
      <c r="U16" s="31"/>
      <c r="V16" s="29"/>
      <c r="W16" s="26"/>
      <c r="X16" s="32"/>
      <c r="Y16" s="32"/>
      <c r="Z16" s="32"/>
      <c r="AA16" s="32"/>
      <c r="AB16" s="32" t="s">
        <v>39</v>
      </c>
      <c r="AC16" s="32" t="s">
        <v>36</v>
      </c>
      <c r="AD16" s="32" t="s">
        <v>40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BS16" s="14" t="s">
        <v>2</v>
      </c>
      <c r="BT16" s="10" t="s">
        <v>7</v>
      </c>
      <c r="BU16" s="10"/>
      <c r="BV16" s="10" t="s">
        <v>86</v>
      </c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1"/>
      <c r="CR16" s="32" t="s">
        <v>144</v>
      </c>
      <c r="DA16" s="99"/>
      <c r="DB16" s="100"/>
      <c r="DC16" s="100"/>
      <c r="DD16" s="101"/>
      <c r="DP16" s="103" t="s">
        <v>176</v>
      </c>
      <c r="DQ16" s="103"/>
      <c r="DR16" s="103"/>
      <c r="DS16" s="102" t="s">
        <v>49</v>
      </c>
      <c r="DT16" s="102"/>
      <c r="DU16" s="102"/>
      <c r="DW16" s="32" t="s">
        <v>182</v>
      </c>
      <c r="EN16" s="32" t="s">
        <v>219</v>
      </c>
      <c r="EX16" s="124"/>
      <c r="EY16" s="125"/>
      <c r="EZ16" s="125"/>
      <c r="FA16" s="125"/>
      <c r="FB16" s="118"/>
      <c r="FC16" s="103" t="s">
        <v>220</v>
      </c>
      <c r="FD16" s="103"/>
      <c r="FF16" s="14" t="s">
        <v>2</v>
      </c>
      <c r="FG16" s="10" t="s">
        <v>1</v>
      </c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1"/>
    </row>
    <row r="17" spans="1:183" ht="25" customHeight="1" thickBot="1">
      <c r="A17" s="115"/>
      <c r="B17" s="41"/>
      <c r="C17" s="42"/>
      <c r="D17" s="45"/>
      <c r="E17" s="46"/>
      <c r="F17" s="45"/>
      <c r="G17" s="46"/>
      <c r="H17" s="49"/>
      <c r="I17" s="42"/>
      <c r="J17" s="45"/>
      <c r="K17" s="42"/>
      <c r="L17" s="45"/>
      <c r="M17" s="51"/>
      <c r="N17" s="51"/>
      <c r="O17" s="51"/>
      <c r="P17" s="46"/>
      <c r="Q17" s="49"/>
      <c r="R17" s="51"/>
      <c r="S17" s="51"/>
      <c r="T17" s="51"/>
      <c r="U17" s="46"/>
      <c r="V17" s="29"/>
      <c r="W17" s="26"/>
      <c r="X17" s="32"/>
      <c r="Y17" s="32"/>
      <c r="Z17" s="32"/>
      <c r="AA17" s="32" t="s">
        <v>44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BB17" s="32" t="s">
        <v>77</v>
      </c>
      <c r="BE17" s="38"/>
      <c r="BF17" s="38"/>
      <c r="BG17" s="153"/>
      <c r="BH17" s="154"/>
      <c r="BI17" s="155" t="s">
        <v>58</v>
      </c>
      <c r="BJ17" s="156"/>
      <c r="BK17" s="99"/>
      <c r="BL17" s="100"/>
      <c r="BM17" s="100"/>
      <c r="BN17" s="100"/>
      <c r="BO17" s="100"/>
      <c r="BP17" s="101"/>
      <c r="BS17" s="8"/>
      <c r="BT17" s="6"/>
      <c r="BU17" s="6"/>
      <c r="BV17" s="6" t="s">
        <v>103</v>
      </c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7"/>
      <c r="CQ17" s="32" t="s">
        <v>134</v>
      </c>
      <c r="CR17" s="32" t="s">
        <v>145</v>
      </c>
      <c r="DP17" s="103"/>
      <c r="DQ17" s="103"/>
      <c r="DR17" s="103"/>
      <c r="DS17" s="103" t="s">
        <v>163</v>
      </c>
      <c r="DT17" s="103"/>
      <c r="DU17" s="103"/>
      <c r="DW17" s="32" t="s">
        <v>183</v>
      </c>
      <c r="EX17" s="126"/>
      <c r="EY17" s="127"/>
      <c r="EZ17" s="127"/>
      <c r="FA17" s="127"/>
      <c r="FB17" s="128"/>
      <c r="FC17" s="103"/>
      <c r="FD17" s="103"/>
      <c r="FF17" s="12"/>
      <c r="GA17" s="13"/>
    </row>
    <row r="18" spans="1:183" ht="25" customHeight="1" thickBot="1">
      <c r="B18" s="43"/>
      <c r="C18" s="44"/>
      <c r="D18" s="47"/>
      <c r="E18" s="48"/>
      <c r="F18" s="47"/>
      <c r="G18" s="48"/>
      <c r="H18" s="50"/>
      <c r="I18" s="44"/>
      <c r="J18" s="47"/>
      <c r="K18" s="44"/>
      <c r="L18" s="47"/>
      <c r="M18" s="52"/>
      <c r="N18" s="52"/>
      <c r="O18" s="52"/>
      <c r="P18" s="48"/>
      <c r="Q18" s="50"/>
      <c r="R18" s="52"/>
      <c r="S18" s="52"/>
      <c r="T18" s="52"/>
      <c r="U18" s="48"/>
      <c r="V18" s="50"/>
      <c r="W18" s="52"/>
      <c r="X18" s="32"/>
      <c r="Y18" s="32"/>
      <c r="Z18" s="32"/>
      <c r="AA18" s="124"/>
      <c r="AB18" s="125"/>
      <c r="AC18" s="125"/>
      <c r="AD18" s="118"/>
      <c r="AE18" s="103" t="s">
        <v>45</v>
      </c>
      <c r="AF18" s="161"/>
      <c r="AG18" s="162"/>
      <c r="AH18" s="162"/>
      <c r="AI18" s="162"/>
      <c r="AJ18" s="163"/>
      <c r="AK18" s="164" t="s">
        <v>45</v>
      </c>
      <c r="AL18" s="165" t="s">
        <v>52</v>
      </c>
      <c r="AM18" s="165"/>
      <c r="AN18" s="165"/>
      <c r="AO18" s="165"/>
      <c r="AP18" s="165"/>
      <c r="AQ18" s="32"/>
      <c r="AR18" s="32"/>
      <c r="AS18" s="32"/>
      <c r="CR18" s="99"/>
      <c r="CS18" s="100"/>
      <c r="CT18" s="100"/>
      <c r="CU18" s="101"/>
      <c r="CV18" s="32" t="str">
        <f>"＋70＝"</f>
        <v>＋70＝</v>
      </c>
      <c r="CX18" s="99"/>
      <c r="CY18" s="100"/>
      <c r="CZ18" s="100"/>
      <c r="DA18" s="101"/>
      <c r="DW18" s="32" t="s">
        <v>184</v>
      </c>
      <c r="EL18" s="32" t="s">
        <v>221</v>
      </c>
      <c r="FF18" s="12"/>
      <c r="GA18" s="13"/>
    </row>
    <row r="19" spans="1:183" ht="25" customHeight="1" thickBot="1">
      <c r="B19" s="2"/>
      <c r="C19" s="92">
        <v>2</v>
      </c>
      <c r="D19" s="92"/>
      <c r="E19" s="92">
        <v>4</v>
      </c>
      <c r="F19" s="92"/>
      <c r="G19" s="92">
        <v>6</v>
      </c>
      <c r="H19" s="92"/>
      <c r="I19" s="92">
        <v>8</v>
      </c>
      <c r="J19" s="92"/>
      <c r="K19" s="92">
        <v>10</v>
      </c>
      <c r="L19" s="92"/>
      <c r="M19" s="2"/>
      <c r="N19" s="2"/>
      <c r="O19" s="2"/>
      <c r="P19" s="92">
        <v>15</v>
      </c>
      <c r="Q19" s="92"/>
      <c r="R19" s="2"/>
      <c r="S19" s="2"/>
      <c r="T19" s="2"/>
      <c r="U19" s="92">
        <v>20</v>
      </c>
      <c r="V19" s="92"/>
      <c r="W19" s="2"/>
      <c r="X19" s="32"/>
      <c r="Y19" s="32"/>
      <c r="Z19" s="32"/>
      <c r="AA19" s="126"/>
      <c r="AB19" s="127"/>
      <c r="AC19" s="127"/>
      <c r="AD19" s="128"/>
      <c r="AE19" s="103"/>
      <c r="AF19" s="157"/>
      <c r="AG19" s="158"/>
      <c r="AH19" s="158"/>
      <c r="AI19" s="158"/>
      <c r="AJ19" s="159"/>
      <c r="AK19" s="164"/>
      <c r="AL19" s="160" t="s">
        <v>53</v>
      </c>
      <c r="AM19" s="160"/>
      <c r="AN19" s="160"/>
      <c r="AO19" s="160"/>
      <c r="AP19" s="160"/>
      <c r="AQ19" s="32"/>
      <c r="AR19" s="32"/>
      <c r="AS19" s="32"/>
      <c r="AV19" s="32" t="s">
        <v>81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S19" s="90" t="s">
        <v>104</v>
      </c>
      <c r="BT19" s="90"/>
      <c r="BU19" s="90"/>
      <c r="BV19" s="34" t="s">
        <v>105</v>
      </c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Q19" s="32" t="s">
        <v>29</v>
      </c>
      <c r="CR19" s="32" t="s">
        <v>146</v>
      </c>
      <c r="CY19" s="136">
        <f>AVERAGE(CU13:DD13)</f>
        <v>74.400000000000006</v>
      </c>
      <c r="CZ19" s="136"/>
      <c r="DA19" s="32" t="s">
        <v>147</v>
      </c>
      <c r="DO19" s="32" t="s">
        <v>29</v>
      </c>
      <c r="DP19" s="32" t="s">
        <v>185</v>
      </c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N19" s="32" t="s">
        <v>222</v>
      </c>
      <c r="EX19" s="124"/>
      <c r="EY19" s="125"/>
      <c r="EZ19" s="125"/>
      <c r="FA19" s="125"/>
      <c r="FB19" s="118"/>
      <c r="FC19" s="103" t="s">
        <v>220</v>
      </c>
      <c r="FD19" s="103"/>
      <c r="FF19" s="12"/>
      <c r="GA19" s="13"/>
    </row>
    <row r="20" spans="1:183" ht="25" customHeight="1" thickBot="1"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X20" s="32"/>
      <c r="Y20" s="36"/>
      <c r="Z20" s="36"/>
      <c r="AA20" s="36"/>
      <c r="AB20" s="36"/>
      <c r="AC20" s="36"/>
      <c r="AD20" s="36"/>
      <c r="AE20" s="36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V20" s="116" t="s">
        <v>56</v>
      </c>
      <c r="AW20" s="123"/>
      <c r="AX20" s="117"/>
      <c r="AY20" s="116">
        <v>1</v>
      </c>
      <c r="AZ20" s="117"/>
      <c r="BA20" s="116">
        <f>AY20+1</f>
        <v>2</v>
      </c>
      <c r="BB20" s="117"/>
      <c r="BC20" s="116">
        <f>BA20+1</f>
        <v>3</v>
      </c>
      <c r="BD20" s="117"/>
      <c r="BE20" s="116">
        <f>BC20+1</f>
        <v>4</v>
      </c>
      <c r="BF20" s="117"/>
      <c r="BG20" s="116">
        <f>BE20+1</f>
        <v>5</v>
      </c>
      <c r="BH20" s="117"/>
      <c r="BI20" s="116">
        <f>BG20+1</f>
        <v>6</v>
      </c>
      <c r="BJ20" s="117"/>
      <c r="BK20" s="116">
        <f>BI20+1</f>
        <v>7</v>
      </c>
      <c r="BL20" s="117"/>
      <c r="BM20" s="116">
        <f>BK20+1</f>
        <v>8</v>
      </c>
      <c r="BN20" s="117"/>
      <c r="BO20" s="37"/>
      <c r="BP20" s="37"/>
      <c r="BS20" s="34"/>
      <c r="BT20" s="34"/>
      <c r="BU20" s="34"/>
      <c r="BV20" s="99"/>
      <c r="BW20" s="100"/>
      <c r="BX20" s="101"/>
      <c r="BY20" s="59" t="s">
        <v>91</v>
      </c>
      <c r="CA20" s="99"/>
      <c r="CB20" s="100"/>
      <c r="CC20" s="101"/>
      <c r="CD20" s="58" t="s">
        <v>93</v>
      </c>
      <c r="CE20" s="34"/>
      <c r="CF20" s="34"/>
      <c r="CG20" s="99"/>
      <c r="CH20" s="101"/>
      <c r="CI20" s="58" t="s">
        <v>94</v>
      </c>
      <c r="CJ20" s="34"/>
      <c r="CK20" s="34"/>
      <c r="CL20" s="34"/>
      <c r="CM20" s="37"/>
      <c r="CO20" s="1"/>
      <c r="CP20" s="1"/>
      <c r="CQ20" s="1"/>
      <c r="CR20" s="34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M20" s="37"/>
      <c r="DN20" s="37"/>
      <c r="DP20" s="103" t="s">
        <v>176</v>
      </c>
      <c r="DQ20" s="103"/>
      <c r="DR20" s="103"/>
      <c r="DS20" s="102" t="s">
        <v>49</v>
      </c>
      <c r="DT20" s="102"/>
      <c r="DU20" s="102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126"/>
      <c r="EY20" s="127"/>
      <c r="EZ20" s="127"/>
      <c r="FA20" s="127"/>
      <c r="FB20" s="128"/>
      <c r="FC20" s="103"/>
      <c r="FD20" s="103"/>
      <c r="FF20" s="12"/>
      <c r="GA20" s="13"/>
    </row>
    <row r="21" spans="1:183" ht="25" customHeight="1" thickBot="1">
      <c r="C21" s="32" t="s">
        <v>15</v>
      </c>
      <c r="D21" s="53" t="s">
        <v>16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S21" s="32"/>
      <c r="T21" s="99"/>
      <c r="U21" s="100"/>
      <c r="V21" s="101"/>
      <c r="X21" s="32" t="s">
        <v>54</v>
      </c>
      <c r="Y21" s="32"/>
      <c r="Z21" s="32"/>
      <c r="AA21" s="32"/>
      <c r="AB21" s="32"/>
      <c r="AC21" s="32"/>
      <c r="AD21" s="32"/>
      <c r="AE21" s="32"/>
      <c r="AF21" s="32"/>
      <c r="AG21" s="32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V21" s="116" t="s">
        <v>57</v>
      </c>
      <c r="AW21" s="123"/>
      <c r="AX21" s="117"/>
      <c r="AY21" s="116">
        <v>23</v>
      </c>
      <c r="AZ21" s="117"/>
      <c r="BA21" s="116">
        <v>34</v>
      </c>
      <c r="BB21" s="117"/>
      <c r="BC21" s="116">
        <v>12</v>
      </c>
      <c r="BD21" s="117"/>
      <c r="BE21" s="116">
        <v>40</v>
      </c>
      <c r="BF21" s="117"/>
      <c r="BG21" s="116">
        <v>13</v>
      </c>
      <c r="BH21" s="117"/>
      <c r="BI21" s="116">
        <v>37</v>
      </c>
      <c r="BJ21" s="117"/>
      <c r="BK21" s="116">
        <v>19</v>
      </c>
      <c r="BL21" s="117"/>
      <c r="BM21" s="116">
        <v>12</v>
      </c>
      <c r="BN21" s="117"/>
      <c r="BO21" s="38"/>
      <c r="BP21" s="38"/>
      <c r="BS21" s="34"/>
      <c r="BT21" s="34"/>
      <c r="BU21" s="34"/>
      <c r="BV21" s="32" t="s">
        <v>108</v>
      </c>
      <c r="CA21" s="32" t="s">
        <v>109</v>
      </c>
      <c r="CB21" s="34"/>
      <c r="CC21" s="34"/>
      <c r="CD21" s="34"/>
      <c r="CE21" s="34"/>
      <c r="CF21" s="34"/>
      <c r="CL21" s="34"/>
      <c r="CM21" s="38"/>
      <c r="CO21" s="34"/>
      <c r="CP21" s="14" t="s">
        <v>2</v>
      </c>
      <c r="CQ21" s="10" t="s">
        <v>1</v>
      </c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1"/>
      <c r="DP21" s="103"/>
      <c r="DQ21" s="103"/>
      <c r="DR21" s="103"/>
      <c r="DS21" s="111" t="s">
        <v>163</v>
      </c>
      <c r="DT21" s="111"/>
      <c r="DU21" s="111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F21" s="12"/>
      <c r="GA21" s="13"/>
    </row>
    <row r="22" spans="1:183" ht="25" customHeight="1" thickBot="1">
      <c r="C22" s="1" t="s">
        <v>13</v>
      </c>
      <c r="D22" s="53" t="s">
        <v>17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99"/>
      <c r="U22" s="100"/>
      <c r="V22" s="101"/>
      <c r="X22" s="32"/>
      <c r="Y22" s="32" t="s">
        <v>55</v>
      </c>
      <c r="Z22" s="32"/>
      <c r="AA22" s="32"/>
      <c r="AB22" s="32"/>
      <c r="AC22" s="32"/>
      <c r="AD22" s="32"/>
      <c r="AE22" s="32"/>
      <c r="AF22" s="32"/>
      <c r="AG22" s="32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V22" s="32" t="s">
        <v>80</v>
      </c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Y22" s="35"/>
      <c r="CG22" s="32" t="s">
        <v>121</v>
      </c>
      <c r="CM22" s="38"/>
      <c r="CP22" s="12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3"/>
      <c r="DP22" s="32" t="s">
        <v>186</v>
      </c>
      <c r="EJ22" s="32" t="s">
        <v>6</v>
      </c>
      <c r="EN22" s="32" t="s">
        <v>257</v>
      </c>
      <c r="FF22" s="12"/>
      <c r="GA22" s="13"/>
    </row>
    <row r="23" spans="1:183" ht="25" customHeight="1" thickBot="1">
      <c r="C23" s="1" t="s">
        <v>14</v>
      </c>
      <c r="D23" s="53" t="s">
        <v>18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99"/>
      <c r="U23" s="100"/>
      <c r="V23" s="101"/>
      <c r="X23" s="32"/>
      <c r="Y23" s="116" t="s">
        <v>56</v>
      </c>
      <c r="Z23" s="123"/>
      <c r="AA23" s="117"/>
      <c r="AB23" s="116">
        <v>1</v>
      </c>
      <c r="AC23" s="117"/>
      <c r="AD23" s="116">
        <f>AB23+1</f>
        <v>2</v>
      </c>
      <c r="AE23" s="117"/>
      <c r="AF23" s="116">
        <f>AD23+1</f>
        <v>3</v>
      </c>
      <c r="AG23" s="117"/>
      <c r="AH23" s="116">
        <f>AF23+1</f>
        <v>4</v>
      </c>
      <c r="AI23" s="117"/>
      <c r="AJ23" s="116">
        <f>AH23+1</f>
        <v>5</v>
      </c>
      <c r="AK23" s="117"/>
      <c r="AL23" s="116">
        <f>AJ23+1</f>
        <v>6</v>
      </c>
      <c r="AM23" s="117"/>
      <c r="AN23" s="116">
        <f>AL23+1</f>
        <v>7</v>
      </c>
      <c r="AO23" s="117"/>
      <c r="AP23" s="116">
        <f>AN23+1</f>
        <v>8</v>
      </c>
      <c r="AQ23" s="117"/>
      <c r="AR23" s="116">
        <f>AP23+1</f>
        <v>9</v>
      </c>
      <c r="AS23" s="117"/>
      <c r="AV23" s="116" t="s">
        <v>57</v>
      </c>
      <c r="AW23" s="123"/>
      <c r="AX23" s="117"/>
      <c r="AY23" s="141"/>
      <c r="AZ23" s="142"/>
      <c r="BA23" s="141"/>
      <c r="BB23" s="142"/>
      <c r="BC23" s="141"/>
      <c r="BD23" s="152"/>
      <c r="BE23" s="99"/>
      <c r="BF23" s="101"/>
      <c r="BG23" s="99"/>
      <c r="BH23" s="101"/>
      <c r="BI23" s="152"/>
      <c r="BJ23" s="142"/>
      <c r="BK23" s="141"/>
      <c r="BL23" s="142"/>
      <c r="BM23" s="141"/>
      <c r="BN23" s="142"/>
      <c r="CG23" s="32" t="s">
        <v>122</v>
      </c>
      <c r="CP23" s="12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3"/>
      <c r="DP23" s="32" t="s">
        <v>187</v>
      </c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J23" s="82" t="s">
        <v>56</v>
      </c>
      <c r="EK23" s="166" t="s">
        <v>238</v>
      </c>
      <c r="EL23" s="166"/>
      <c r="EM23" s="166"/>
      <c r="EN23" s="166" t="s">
        <v>239</v>
      </c>
      <c r="EO23" s="166"/>
      <c r="EP23" s="166"/>
      <c r="ER23" s="32" t="s">
        <v>240</v>
      </c>
      <c r="ES23" s="32" t="s">
        <v>244</v>
      </c>
      <c r="FA23" s="99"/>
      <c r="FB23" s="100"/>
      <c r="FC23" s="101"/>
      <c r="FD23" s="32" t="s">
        <v>241</v>
      </c>
      <c r="FF23" s="12"/>
      <c r="GA23" s="13"/>
    </row>
    <row r="24" spans="1:183" ht="25" customHeight="1" thickBot="1">
      <c r="X24" s="32"/>
      <c r="Y24" s="116" t="s">
        <v>57</v>
      </c>
      <c r="Z24" s="123"/>
      <c r="AA24" s="117"/>
      <c r="AB24" s="116">
        <v>23</v>
      </c>
      <c r="AC24" s="117"/>
      <c r="AD24" s="116">
        <v>34</v>
      </c>
      <c r="AE24" s="117"/>
      <c r="AF24" s="116">
        <v>12</v>
      </c>
      <c r="AG24" s="117"/>
      <c r="AH24" s="116">
        <v>40</v>
      </c>
      <c r="AI24" s="117"/>
      <c r="AJ24" s="116">
        <v>13</v>
      </c>
      <c r="AK24" s="117"/>
      <c r="AL24" s="116">
        <v>37</v>
      </c>
      <c r="AM24" s="117"/>
      <c r="AN24" s="116">
        <v>19</v>
      </c>
      <c r="AO24" s="117"/>
      <c r="AP24" s="116">
        <v>12</v>
      </c>
      <c r="AQ24" s="117"/>
      <c r="AR24" s="116">
        <v>32</v>
      </c>
      <c r="AS24" s="117"/>
      <c r="AV24" s="32" t="s">
        <v>82</v>
      </c>
      <c r="CG24" s="32" t="s">
        <v>123</v>
      </c>
      <c r="CJ24" s="120"/>
      <c r="CK24" s="168"/>
      <c r="CL24" s="32" t="s">
        <v>124</v>
      </c>
      <c r="CP24" s="12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3"/>
      <c r="DP24" s="99"/>
      <c r="DQ24" s="100"/>
      <c r="DR24" s="101"/>
      <c r="DS24" s="59" t="s">
        <v>153</v>
      </c>
      <c r="DT24" s="99"/>
      <c r="DU24" s="100"/>
      <c r="DV24" s="101"/>
      <c r="DW24" s="73" t="s">
        <v>45</v>
      </c>
      <c r="DX24" s="173" t="s">
        <v>49</v>
      </c>
      <c r="DY24" s="173"/>
      <c r="DZ24" s="74"/>
      <c r="EA24" s="39"/>
      <c r="EB24" s="38"/>
      <c r="EC24" s="38"/>
      <c r="ED24" s="38"/>
      <c r="EE24" s="38"/>
      <c r="EF24" s="38"/>
      <c r="EG24" s="38"/>
      <c r="EJ24" s="82">
        <v>1</v>
      </c>
      <c r="EK24" s="167">
        <v>26</v>
      </c>
      <c r="EL24" s="167"/>
      <c r="EM24" s="167"/>
      <c r="EN24" s="167">
        <v>51</v>
      </c>
      <c r="EO24" s="167"/>
      <c r="EP24" s="167"/>
      <c r="ER24" s="32" t="s">
        <v>242</v>
      </c>
      <c r="ES24" s="32" t="s">
        <v>243</v>
      </c>
      <c r="FA24" s="99"/>
      <c r="FB24" s="100"/>
      <c r="FC24" s="101"/>
      <c r="FD24" s="32" t="s">
        <v>241</v>
      </c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</row>
    <row r="25" spans="1:183" ht="25" customHeight="1" thickBot="1">
      <c r="B25" s="14" t="s">
        <v>2</v>
      </c>
      <c r="C25" s="10" t="s">
        <v>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V25" s="32" t="s">
        <v>83</v>
      </c>
      <c r="AW25" s="99"/>
      <c r="AX25" s="101"/>
      <c r="AY25" s="32" t="s">
        <v>84</v>
      </c>
      <c r="AZ25" s="99"/>
      <c r="BA25" s="101"/>
      <c r="BB25" s="32" t="s">
        <v>85</v>
      </c>
      <c r="BD25" s="32" t="s">
        <v>45</v>
      </c>
      <c r="BE25" s="99"/>
      <c r="BF25" s="101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CB25" s="38"/>
      <c r="CC25" s="38"/>
      <c r="CD25" s="38"/>
      <c r="CE25" s="38"/>
      <c r="CF25" s="38"/>
      <c r="CG25" s="38"/>
      <c r="CH25" s="38"/>
      <c r="CI25" s="38"/>
      <c r="CJ25" s="38" t="s">
        <v>58</v>
      </c>
      <c r="CK25" s="120"/>
      <c r="CL25" s="121"/>
      <c r="CM25" s="122"/>
      <c r="CP25" s="65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66"/>
      <c r="DP25" s="32" t="s">
        <v>189</v>
      </c>
      <c r="EJ25" s="82">
        <f t="shared" ref="EJ25:EJ33" si="0">EJ24+1</f>
        <v>2</v>
      </c>
      <c r="EK25" s="167">
        <v>15</v>
      </c>
      <c r="EL25" s="167"/>
      <c r="EM25" s="167"/>
      <c r="EN25" s="167">
        <v>29</v>
      </c>
      <c r="EO25" s="167"/>
      <c r="EP25" s="167"/>
      <c r="ER25" s="32" t="s">
        <v>245</v>
      </c>
      <c r="ES25" s="32" t="s">
        <v>256</v>
      </c>
      <c r="FA25" s="83"/>
      <c r="FB25" s="83"/>
      <c r="FC25" s="83"/>
    </row>
    <row r="26" spans="1:183" ht="25" customHeight="1" thickBot="1">
      <c r="B26" s="12"/>
      <c r="V26" s="13"/>
      <c r="X26" s="32"/>
      <c r="Y26" s="32"/>
      <c r="Z26" s="32"/>
      <c r="AA26" s="32"/>
      <c r="AB26" s="32"/>
      <c r="AC26" s="32"/>
      <c r="AD26" s="32"/>
      <c r="AE26" s="32" t="s">
        <v>64</v>
      </c>
      <c r="AF26" s="32"/>
      <c r="AG26" s="32"/>
      <c r="AH26" s="38"/>
      <c r="AI26" s="38"/>
      <c r="AJ26" s="169"/>
      <c r="AK26" s="170"/>
      <c r="AL26" s="155" t="s">
        <v>58</v>
      </c>
      <c r="AM26" s="156"/>
      <c r="AN26" s="153"/>
      <c r="AO26" s="171"/>
      <c r="AP26" s="171"/>
      <c r="AQ26" s="171"/>
      <c r="AR26" s="171"/>
      <c r="AS26" s="154"/>
      <c r="BE26" s="38"/>
      <c r="BF26" s="38"/>
      <c r="BG26" s="38"/>
      <c r="BH26" s="38"/>
      <c r="BI26" s="39"/>
      <c r="BJ26" s="39"/>
      <c r="BK26" s="38"/>
      <c r="BL26" s="38"/>
      <c r="BM26" s="38"/>
      <c r="BN26" s="38"/>
      <c r="BO26" s="38"/>
      <c r="BP26" s="38"/>
      <c r="CB26" s="38"/>
      <c r="CC26" s="38"/>
      <c r="CD26" s="38"/>
      <c r="CE26" s="38"/>
      <c r="CF26" s="39"/>
      <c r="CG26" s="39"/>
      <c r="CH26" s="38"/>
      <c r="CI26" s="38"/>
      <c r="CJ26" s="38"/>
      <c r="CK26" s="38"/>
      <c r="CL26" s="38"/>
      <c r="CM26" s="38"/>
      <c r="CP26" s="65"/>
      <c r="CY26" s="38"/>
      <c r="CZ26" s="38"/>
      <c r="DA26" s="38"/>
      <c r="DB26" s="38"/>
      <c r="DC26" s="39"/>
      <c r="DD26" s="39"/>
      <c r="DE26" s="38"/>
      <c r="DF26" s="38"/>
      <c r="DG26" s="38"/>
      <c r="DH26" s="38"/>
      <c r="DI26" s="38"/>
      <c r="DJ26" s="38"/>
      <c r="DK26" s="66"/>
      <c r="DP26" s="32" t="s">
        <v>190</v>
      </c>
      <c r="DT26" s="40" t="s">
        <v>45</v>
      </c>
      <c r="DU26" s="172">
        <v>355</v>
      </c>
      <c r="DV26" s="172"/>
      <c r="DW26" s="40" t="s">
        <v>153</v>
      </c>
      <c r="DX26" s="172">
        <v>23</v>
      </c>
      <c r="DY26" s="172"/>
      <c r="DZ26" s="40" t="s">
        <v>45</v>
      </c>
      <c r="EA26" s="172">
        <f>DU26*DX26</f>
        <v>8165</v>
      </c>
      <c r="EB26" s="172"/>
      <c r="EC26" s="172"/>
      <c r="EJ26" s="82">
        <f t="shared" si="0"/>
        <v>3</v>
      </c>
      <c r="EK26" s="167">
        <v>42</v>
      </c>
      <c r="EL26" s="167"/>
      <c r="EM26" s="167"/>
      <c r="EN26" s="174">
        <v>79</v>
      </c>
      <c r="EO26" s="174"/>
      <c r="EP26" s="174"/>
      <c r="ES26" s="32" t="s">
        <v>248</v>
      </c>
      <c r="FA26" s="99"/>
      <c r="FB26" s="100"/>
      <c r="FC26" s="101"/>
      <c r="FD26" s="32" t="s">
        <v>241</v>
      </c>
    </row>
    <row r="27" spans="1:183" ht="25" customHeight="1" thickBot="1">
      <c r="B27" s="12"/>
      <c r="V27" s="13"/>
      <c r="BB27" s="32" t="s">
        <v>77</v>
      </c>
      <c r="BE27" s="38"/>
      <c r="BF27" s="38"/>
      <c r="BG27" s="153"/>
      <c r="BH27" s="154"/>
      <c r="BI27" s="155" t="s">
        <v>58</v>
      </c>
      <c r="BJ27" s="156"/>
      <c r="BK27" s="99"/>
      <c r="BL27" s="100"/>
      <c r="BM27" s="100"/>
      <c r="BN27" s="100"/>
      <c r="BO27" s="100"/>
      <c r="BP27" s="101"/>
      <c r="CG27" s="32" t="s">
        <v>126</v>
      </c>
      <c r="CP27" s="65"/>
      <c r="DK27" s="66"/>
      <c r="DP27" s="32" t="s">
        <v>191</v>
      </c>
      <c r="DT27" s="40" t="s">
        <v>45</v>
      </c>
      <c r="DU27" s="99"/>
      <c r="DV27" s="101"/>
      <c r="DW27" s="40" t="s">
        <v>153</v>
      </c>
      <c r="DX27" s="99"/>
      <c r="DY27" s="101"/>
      <c r="DZ27" s="40" t="s">
        <v>45</v>
      </c>
      <c r="EA27" s="99"/>
      <c r="EB27" s="100"/>
      <c r="EC27" s="101"/>
      <c r="EJ27" s="82">
        <f t="shared" si="0"/>
        <v>4</v>
      </c>
      <c r="EK27" s="167">
        <v>22</v>
      </c>
      <c r="EL27" s="167"/>
      <c r="EM27" s="116"/>
      <c r="EN27" s="175"/>
      <c r="EO27" s="176"/>
      <c r="EP27" s="177"/>
      <c r="ER27" s="32" t="s">
        <v>246</v>
      </c>
      <c r="ES27" s="32" t="s">
        <v>247</v>
      </c>
      <c r="FA27" s="84"/>
      <c r="FB27" s="84"/>
      <c r="FC27" s="84"/>
    </row>
    <row r="28" spans="1:183" ht="25" customHeight="1" thickBot="1">
      <c r="B28" s="12"/>
      <c r="V28" s="13"/>
      <c r="Y28" s="14" t="s">
        <v>2</v>
      </c>
      <c r="Z28" s="10" t="s">
        <v>7</v>
      </c>
      <c r="AA28" s="10"/>
      <c r="AB28" s="10" t="s">
        <v>59</v>
      </c>
      <c r="AC28" s="10" t="str">
        <f>"=23+34+12+40+…"</f>
        <v>=23+34+12+40+…</v>
      </c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V28" s="60"/>
      <c r="BS28" s="60"/>
      <c r="CG28" s="32" t="s">
        <v>127</v>
      </c>
      <c r="CH28" s="120"/>
      <c r="CI28" s="122"/>
      <c r="CJ28" s="32" t="s">
        <v>128</v>
      </c>
      <c r="CP28" s="67"/>
      <c r="DK28" s="66"/>
      <c r="DM28" s="60"/>
      <c r="DO28" s="32" t="s">
        <v>29</v>
      </c>
      <c r="DP28" s="32" t="s">
        <v>193</v>
      </c>
      <c r="EJ28" s="82">
        <f t="shared" si="0"/>
        <v>5</v>
      </c>
      <c r="EK28" s="167">
        <v>49</v>
      </c>
      <c r="EL28" s="167"/>
      <c r="EM28" s="167"/>
      <c r="EN28" s="178">
        <v>92</v>
      </c>
      <c r="EO28" s="178"/>
      <c r="EP28" s="178"/>
      <c r="ES28" s="32" t="s">
        <v>249</v>
      </c>
      <c r="FA28" s="85"/>
      <c r="FB28" s="85"/>
      <c r="FC28" s="85"/>
    </row>
    <row r="29" spans="1:183" ht="25" customHeight="1" thickBot="1"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7"/>
      <c r="Y29" s="8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7"/>
      <c r="AV29" s="14" t="s">
        <v>2</v>
      </c>
      <c r="AW29" s="10" t="s">
        <v>7</v>
      </c>
      <c r="AX29" s="10"/>
      <c r="AY29" s="10" t="s">
        <v>86</v>
      </c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1"/>
      <c r="CG29" s="32" t="s">
        <v>129</v>
      </c>
      <c r="CP29" s="65"/>
      <c r="DK29" s="66"/>
      <c r="DP29" s="32" t="s">
        <v>192</v>
      </c>
      <c r="DT29" s="40" t="s">
        <v>45</v>
      </c>
      <c r="DU29" s="179">
        <v>8165</v>
      </c>
      <c r="DV29" s="179"/>
      <c r="DW29" s="40" t="s">
        <v>181</v>
      </c>
      <c r="DX29" s="99"/>
      <c r="DY29" s="101"/>
      <c r="DZ29" s="40" t="s">
        <v>45</v>
      </c>
      <c r="EA29" s="99"/>
      <c r="EB29" s="100"/>
      <c r="EC29" s="101"/>
      <c r="EJ29" s="82">
        <f t="shared" si="0"/>
        <v>6</v>
      </c>
      <c r="EK29" s="167">
        <v>35</v>
      </c>
      <c r="EL29" s="167"/>
      <c r="EM29" s="167"/>
      <c r="EN29" s="167">
        <v>67</v>
      </c>
      <c r="EO29" s="167"/>
      <c r="EP29" s="167"/>
      <c r="ER29" s="32" t="s">
        <v>250</v>
      </c>
    </row>
    <row r="30" spans="1:183" ht="24" customHeight="1" thickBot="1">
      <c r="R30" s="19"/>
      <c r="S30" s="20"/>
      <c r="T30" s="20"/>
      <c r="U30" s="20"/>
      <c r="V30" s="20"/>
      <c r="W30" s="20"/>
      <c r="AV30" s="8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7"/>
      <c r="CG30" s="99"/>
      <c r="CH30" s="100"/>
      <c r="CI30" s="101"/>
      <c r="CJ30" s="32" t="s">
        <v>130</v>
      </c>
      <c r="CP30" s="65"/>
      <c r="DK30" s="66"/>
      <c r="DO30" s="32" t="s">
        <v>29</v>
      </c>
      <c r="DP30" s="32" t="s">
        <v>194</v>
      </c>
      <c r="EJ30" s="82">
        <f t="shared" si="0"/>
        <v>7</v>
      </c>
      <c r="EK30" s="167">
        <v>43</v>
      </c>
      <c r="EL30" s="167"/>
      <c r="EM30" s="167"/>
      <c r="EN30" s="167">
        <v>94</v>
      </c>
      <c r="EO30" s="167"/>
      <c r="EP30" s="167"/>
      <c r="ER30" s="103" t="s">
        <v>83</v>
      </c>
      <c r="ES30" s="86" t="s">
        <v>110</v>
      </c>
      <c r="ET30" s="103" t="s">
        <v>153</v>
      </c>
      <c r="EU30" s="180" t="s">
        <v>252</v>
      </c>
      <c r="EV30" s="180"/>
      <c r="EW30" s="103" t="s">
        <v>42</v>
      </c>
      <c r="EX30" s="103" t="s">
        <v>181</v>
      </c>
      <c r="EY30" s="103" t="s">
        <v>83</v>
      </c>
      <c r="EZ30" s="88" t="s">
        <v>253</v>
      </c>
      <c r="FA30" s="103" t="s">
        <v>153</v>
      </c>
      <c r="FB30" s="103">
        <v>64.5</v>
      </c>
      <c r="FC30" s="103"/>
      <c r="FD30" s="103" t="s">
        <v>42</v>
      </c>
    </row>
    <row r="31" spans="1:183" ht="25" customHeight="1" thickBot="1">
      <c r="R31" s="20"/>
      <c r="S31" s="20"/>
      <c r="T31" s="20"/>
      <c r="U31" s="20"/>
      <c r="V31" s="20"/>
      <c r="W31" s="20"/>
      <c r="CP31" s="65"/>
      <c r="DK31" s="66"/>
      <c r="DP31" s="179" t="s">
        <v>176</v>
      </c>
      <c r="DQ31" s="179"/>
      <c r="DR31" s="179"/>
      <c r="DS31" s="165" t="s">
        <v>49</v>
      </c>
      <c r="DT31" s="165"/>
      <c r="DU31" s="165"/>
      <c r="DV31" s="179" t="s">
        <v>45</v>
      </c>
      <c r="DW31" s="161"/>
      <c r="DX31" s="162"/>
      <c r="DY31" s="163"/>
      <c r="DZ31" s="179" t="s">
        <v>45</v>
      </c>
      <c r="EA31" s="124"/>
      <c r="EB31" s="125"/>
      <c r="EC31" s="125"/>
      <c r="ED31" s="125"/>
      <c r="EE31" s="118"/>
      <c r="EJ31" s="82">
        <f t="shared" si="0"/>
        <v>8</v>
      </c>
      <c r="EK31" s="167">
        <v>31</v>
      </c>
      <c r="EL31" s="167"/>
      <c r="EM31" s="167"/>
      <c r="EN31" s="167">
        <v>66</v>
      </c>
      <c r="EO31" s="167"/>
      <c r="EP31" s="167"/>
      <c r="ER31" s="103"/>
      <c r="ES31" s="87" t="s">
        <v>251</v>
      </c>
      <c r="ET31" s="103"/>
      <c r="EU31" s="180"/>
      <c r="EV31" s="180"/>
      <c r="EW31" s="103"/>
      <c r="EX31" s="103"/>
      <c r="EY31" s="103"/>
      <c r="EZ31" s="87" t="s">
        <v>254</v>
      </c>
      <c r="FA31" s="103"/>
      <c r="FB31" s="103"/>
      <c r="FC31" s="103"/>
      <c r="FD31" s="103"/>
    </row>
    <row r="32" spans="1:183" ht="25" customHeight="1" thickBot="1">
      <c r="AV32" s="59" t="s">
        <v>87</v>
      </c>
      <c r="CP32" s="65"/>
      <c r="DK32" s="66"/>
      <c r="DP32" s="179"/>
      <c r="DQ32" s="179"/>
      <c r="DR32" s="179"/>
      <c r="DS32" s="160" t="s">
        <v>163</v>
      </c>
      <c r="DT32" s="160"/>
      <c r="DU32" s="160"/>
      <c r="DV32" s="179"/>
      <c r="DW32" s="157"/>
      <c r="DX32" s="158"/>
      <c r="DY32" s="159"/>
      <c r="DZ32" s="179"/>
      <c r="EA32" s="126"/>
      <c r="EB32" s="127"/>
      <c r="EC32" s="127"/>
      <c r="ED32" s="127"/>
      <c r="EE32" s="128"/>
      <c r="EJ32" s="82">
        <f t="shared" si="0"/>
        <v>9</v>
      </c>
      <c r="EK32" s="167">
        <v>20</v>
      </c>
      <c r="EL32" s="167"/>
      <c r="EM32" s="167"/>
      <c r="EN32" s="167">
        <v>45</v>
      </c>
      <c r="EO32" s="167"/>
      <c r="EP32" s="167"/>
      <c r="EZ32" s="32" t="s">
        <v>45</v>
      </c>
      <c r="FA32" s="99"/>
      <c r="FB32" s="100"/>
      <c r="FC32" s="101"/>
      <c r="FD32" s="32" t="s">
        <v>241</v>
      </c>
    </row>
    <row r="33" spans="48:146" ht="25" customHeight="1" thickBot="1">
      <c r="AV33" s="59" t="s">
        <v>88</v>
      </c>
      <c r="CP33" s="55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7"/>
      <c r="EH33" s="75" t="s">
        <v>196</v>
      </c>
      <c r="EJ33" s="82">
        <f t="shared" si="0"/>
        <v>10</v>
      </c>
      <c r="EK33" s="167">
        <v>32</v>
      </c>
      <c r="EL33" s="167"/>
      <c r="EM33" s="167"/>
      <c r="EN33" s="167">
        <v>72</v>
      </c>
      <c r="EO33" s="167"/>
      <c r="EP33" s="167"/>
    </row>
  </sheetData>
  <mergeCells count="306">
    <mergeCell ref="FB30:FC31"/>
    <mergeCell ref="EK33:EM33"/>
    <mergeCell ref="EN33:EP33"/>
    <mergeCell ref="DZ31:DZ32"/>
    <mergeCell ref="EA31:EE32"/>
    <mergeCell ref="EK31:EM31"/>
    <mergeCell ref="EN31:EP31"/>
    <mergeCell ref="DS32:DU32"/>
    <mergeCell ref="DW32:DY32"/>
    <mergeCell ref="EK32:EM32"/>
    <mergeCell ref="EN32:EP32"/>
    <mergeCell ref="CH28:CI28"/>
    <mergeCell ref="EK28:EM28"/>
    <mergeCell ref="EN28:EP28"/>
    <mergeCell ref="DU29:DV29"/>
    <mergeCell ref="DX29:DY29"/>
    <mergeCell ref="EA29:EC29"/>
    <mergeCell ref="EK29:EM29"/>
    <mergeCell ref="EN29:EP29"/>
    <mergeCell ref="FD30:FD31"/>
    <mergeCell ref="CG30:CI30"/>
    <mergeCell ref="EK30:EM30"/>
    <mergeCell ref="EN30:EP30"/>
    <mergeCell ref="ER30:ER31"/>
    <mergeCell ref="ET30:ET31"/>
    <mergeCell ref="EU30:EV31"/>
    <mergeCell ref="DP31:DR32"/>
    <mergeCell ref="DS31:DU31"/>
    <mergeCell ref="DV31:DV32"/>
    <mergeCell ref="DW31:DY31"/>
    <mergeCell ref="FA32:FC32"/>
    <mergeCell ref="EW30:EW31"/>
    <mergeCell ref="EX30:EX31"/>
    <mergeCell ref="EY30:EY31"/>
    <mergeCell ref="FA30:FA31"/>
    <mergeCell ref="FA26:FC26"/>
    <mergeCell ref="BG27:BH27"/>
    <mergeCell ref="BI27:BJ27"/>
    <mergeCell ref="BK27:BP27"/>
    <mergeCell ref="DU27:DV27"/>
    <mergeCell ref="DX27:DY27"/>
    <mergeCell ref="EA27:EC27"/>
    <mergeCell ref="EK27:EM27"/>
    <mergeCell ref="EN27:EP27"/>
    <mergeCell ref="AJ26:AK26"/>
    <mergeCell ref="AL26:AM26"/>
    <mergeCell ref="AN26:AS26"/>
    <mergeCell ref="DU26:DV26"/>
    <mergeCell ref="DX26:DY26"/>
    <mergeCell ref="EA26:EC26"/>
    <mergeCell ref="DX24:DY24"/>
    <mergeCell ref="EK24:EM24"/>
    <mergeCell ref="EN24:EP24"/>
    <mergeCell ref="EK26:EM26"/>
    <mergeCell ref="EN26:EP26"/>
    <mergeCell ref="AW25:AX25"/>
    <mergeCell ref="AZ25:BA25"/>
    <mergeCell ref="BE25:BF25"/>
    <mergeCell ref="CK25:CM25"/>
    <mergeCell ref="EK25:EM25"/>
    <mergeCell ref="EN25:EP25"/>
    <mergeCell ref="AN24:AO24"/>
    <mergeCell ref="AP24:AQ24"/>
    <mergeCell ref="AR24:AS24"/>
    <mergeCell ref="CJ24:CK24"/>
    <mergeCell ref="DP24:DR24"/>
    <mergeCell ref="DT24:DV24"/>
    <mergeCell ref="EK23:EM23"/>
    <mergeCell ref="EN23:EP23"/>
    <mergeCell ref="FA23:FC23"/>
    <mergeCell ref="Y24:AA24"/>
    <mergeCell ref="AB24:AC24"/>
    <mergeCell ref="AD24:AE24"/>
    <mergeCell ref="AF24:AG24"/>
    <mergeCell ref="AH24:AI24"/>
    <mergeCell ref="AJ24:AK24"/>
    <mergeCell ref="AL24:AM24"/>
    <mergeCell ref="BC23:BD23"/>
    <mergeCell ref="BE23:BF23"/>
    <mergeCell ref="BG23:BH23"/>
    <mergeCell ref="BI23:BJ23"/>
    <mergeCell ref="BK23:BL23"/>
    <mergeCell ref="BM23:BN23"/>
    <mergeCell ref="AN23:AO23"/>
    <mergeCell ref="AP23:AQ23"/>
    <mergeCell ref="AR23:AS23"/>
    <mergeCell ref="AV23:AX23"/>
    <mergeCell ref="AY23:AZ23"/>
    <mergeCell ref="BA23:BB23"/>
    <mergeCell ref="FA24:FC24"/>
    <mergeCell ref="T22:V22"/>
    <mergeCell ref="T23:V23"/>
    <mergeCell ref="Y23:AA23"/>
    <mergeCell ref="AB23:AC23"/>
    <mergeCell ref="AD23:AE23"/>
    <mergeCell ref="AF23:AG23"/>
    <mergeCell ref="AH23:AI23"/>
    <mergeCell ref="AJ23:AK23"/>
    <mergeCell ref="AL23:AM23"/>
    <mergeCell ref="T21:V21"/>
    <mergeCell ref="AV21:AX21"/>
    <mergeCell ref="AY21:AZ21"/>
    <mergeCell ref="BA21:BB21"/>
    <mergeCell ref="BC21:BD21"/>
    <mergeCell ref="BE21:BF21"/>
    <mergeCell ref="BG21:BH21"/>
    <mergeCell ref="BI21:BJ21"/>
    <mergeCell ref="BK21:BL21"/>
    <mergeCell ref="EX19:FB20"/>
    <mergeCell ref="FC19:FD20"/>
    <mergeCell ref="AV20:AX20"/>
    <mergeCell ref="AY20:AZ20"/>
    <mergeCell ref="BA20:BB20"/>
    <mergeCell ref="BC20:BD20"/>
    <mergeCell ref="BE20:BF20"/>
    <mergeCell ref="BG20:BH20"/>
    <mergeCell ref="BI20:BJ20"/>
    <mergeCell ref="DS20:DU20"/>
    <mergeCell ref="BK20:BL20"/>
    <mergeCell ref="BM20:BN20"/>
    <mergeCell ref="BV20:BX20"/>
    <mergeCell ref="CA20:CC20"/>
    <mergeCell ref="CG20:CH20"/>
    <mergeCell ref="DP20:DR21"/>
    <mergeCell ref="BM21:BN21"/>
    <mergeCell ref="DS21:DU21"/>
    <mergeCell ref="CX18:DA18"/>
    <mergeCell ref="C19:D19"/>
    <mergeCell ref="E19:F19"/>
    <mergeCell ref="G19:H19"/>
    <mergeCell ref="I19:J19"/>
    <mergeCell ref="K19:L19"/>
    <mergeCell ref="P19:Q19"/>
    <mergeCell ref="U19:V19"/>
    <mergeCell ref="AF19:AJ19"/>
    <mergeCell ref="AL19:AP19"/>
    <mergeCell ref="AA18:AD19"/>
    <mergeCell ref="AE18:AE19"/>
    <mergeCell ref="AF18:AJ18"/>
    <mergeCell ref="AK18:AK19"/>
    <mergeCell ref="AL18:AP18"/>
    <mergeCell ref="CR18:CU18"/>
    <mergeCell ref="BS19:BU19"/>
    <mergeCell ref="CY19:CZ19"/>
    <mergeCell ref="EC14:EE14"/>
    <mergeCell ref="A16:A17"/>
    <mergeCell ref="DA16:DD16"/>
    <mergeCell ref="DP16:DR17"/>
    <mergeCell ref="DS16:DU16"/>
    <mergeCell ref="EX16:FB17"/>
    <mergeCell ref="FC16:FD17"/>
    <mergeCell ref="BG17:BH17"/>
    <mergeCell ref="BI17:BJ17"/>
    <mergeCell ref="BK17:BP17"/>
    <mergeCell ref="DS17:DU17"/>
    <mergeCell ref="BK13:BL13"/>
    <mergeCell ref="BE15:BF15"/>
    <mergeCell ref="BG15:BH15"/>
    <mergeCell ref="BI15:BJ15"/>
    <mergeCell ref="BK15:BL15"/>
    <mergeCell ref="BM15:BN15"/>
    <mergeCell ref="BO15:BP15"/>
    <mergeCell ref="DU14:DW14"/>
    <mergeCell ref="DY14:EA14"/>
    <mergeCell ref="A13:A14"/>
    <mergeCell ref="AV13:AX13"/>
    <mergeCell ref="AY13:AZ13"/>
    <mergeCell ref="BA13:BB13"/>
    <mergeCell ref="BC13:BD13"/>
    <mergeCell ref="BE13:BF13"/>
    <mergeCell ref="EI14:EK14"/>
    <mergeCell ref="AD15:AF15"/>
    <mergeCell ref="AK15:AM15"/>
    <mergeCell ref="AV15:AX15"/>
    <mergeCell ref="AY15:AZ15"/>
    <mergeCell ref="BA15:BB15"/>
    <mergeCell ref="BC15:BD15"/>
    <mergeCell ref="DC13:DD13"/>
    <mergeCell ref="AG14:AJ14"/>
    <mergeCell ref="CQ14:CT14"/>
    <mergeCell ref="CU14:CV14"/>
    <mergeCell ref="CW14:CX14"/>
    <mergeCell ref="CY14:CZ14"/>
    <mergeCell ref="DA14:DB14"/>
    <mergeCell ref="DC14:DD14"/>
    <mergeCell ref="CB13:CF14"/>
    <mergeCell ref="CQ13:CT13"/>
    <mergeCell ref="CU13:CV13"/>
    <mergeCell ref="BK12:BL12"/>
    <mergeCell ref="BM12:BN12"/>
    <mergeCell ref="BO12:BP12"/>
    <mergeCell ref="EM12:EP12"/>
    <mergeCell ref="ET12:EW12"/>
    <mergeCell ref="EY12:FB12"/>
    <mergeCell ref="CM11:CN11"/>
    <mergeCell ref="DX11:DZ11"/>
    <mergeCell ref="AA12:AQ13"/>
    <mergeCell ref="AV12:AX12"/>
    <mergeCell ref="AY12:AZ12"/>
    <mergeCell ref="BA12:BB12"/>
    <mergeCell ref="BC12:BD12"/>
    <mergeCell ref="BE12:BF12"/>
    <mergeCell ref="BG12:BH12"/>
    <mergeCell ref="BI12:BJ12"/>
    <mergeCell ref="BM13:BN13"/>
    <mergeCell ref="BO13:BP13"/>
    <mergeCell ref="BZ13:CA14"/>
    <mergeCell ref="CW13:CX13"/>
    <mergeCell ref="CY13:CZ13"/>
    <mergeCell ref="DA13:DB13"/>
    <mergeCell ref="BG13:BH13"/>
    <mergeCell ref="BI13:BJ13"/>
    <mergeCell ref="BT11:BV11"/>
    <mergeCell ref="BW11:BX11"/>
    <mergeCell ref="BY11:BZ11"/>
    <mergeCell ref="CA11:CB11"/>
    <mergeCell ref="CC11:CD11"/>
    <mergeCell ref="CE11:CF11"/>
    <mergeCell ref="CG11:CH11"/>
    <mergeCell ref="CI11:CJ11"/>
    <mergeCell ref="CK11:CL11"/>
    <mergeCell ref="ES9:ET9"/>
    <mergeCell ref="CU10:CV10"/>
    <mergeCell ref="CW10:CX10"/>
    <mergeCell ref="CY10:CZ10"/>
    <mergeCell ref="DW10:DY10"/>
    <mergeCell ref="BW9:BX9"/>
    <mergeCell ref="BY9:BZ9"/>
    <mergeCell ref="CA9:CB9"/>
    <mergeCell ref="CC9:CD9"/>
    <mergeCell ref="ES10:ET10"/>
    <mergeCell ref="CG10:CH10"/>
    <mergeCell ref="CI10:CJ10"/>
    <mergeCell ref="CK10:CL10"/>
    <mergeCell ref="CM10:CN10"/>
    <mergeCell ref="CQ10:CR10"/>
    <mergeCell ref="CS10:CT10"/>
    <mergeCell ref="BY10:BZ10"/>
    <mergeCell ref="CA10:CB10"/>
    <mergeCell ref="CC10:CD10"/>
    <mergeCell ref="CE10:CF10"/>
    <mergeCell ref="CI9:CJ9"/>
    <mergeCell ref="CK9:CL9"/>
    <mergeCell ref="CM9:CN9"/>
    <mergeCell ref="DX9:DZ9"/>
    <mergeCell ref="EP9:ER10"/>
    <mergeCell ref="CE9:CF9"/>
    <mergeCell ref="CG9:CH9"/>
    <mergeCell ref="FA6:FC7"/>
    <mergeCell ref="AF7:AI7"/>
    <mergeCell ref="BC7:BE7"/>
    <mergeCell ref="A8:A9"/>
    <mergeCell ref="AA8:AC8"/>
    <mergeCell ref="BE8:BF8"/>
    <mergeCell ref="BJ8:BL8"/>
    <mergeCell ref="CJ8:CL8"/>
    <mergeCell ref="DW8:DY8"/>
    <mergeCell ref="BT9:BV9"/>
    <mergeCell ref="ES6:ES7"/>
    <mergeCell ref="ET6:ET7"/>
    <mergeCell ref="EV6:EV7"/>
    <mergeCell ref="EW6:EX7"/>
    <mergeCell ref="EY6:EY7"/>
    <mergeCell ref="EZ6:EZ7"/>
    <mergeCell ref="EU9:EV10"/>
    <mergeCell ref="EW9:FC10"/>
    <mergeCell ref="A10:A11"/>
    <mergeCell ref="X10:Z10"/>
    <mergeCell ref="BT10:BV10"/>
    <mergeCell ref="BW10:BX10"/>
    <mergeCell ref="EN4:EP4"/>
    <mergeCell ref="ET4:EV4"/>
    <mergeCell ref="EY4:FA4"/>
    <mergeCell ref="AA5:AC5"/>
    <mergeCell ref="A6:C6"/>
    <mergeCell ref="AH6:AI6"/>
    <mergeCell ref="DL6:DN6"/>
    <mergeCell ref="EM6:EM7"/>
    <mergeCell ref="EO6:EO7"/>
    <mergeCell ref="EP6:EQ7"/>
    <mergeCell ref="ER6:ER7"/>
    <mergeCell ref="A2:D4"/>
    <mergeCell ref="DL2:DN2"/>
    <mergeCell ref="EI2:EK2"/>
    <mergeCell ref="FG2:FY3"/>
    <mergeCell ref="E3:W3"/>
    <mergeCell ref="AA3:AC3"/>
    <mergeCell ref="BU3:BW3"/>
    <mergeCell ref="BZ3:CB3"/>
    <mergeCell ref="CF3:CG3"/>
    <mergeCell ref="EN3:EP3"/>
    <mergeCell ref="ER3:ER4"/>
    <mergeCell ref="E2:W2"/>
    <mergeCell ref="X2:Z2"/>
    <mergeCell ref="AU2:AW2"/>
    <mergeCell ref="BR2:BT2"/>
    <mergeCell ref="CO2:CQ2"/>
    <mergeCell ref="ET3:EV3"/>
    <mergeCell ref="EX3:EX4"/>
    <mergeCell ref="EY3:FA3"/>
    <mergeCell ref="FB3:FB4"/>
    <mergeCell ref="E4:W4"/>
    <mergeCell ref="BC4:BE4"/>
    <mergeCell ref="DO4:DR4"/>
    <mergeCell ref="DV4:DY4"/>
    <mergeCell ref="EA4:ED4"/>
  </mergeCells>
  <phoneticPr fontId="2"/>
  <pageMargins left="0.6" right="0.6" top="0.1" bottom="0" header="0.1" footer="0.2"/>
  <pageSetup paperSize="9" scale="99" orientation="portrait" r:id="rId1"/>
  <headerFooter>
    <oddHeader>&amp;L2023/05/23&amp;C&amp;"メイリオ,Regular"&amp;16&amp;A&amp;R&amp;"メイリオ,Regular"（担当：YOH）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33"/>
  <sheetViews>
    <sheetView showGridLines="0" tabSelected="1" view="pageLayout" zoomScaleNormal="90" workbookViewId="0">
      <selection activeCell="Q6" sqref="Q6"/>
    </sheetView>
  </sheetViews>
  <sheetFormatPr baseColWidth="10" defaultColWidth="3.6640625" defaultRowHeight="25" customHeight="1"/>
  <cols>
    <col min="1" max="1" width="3.6640625" style="1"/>
    <col min="2" max="2" width="4.33203125" style="1" bestFit="1" customWidth="1"/>
    <col min="3" max="46" width="3.6640625" style="1"/>
    <col min="47" max="99" width="3.6640625" style="32"/>
    <col min="100" max="100" width="4.33203125" style="32" bestFit="1" customWidth="1"/>
    <col min="101" max="148" width="3.6640625" style="32"/>
    <col min="149" max="149" width="4.33203125" style="32" bestFit="1" customWidth="1"/>
    <col min="150" max="150" width="3.6640625" style="32"/>
    <col min="151" max="151" width="4.33203125" style="32" bestFit="1" customWidth="1"/>
    <col min="152" max="155" width="3.6640625" style="32"/>
    <col min="156" max="156" width="4.33203125" style="32" bestFit="1" customWidth="1"/>
    <col min="157" max="160" width="3.6640625" style="32"/>
    <col min="161" max="16384" width="3.6640625" style="1"/>
  </cols>
  <sheetData>
    <row r="1" spans="1:183" ht="25" customHeight="1" thickBot="1"/>
    <row r="2" spans="1:183" ht="25" customHeight="1" thickBot="1">
      <c r="A2" s="91" t="s">
        <v>0</v>
      </c>
      <c r="B2" s="92"/>
      <c r="C2" s="92"/>
      <c r="D2" s="93"/>
      <c r="E2" s="104" t="s">
        <v>8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  <c r="X2" s="90" t="s">
        <v>22</v>
      </c>
      <c r="Y2" s="90"/>
      <c r="Z2" s="90"/>
      <c r="AA2" s="21" t="s">
        <v>23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90" t="s">
        <v>60</v>
      </c>
      <c r="AV2" s="90"/>
      <c r="AW2" s="90"/>
      <c r="AX2" s="34" t="s">
        <v>61</v>
      </c>
      <c r="AY2" s="34"/>
      <c r="AZ2" s="34"/>
      <c r="BA2" s="34"/>
      <c r="BB2" s="34"/>
      <c r="BC2" s="58" t="s">
        <v>63</v>
      </c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90" t="s">
        <v>89</v>
      </c>
      <c r="BS2" s="90"/>
      <c r="BT2" s="90"/>
      <c r="BU2" s="34" t="s">
        <v>90</v>
      </c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90" t="s">
        <v>131</v>
      </c>
      <c r="CP2" s="90"/>
      <c r="CQ2" s="90"/>
      <c r="CR2" s="34" t="s">
        <v>132</v>
      </c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90" t="s">
        <v>131</v>
      </c>
      <c r="DM2" s="90"/>
      <c r="DN2" s="90"/>
      <c r="DO2" s="34" t="s">
        <v>148</v>
      </c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4"/>
      <c r="EG2" s="34"/>
      <c r="EH2" s="34"/>
      <c r="EI2" s="90" t="s">
        <v>195</v>
      </c>
      <c r="EJ2" s="90"/>
      <c r="EK2" s="90"/>
      <c r="EL2" s="34" t="s">
        <v>174</v>
      </c>
      <c r="EM2" s="34" t="s">
        <v>197</v>
      </c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G2" s="91" t="s">
        <v>3</v>
      </c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  <c r="FW2" s="92"/>
      <c r="FX2" s="92"/>
      <c r="FY2" s="93"/>
    </row>
    <row r="3" spans="1:183" ht="25" customHeight="1" thickBot="1">
      <c r="A3" s="114"/>
      <c r="B3" s="90"/>
      <c r="C3" s="90"/>
      <c r="D3" s="115"/>
      <c r="E3" s="97" t="s">
        <v>9</v>
      </c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8"/>
      <c r="X3" s="21"/>
      <c r="Y3" s="21"/>
      <c r="Z3" s="21"/>
      <c r="AA3" s="99" t="s">
        <v>19</v>
      </c>
      <c r="AB3" s="100"/>
      <c r="AC3" s="101"/>
      <c r="AD3" s="21"/>
      <c r="AE3" s="21" t="s">
        <v>24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34"/>
      <c r="AV3" s="34"/>
      <c r="AW3" s="34"/>
      <c r="AX3" s="32" t="s">
        <v>15</v>
      </c>
      <c r="AY3" s="32" t="s">
        <v>65</v>
      </c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99" t="s">
        <v>21</v>
      </c>
      <c r="BV3" s="100"/>
      <c r="BW3" s="101"/>
      <c r="BX3" s="59" t="s">
        <v>91</v>
      </c>
      <c r="BZ3" s="99" t="s">
        <v>92</v>
      </c>
      <c r="CA3" s="100"/>
      <c r="CB3" s="101"/>
      <c r="CC3" s="58" t="s">
        <v>93</v>
      </c>
      <c r="CD3" s="34"/>
      <c r="CE3" s="34"/>
      <c r="CF3" s="99">
        <v>0</v>
      </c>
      <c r="CG3" s="101"/>
      <c r="CH3" s="58" t="s">
        <v>94</v>
      </c>
      <c r="CI3" s="34"/>
      <c r="CJ3" s="34"/>
      <c r="CK3" s="34"/>
      <c r="CL3" s="34"/>
      <c r="CM3" s="34"/>
      <c r="CN3" s="34"/>
      <c r="CO3" s="34"/>
      <c r="CP3" s="34"/>
      <c r="CQ3" s="34"/>
      <c r="CR3" s="32" t="s">
        <v>133</v>
      </c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2" t="s">
        <v>149</v>
      </c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4"/>
      <c r="EG3" s="34"/>
      <c r="EH3" s="34"/>
      <c r="EI3" s="34"/>
      <c r="EJ3" s="34"/>
      <c r="EK3" s="34"/>
      <c r="EM3" s="71" t="s">
        <v>200</v>
      </c>
      <c r="EN3" s="102" t="s">
        <v>199</v>
      </c>
      <c r="EO3" s="102"/>
      <c r="EP3" s="102"/>
      <c r="EQ3" s="71" t="s">
        <v>201</v>
      </c>
      <c r="ER3" s="102" t="s">
        <v>202</v>
      </c>
      <c r="ES3" s="71" t="s">
        <v>203</v>
      </c>
      <c r="ET3" s="102" t="s">
        <v>204</v>
      </c>
      <c r="EU3" s="102"/>
      <c r="EV3" s="102"/>
      <c r="EW3" s="71" t="s">
        <v>166</v>
      </c>
      <c r="EX3" s="103" t="s">
        <v>167</v>
      </c>
      <c r="EY3" s="102">
        <v>11961</v>
      </c>
      <c r="EZ3" s="102"/>
      <c r="FA3" s="102"/>
      <c r="FB3" s="103"/>
      <c r="FG3" s="94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6"/>
    </row>
    <row r="4" spans="1:183" ht="25" customHeight="1" thickBot="1">
      <c r="A4" s="94"/>
      <c r="B4" s="95"/>
      <c r="C4" s="95"/>
      <c r="D4" s="96"/>
      <c r="E4" s="106" t="s">
        <v>10</v>
      </c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7"/>
      <c r="X4" s="21"/>
      <c r="Y4" s="34"/>
      <c r="Z4" s="34"/>
      <c r="AA4" s="34"/>
      <c r="AB4" s="32"/>
      <c r="AC4" s="32"/>
      <c r="AD4" s="32"/>
      <c r="AE4" s="32" t="s">
        <v>25</v>
      </c>
      <c r="AF4" s="34"/>
      <c r="AG4" s="34"/>
      <c r="AH4" s="34"/>
      <c r="AI4" s="34"/>
      <c r="AJ4" s="34"/>
      <c r="AK4" s="34"/>
      <c r="AL4" s="32"/>
      <c r="AM4" s="32"/>
      <c r="AN4" s="32"/>
      <c r="AO4" s="32"/>
      <c r="AP4" s="32"/>
      <c r="AQ4" s="34"/>
      <c r="AR4" s="34"/>
      <c r="AS4" s="34"/>
      <c r="AT4" s="21"/>
      <c r="AU4" s="34"/>
      <c r="AV4" s="34"/>
      <c r="AW4" s="34"/>
      <c r="AX4" s="34"/>
      <c r="AY4" s="32" t="s">
        <v>66</v>
      </c>
      <c r="AZ4" s="32" t="s">
        <v>67</v>
      </c>
      <c r="BC4" s="99" t="s">
        <v>69</v>
      </c>
      <c r="BD4" s="100"/>
      <c r="BE4" s="101"/>
      <c r="BF4" s="34" t="s">
        <v>68</v>
      </c>
      <c r="BG4" s="34"/>
      <c r="BH4" s="34"/>
      <c r="BN4" s="34"/>
      <c r="BO4" s="34"/>
      <c r="BP4" s="34"/>
      <c r="BQ4" s="34"/>
      <c r="BR4" s="34"/>
      <c r="BS4" s="34"/>
      <c r="BT4" s="34"/>
      <c r="BU4" s="32" t="s">
        <v>95</v>
      </c>
      <c r="BZ4" s="34"/>
      <c r="CA4" s="34"/>
      <c r="CB4" s="34"/>
      <c r="CC4" s="34"/>
      <c r="CD4" s="34"/>
      <c r="CE4" s="34"/>
      <c r="CK4" s="34"/>
      <c r="CL4" s="34"/>
      <c r="CM4" s="34"/>
      <c r="CN4" s="34"/>
      <c r="CO4" s="34"/>
      <c r="CP4" s="34"/>
      <c r="CQ4" s="34"/>
      <c r="CR4" s="34"/>
      <c r="CS4" s="32" t="s">
        <v>66</v>
      </c>
      <c r="CT4" s="32" t="s">
        <v>155</v>
      </c>
      <c r="CW4" s="34"/>
      <c r="CX4" s="34"/>
      <c r="CY4" s="34"/>
      <c r="CZ4" s="34"/>
      <c r="DA4" s="34"/>
      <c r="DB4" s="34"/>
      <c r="DH4" s="34"/>
      <c r="DI4" s="34"/>
      <c r="DJ4" s="34"/>
      <c r="DK4" s="34"/>
      <c r="DO4" s="99" t="s">
        <v>150</v>
      </c>
      <c r="DP4" s="100"/>
      <c r="DQ4" s="100"/>
      <c r="DR4" s="101"/>
      <c r="DS4" s="40" t="s">
        <v>45</v>
      </c>
      <c r="DT4" s="32" t="s">
        <v>151</v>
      </c>
      <c r="DV4" s="108" t="s">
        <v>152</v>
      </c>
      <c r="DW4" s="109"/>
      <c r="DX4" s="109"/>
      <c r="DY4" s="110"/>
      <c r="DZ4" s="54" t="s">
        <v>153</v>
      </c>
      <c r="EA4" s="108" t="s">
        <v>154</v>
      </c>
      <c r="EB4" s="109"/>
      <c r="EC4" s="109"/>
      <c r="ED4" s="110"/>
      <c r="EE4" s="54" t="s">
        <v>42</v>
      </c>
      <c r="EF4" s="34"/>
      <c r="EG4" s="34"/>
      <c r="EH4" s="34"/>
      <c r="EI4" s="34"/>
      <c r="EJ4" s="34"/>
      <c r="EK4" s="34"/>
      <c r="EL4" s="34"/>
      <c r="EM4" s="40" t="s">
        <v>200</v>
      </c>
      <c r="EN4" s="111" t="s">
        <v>205</v>
      </c>
      <c r="EO4" s="111"/>
      <c r="EP4" s="111"/>
      <c r="EQ4" s="72" t="s">
        <v>206</v>
      </c>
      <c r="ER4" s="103"/>
      <c r="ES4" s="40" t="s">
        <v>200</v>
      </c>
      <c r="ET4" s="111" t="s">
        <v>205</v>
      </c>
      <c r="EU4" s="111"/>
      <c r="EV4" s="111"/>
      <c r="EW4" s="72" t="s">
        <v>206</v>
      </c>
      <c r="EX4" s="103"/>
      <c r="EY4" s="103">
        <v>36</v>
      </c>
      <c r="EZ4" s="103"/>
      <c r="FA4" s="103"/>
      <c r="FB4" s="103"/>
      <c r="FG4" s="15"/>
      <c r="FH4" s="2" t="s">
        <v>224</v>
      </c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3"/>
    </row>
    <row r="5" spans="1:183" ht="25" customHeight="1" thickBo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Y5" s="32"/>
      <c r="Z5" s="32"/>
      <c r="AA5" s="99" t="s">
        <v>21</v>
      </c>
      <c r="AB5" s="100"/>
      <c r="AC5" s="101"/>
      <c r="AD5" s="35"/>
      <c r="AE5" s="32" t="s">
        <v>26</v>
      </c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Y5" s="32" t="s">
        <v>70</v>
      </c>
      <c r="AZ5" s="32" t="s">
        <v>71</v>
      </c>
      <c r="BA5" s="35"/>
      <c r="BV5" s="32" t="s">
        <v>96</v>
      </c>
      <c r="BX5" s="35"/>
      <c r="CT5" s="32" t="s">
        <v>156</v>
      </c>
      <c r="CU5" s="35"/>
      <c r="DR5" s="35"/>
      <c r="EL5" s="32" t="s">
        <v>174</v>
      </c>
      <c r="EM5" s="32" t="s">
        <v>207</v>
      </c>
      <c r="FG5" s="16"/>
      <c r="FH5" s="1" t="s">
        <v>225</v>
      </c>
      <c r="FY5" s="5"/>
    </row>
    <row r="6" spans="1:183" ht="25" customHeight="1" thickBot="1">
      <c r="A6" s="90" t="s">
        <v>11</v>
      </c>
      <c r="B6" s="90"/>
      <c r="C6" s="90"/>
      <c r="D6" s="32" t="s">
        <v>12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Y6" s="32"/>
      <c r="Z6" s="32"/>
      <c r="AA6" s="32"/>
      <c r="AB6" s="32"/>
      <c r="AC6" s="32"/>
      <c r="AD6" s="32"/>
      <c r="AE6" s="32" t="s">
        <v>27</v>
      </c>
      <c r="AF6" s="32"/>
      <c r="AG6" s="32"/>
      <c r="AH6" s="112"/>
      <c r="AI6" s="113"/>
      <c r="AJ6" s="32" t="s">
        <v>28</v>
      </c>
      <c r="AK6" s="32"/>
      <c r="AL6" s="32"/>
      <c r="AM6" s="32"/>
      <c r="AN6" s="32"/>
      <c r="AO6" s="32"/>
      <c r="AP6" s="32"/>
      <c r="AQ6" s="32"/>
      <c r="AR6" s="32"/>
      <c r="AS6" s="32"/>
      <c r="AX6" s="32" t="s">
        <v>13</v>
      </c>
      <c r="AY6" s="32" t="s">
        <v>72</v>
      </c>
      <c r="BV6" s="32" t="s">
        <v>97</v>
      </c>
      <c r="CD6" s="32" t="s">
        <v>98</v>
      </c>
      <c r="CI6" s="32" t="s">
        <v>99</v>
      </c>
      <c r="CS6" s="32" t="s">
        <v>70</v>
      </c>
      <c r="CT6" s="32" t="s">
        <v>136</v>
      </c>
      <c r="DL6" s="90" t="s">
        <v>157</v>
      </c>
      <c r="DM6" s="90"/>
      <c r="DN6" s="90"/>
      <c r="DO6" s="32" t="s">
        <v>160</v>
      </c>
      <c r="EM6" s="103" t="s">
        <v>198</v>
      </c>
      <c r="EN6" s="69">
        <v>23</v>
      </c>
      <c r="EO6" s="103" t="s">
        <v>188</v>
      </c>
      <c r="EP6" s="103">
        <v>355</v>
      </c>
      <c r="EQ6" s="103"/>
      <c r="ER6" s="103" t="s">
        <v>166</v>
      </c>
      <c r="ES6" s="103" t="s">
        <v>181</v>
      </c>
      <c r="ET6" s="103" t="s">
        <v>198</v>
      </c>
      <c r="EU6" s="40">
        <v>13</v>
      </c>
      <c r="EV6" s="103" t="s">
        <v>188</v>
      </c>
      <c r="EW6" s="103">
        <v>292</v>
      </c>
      <c r="EX6" s="103"/>
      <c r="EY6" s="103" t="s">
        <v>166</v>
      </c>
      <c r="EZ6" s="103" t="s">
        <v>167</v>
      </c>
      <c r="FA6" s="103">
        <v>332.25</v>
      </c>
      <c r="FB6" s="103"/>
      <c r="FC6" s="103"/>
      <c r="FG6" s="22"/>
      <c r="FH6" s="23" t="s">
        <v>226</v>
      </c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4"/>
    </row>
    <row r="7" spans="1:183" ht="25" customHeight="1" thickBot="1"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Y7" s="32"/>
      <c r="Z7" s="32"/>
      <c r="AA7" s="32"/>
      <c r="AB7" s="32"/>
      <c r="AC7" s="32"/>
      <c r="AD7" s="32"/>
      <c r="AE7" s="32" t="s">
        <v>29</v>
      </c>
      <c r="AF7" s="99" t="s">
        <v>31</v>
      </c>
      <c r="AG7" s="100"/>
      <c r="AH7" s="100"/>
      <c r="AI7" s="101"/>
      <c r="AJ7" s="32" t="s">
        <v>30</v>
      </c>
      <c r="AK7" s="32"/>
      <c r="AL7" s="32"/>
      <c r="AM7" s="32"/>
      <c r="AN7" s="32"/>
      <c r="AO7" s="32"/>
      <c r="AP7" s="32"/>
      <c r="AQ7" s="32"/>
      <c r="AR7" s="32"/>
      <c r="AS7" s="32"/>
      <c r="AY7" s="32" t="s">
        <v>66</v>
      </c>
      <c r="AZ7" s="32" t="s">
        <v>67</v>
      </c>
      <c r="BC7" s="99" t="s">
        <v>69</v>
      </c>
      <c r="BD7" s="100"/>
      <c r="BE7" s="118"/>
      <c r="BF7" s="34" t="s">
        <v>68</v>
      </c>
      <c r="BS7" s="32" t="s">
        <v>54</v>
      </c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S7" s="32" t="s">
        <v>134</v>
      </c>
      <c r="CT7" s="32" t="s">
        <v>137</v>
      </c>
      <c r="DO7" s="32" t="s">
        <v>158</v>
      </c>
      <c r="DP7" s="32" t="s">
        <v>159</v>
      </c>
      <c r="EM7" s="103"/>
      <c r="EN7" s="70">
        <v>36</v>
      </c>
      <c r="EO7" s="103"/>
      <c r="EP7" s="103"/>
      <c r="EQ7" s="103"/>
      <c r="ER7" s="103"/>
      <c r="ES7" s="103"/>
      <c r="ET7" s="103"/>
      <c r="EU7" s="72">
        <v>36</v>
      </c>
      <c r="EV7" s="103"/>
      <c r="EW7" s="103"/>
      <c r="EX7" s="103"/>
      <c r="EY7" s="103"/>
      <c r="EZ7" s="103"/>
      <c r="FA7" s="103"/>
      <c r="FB7" s="103"/>
      <c r="FC7" s="103"/>
      <c r="FG7" s="76"/>
      <c r="FH7" s="10" t="s">
        <v>229</v>
      </c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7"/>
    </row>
    <row r="8" spans="1:183" ht="25" customHeight="1" thickBot="1">
      <c r="A8" s="119">
        <v>10</v>
      </c>
      <c r="B8" s="27"/>
      <c r="C8" s="28"/>
      <c r="D8" s="30"/>
      <c r="E8" s="31"/>
      <c r="F8" s="30"/>
      <c r="G8" s="31"/>
      <c r="H8" s="29"/>
      <c r="I8" s="28"/>
      <c r="J8" s="30"/>
      <c r="K8" s="28"/>
      <c r="L8" s="30"/>
      <c r="M8" s="26"/>
      <c r="N8" s="26"/>
      <c r="O8" s="26"/>
      <c r="P8" s="31"/>
      <c r="Q8" s="29"/>
      <c r="R8" s="26"/>
      <c r="S8" s="26"/>
      <c r="T8" s="26"/>
      <c r="U8" s="31"/>
      <c r="V8" s="29"/>
      <c r="W8" s="26"/>
      <c r="Y8" s="32"/>
      <c r="Z8" s="32"/>
      <c r="AA8" s="99" t="s">
        <v>20</v>
      </c>
      <c r="AB8" s="100"/>
      <c r="AC8" s="101"/>
      <c r="AD8" s="32"/>
      <c r="AE8" s="32" t="s">
        <v>32</v>
      </c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Y8" s="32" t="s">
        <v>70</v>
      </c>
      <c r="AZ8" s="32" t="s">
        <v>73</v>
      </c>
      <c r="BE8" s="99">
        <v>2</v>
      </c>
      <c r="BF8" s="101"/>
      <c r="BG8" s="32" t="s">
        <v>74</v>
      </c>
      <c r="BJ8" s="99" t="s">
        <v>75</v>
      </c>
      <c r="BK8" s="100"/>
      <c r="BL8" s="101"/>
      <c r="BM8" s="32" t="s">
        <v>76</v>
      </c>
      <c r="BT8" s="32" t="s">
        <v>100</v>
      </c>
      <c r="CC8" s="38"/>
      <c r="CD8" s="38"/>
      <c r="CE8" s="38"/>
      <c r="CF8" s="38"/>
      <c r="CG8" s="38" t="s">
        <v>101</v>
      </c>
      <c r="CH8" s="38"/>
      <c r="CI8" s="38"/>
      <c r="CJ8" s="120">
        <f>AVERAGE(BW10:CN10)</f>
        <v>24.666666666666668</v>
      </c>
      <c r="CK8" s="121"/>
      <c r="CL8" s="122"/>
      <c r="CM8" s="38" t="s">
        <v>42</v>
      </c>
      <c r="CN8" s="38"/>
      <c r="CP8" s="32" t="s">
        <v>54</v>
      </c>
      <c r="DO8" s="32" t="s">
        <v>170</v>
      </c>
      <c r="DP8" s="32" t="s">
        <v>161</v>
      </c>
      <c r="DR8" s="32" t="s">
        <v>165</v>
      </c>
      <c r="DT8" s="40" t="s">
        <v>172</v>
      </c>
      <c r="DU8" s="32" t="s">
        <v>166</v>
      </c>
      <c r="DV8" s="32" t="s">
        <v>167</v>
      </c>
      <c r="DW8" s="99">
        <v>23</v>
      </c>
      <c r="DX8" s="100"/>
      <c r="DY8" s="101"/>
      <c r="EM8" s="32" t="s">
        <v>212</v>
      </c>
      <c r="FG8" s="4"/>
      <c r="FH8" s="1" t="s">
        <v>228</v>
      </c>
      <c r="FY8" s="5"/>
    </row>
    <row r="9" spans="1:183" ht="25" customHeight="1" thickBot="1">
      <c r="A9" s="119"/>
      <c r="B9" s="27"/>
      <c r="C9" s="28"/>
      <c r="D9" s="30"/>
      <c r="E9" s="31"/>
      <c r="F9" s="45"/>
      <c r="G9" s="46"/>
      <c r="H9" s="29"/>
      <c r="I9" s="28"/>
      <c r="J9" s="30"/>
      <c r="K9" s="28"/>
      <c r="L9" s="30"/>
      <c r="M9" s="26"/>
      <c r="N9" s="26"/>
      <c r="O9" s="26"/>
      <c r="P9" s="31"/>
      <c r="Q9" s="29"/>
      <c r="R9" s="26"/>
      <c r="S9" s="26"/>
      <c r="T9" s="26"/>
      <c r="U9" s="31"/>
      <c r="V9" s="29"/>
      <c r="W9" s="26"/>
      <c r="X9" s="32"/>
      <c r="Y9" s="32"/>
      <c r="Z9" s="32"/>
      <c r="AA9" s="32"/>
      <c r="AB9" s="32"/>
      <c r="AC9" s="32"/>
      <c r="AD9" s="32"/>
      <c r="AE9" s="32" t="s">
        <v>33</v>
      </c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BT9" s="116" t="s">
        <v>56</v>
      </c>
      <c r="BU9" s="123"/>
      <c r="BV9" s="117"/>
      <c r="BW9" s="116">
        <v>1</v>
      </c>
      <c r="BX9" s="117"/>
      <c r="BY9" s="116">
        <f>BW9+1</f>
        <v>2</v>
      </c>
      <c r="BZ9" s="117"/>
      <c r="CA9" s="116">
        <f>BY9+1</f>
        <v>3</v>
      </c>
      <c r="CB9" s="117"/>
      <c r="CC9" s="116">
        <f>CA9+1</f>
        <v>4</v>
      </c>
      <c r="CD9" s="117"/>
      <c r="CE9" s="116">
        <f>CC9+1</f>
        <v>5</v>
      </c>
      <c r="CF9" s="117"/>
      <c r="CG9" s="116">
        <f>CE9+1</f>
        <v>6</v>
      </c>
      <c r="CH9" s="117"/>
      <c r="CI9" s="116">
        <f>CG9+1</f>
        <v>7</v>
      </c>
      <c r="CJ9" s="131"/>
      <c r="CK9" s="132">
        <f>CI9+1</f>
        <v>8</v>
      </c>
      <c r="CL9" s="131"/>
      <c r="CM9" s="116">
        <f>CK9+1</f>
        <v>9</v>
      </c>
      <c r="CN9" s="117"/>
      <c r="CQ9" s="32" t="s">
        <v>135</v>
      </c>
      <c r="DR9" s="32" t="s">
        <v>169</v>
      </c>
      <c r="DS9" s="68"/>
      <c r="DT9" s="68"/>
      <c r="DV9" s="32" t="s">
        <v>166</v>
      </c>
      <c r="DW9" s="40" t="s">
        <v>167</v>
      </c>
      <c r="DX9" s="99">
        <v>355</v>
      </c>
      <c r="DY9" s="100"/>
      <c r="DZ9" s="101"/>
      <c r="EN9" s="69">
        <v>23</v>
      </c>
      <c r="EP9" s="103" t="s">
        <v>208</v>
      </c>
      <c r="EQ9" s="103"/>
      <c r="ER9" s="103"/>
      <c r="ES9" s="102" t="s">
        <v>209</v>
      </c>
      <c r="ET9" s="102"/>
      <c r="EU9" s="103" t="s">
        <v>210</v>
      </c>
      <c r="EV9" s="103"/>
      <c r="EW9" s="124" t="s">
        <v>211</v>
      </c>
      <c r="EX9" s="125"/>
      <c r="EY9" s="125"/>
      <c r="EZ9" s="125"/>
      <c r="FA9" s="125"/>
      <c r="FB9" s="125"/>
      <c r="FC9" s="118"/>
      <c r="FG9" s="18"/>
      <c r="FH9" s="6" t="s">
        <v>227</v>
      </c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9"/>
    </row>
    <row r="10" spans="1:183" ht="25" customHeight="1" thickBot="1">
      <c r="A10" s="115"/>
      <c r="B10" s="27"/>
      <c r="C10" s="28"/>
      <c r="D10" s="30"/>
      <c r="E10" s="31"/>
      <c r="F10" s="45"/>
      <c r="G10" s="46"/>
      <c r="H10" s="29"/>
      <c r="I10" s="28"/>
      <c r="J10" s="30"/>
      <c r="K10" s="28"/>
      <c r="L10" s="30"/>
      <c r="M10" s="26"/>
      <c r="N10" s="26"/>
      <c r="O10" s="26"/>
      <c r="P10" s="31"/>
      <c r="Q10" s="29"/>
      <c r="R10" s="26"/>
      <c r="S10" s="26"/>
      <c r="T10" s="26"/>
      <c r="U10" s="31"/>
      <c r="V10" s="29"/>
      <c r="W10" s="26"/>
      <c r="X10" s="90" t="s">
        <v>22</v>
      </c>
      <c r="Y10" s="90"/>
      <c r="Z10" s="90"/>
      <c r="AA10" s="32" t="s">
        <v>62</v>
      </c>
      <c r="AB10" s="32"/>
      <c r="AC10" s="32"/>
      <c r="AD10" s="32"/>
      <c r="AE10" s="32"/>
      <c r="AF10" s="61" t="s">
        <v>63</v>
      </c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U10" s="32" t="s">
        <v>54</v>
      </c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T10" s="116" t="s">
        <v>57</v>
      </c>
      <c r="BU10" s="123"/>
      <c r="BV10" s="117"/>
      <c r="BW10" s="129">
        <v>23</v>
      </c>
      <c r="BX10" s="130"/>
      <c r="BY10" s="129">
        <v>34</v>
      </c>
      <c r="BZ10" s="130"/>
      <c r="CA10" s="129">
        <v>12</v>
      </c>
      <c r="CB10" s="130"/>
      <c r="CC10" s="129">
        <v>40</v>
      </c>
      <c r="CD10" s="130"/>
      <c r="CE10" s="129">
        <v>13</v>
      </c>
      <c r="CF10" s="130"/>
      <c r="CG10" s="129">
        <v>37</v>
      </c>
      <c r="CH10" s="130"/>
      <c r="CI10" s="129">
        <v>19</v>
      </c>
      <c r="CJ10" s="130"/>
      <c r="CK10" s="129">
        <v>12</v>
      </c>
      <c r="CL10" s="130"/>
      <c r="CM10" s="129">
        <v>32</v>
      </c>
      <c r="CN10" s="130"/>
      <c r="CQ10" s="116">
        <v>68</v>
      </c>
      <c r="CR10" s="117"/>
      <c r="CS10" s="116">
        <v>84</v>
      </c>
      <c r="CT10" s="117"/>
      <c r="CU10" s="116">
        <v>76</v>
      </c>
      <c r="CV10" s="117"/>
      <c r="CW10" s="116">
        <v>72</v>
      </c>
      <c r="CX10" s="117"/>
      <c r="CY10" s="116">
        <v>72</v>
      </c>
      <c r="CZ10" s="117"/>
      <c r="DO10" s="32" t="s">
        <v>171</v>
      </c>
      <c r="DP10" s="32" t="s">
        <v>162</v>
      </c>
      <c r="DR10" s="32" t="s">
        <v>165</v>
      </c>
      <c r="DT10" s="40" t="s">
        <v>173</v>
      </c>
      <c r="DU10" s="32" t="s">
        <v>166</v>
      </c>
      <c r="DV10" s="32" t="s">
        <v>167</v>
      </c>
      <c r="DW10" s="99">
        <v>13</v>
      </c>
      <c r="DX10" s="100"/>
      <c r="DY10" s="101"/>
      <c r="EN10" s="70">
        <v>36</v>
      </c>
      <c r="EP10" s="103"/>
      <c r="EQ10" s="103"/>
      <c r="ER10" s="103"/>
      <c r="ES10" s="103" t="s">
        <v>164</v>
      </c>
      <c r="ET10" s="103"/>
      <c r="EU10" s="103"/>
      <c r="EV10" s="103"/>
      <c r="EW10" s="126"/>
      <c r="EX10" s="127"/>
      <c r="EY10" s="127"/>
      <c r="EZ10" s="127"/>
      <c r="FA10" s="127"/>
      <c r="FB10" s="127"/>
      <c r="FC10" s="128"/>
      <c r="FG10" s="4"/>
      <c r="FH10" s="1" t="s">
        <v>230</v>
      </c>
      <c r="FY10" s="5"/>
    </row>
    <row r="11" spans="1:183" ht="25" customHeight="1" thickBot="1">
      <c r="A11" s="115"/>
      <c r="B11" s="27"/>
      <c r="C11" s="28"/>
      <c r="D11" s="45"/>
      <c r="E11" s="46"/>
      <c r="F11" s="45"/>
      <c r="G11" s="46"/>
      <c r="H11" s="29"/>
      <c r="I11" s="28"/>
      <c r="J11" s="30"/>
      <c r="K11" s="28"/>
      <c r="L11" s="30"/>
      <c r="M11" s="26"/>
      <c r="N11" s="26"/>
      <c r="O11" s="26"/>
      <c r="P11" s="31"/>
      <c r="Q11" s="29"/>
      <c r="R11" s="26"/>
      <c r="S11" s="26"/>
      <c r="T11" s="26"/>
      <c r="U11" s="31"/>
      <c r="V11" s="29"/>
      <c r="W11" s="26"/>
      <c r="X11" s="32"/>
      <c r="Y11" s="36"/>
      <c r="Z11" s="36"/>
      <c r="AA11" s="33" t="s">
        <v>34</v>
      </c>
      <c r="AB11" s="33"/>
      <c r="AC11" s="36"/>
      <c r="AD11" s="36"/>
      <c r="AE11" s="36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V11" s="32" t="s">
        <v>79</v>
      </c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S11" s="37"/>
      <c r="BT11" s="116"/>
      <c r="BU11" s="123"/>
      <c r="BV11" s="123"/>
      <c r="BW11" s="133">
        <f>BW10-$CJ$8</f>
        <v>-1.6666666666666679</v>
      </c>
      <c r="BX11" s="134"/>
      <c r="BY11" s="135">
        <f>BY10-$CJ$8</f>
        <v>9.3333333333333321</v>
      </c>
      <c r="BZ11" s="135"/>
      <c r="CA11" s="135">
        <f>CA10-$CJ$8</f>
        <v>-12.666666666666668</v>
      </c>
      <c r="CB11" s="135"/>
      <c r="CC11" s="135">
        <f>CC10-$CJ$8</f>
        <v>15.333333333333332</v>
      </c>
      <c r="CD11" s="135"/>
      <c r="CE11" s="135">
        <f>CE10-$CJ$8</f>
        <v>-11.666666666666668</v>
      </c>
      <c r="CF11" s="135"/>
      <c r="CG11" s="135">
        <f>CG10-$CJ$8</f>
        <v>12.333333333333332</v>
      </c>
      <c r="CH11" s="135"/>
      <c r="CI11" s="135">
        <f>CI10-$CJ$8</f>
        <v>-5.6666666666666679</v>
      </c>
      <c r="CJ11" s="135"/>
      <c r="CK11" s="135">
        <f>CK10-$CJ$8</f>
        <v>-12.666666666666668</v>
      </c>
      <c r="CL11" s="135"/>
      <c r="CM11" s="135">
        <f>CM10-$CJ$8</f>
        <v>7.3333333333333321</v>
      </c>
      <c r="CN11" s="135"/>
      <c r="CQ11" s="32" t="s">
        <v>138</v>
      </c>
      <c r="DJ11" s="37"/>
      <c r="DM11" s="37"/>
      <c r="DN11" s="37"/>
      <c r="DR11" s="32" t="s">
        <v>169</v>
      </c>
      <c r="DS11" s="68"/>
      <c r="DT11" s="68"/>
      <c r="DV11" s="32" t="s">
        <v>166</v>
      </c>
      <c r="DW11" s="40" t="s">
        <v>167</v>
      </c>
      <c r="DX11" s="99">
        <v>292</v>
      </c>
      <c r="DY11" s="100"/>
      <c r="DZ11" s="101"/>
      <c r="EA11" s="37"/>
      <c r="EB11" s="37"/>
      <c r="EC11" s="37"/>
      <c r="ED11" s="37"/>
      <c r="EE11" s="37"/>
      <c r="EF11" s="37"/>
      <c r="EG11" s="37"/>
      <c r="EJ11" s="37"/>
      <c r="EK11" s="37"/>
      <c r="EM11" s="32" t="s">
        <v>213</v>
      </c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G11" s="25"/>
      <c r="FH11" s="23" t="s">
        <v>231</v>
      </c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4"/>
    </row>
    <row r="12" spans="1:183" ht="25" customHeight="1" thickBot="1">
      <c r="A12" s="5"/>
      <c r="B12" s="27"/>
      <c r="C12" s="28"/>
      <c r="D12" s="45"/>
      <c r="E12" s="46"/>
      <c r="F12" s="45"/>
      <c r="G12" s="46"/>
      <c r="H12" s="49"/>
      <c r="I12" s="42"/>
      <c r="J12" s="30"/>
      <c r="K12" s="28"/>
      <c r="L12" s="30"/>
      <c r="M12" s="26"/>
      <c r="N12" s="26"/>
      <c r="O12" s="26"/>
      <c r="P12" s="31"/>
      <c r="Q12" s="29"/>
      <c r="R12" s="26"/>
      <c r="S12" s="26"/>
      <c r="T12" s="26"/>
      <c r="U12" s="31"/>
      <c r="V12" s="29"/>
      <c r="W12" s="26"/>
      <c r="X12" s="32"/>
      <c r="Y12" s="32"/>
      <c r="Z12" s="32"/>
      <c r="AA12" s="112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7"/>
      <c r="AR12" s="32"/>
      <c r="AS12" s="32"/>
      <c r="AV12" s="116" t="s">
        <v>56</v>
      </c>
      <c r="AW12" s="123"/>
      <c r="AX12" s="117"/>
      <c r="AY12" s="116">
        <v>1</v>
      </c>
      <c r="AZ12" s="117"/>
      <c r="BA12" s="116">
        <f>AY12+1</f>
        <v>2</v>
      </c>
      <c r="BB12" s="117"/>
      <c r="BC12" s="116">
        <f>BA12+1</f>
        <v>3</v>
      </c>
      <c r="BD12" s="117"/>
      <c r="BE12" s="116">
        <f>BC12+1</f>
        <v>4</v>
      </c>
      <c r="BF12" s="117"/>
      <c r="BG12" s="116">
        <f>BE12+1</f>
        <v>5</v>
      </c>
      <c r="BH12" s="117"/>
      <c r="BI12" s="116">
        <f>BG12+1</f>
        <v>6</v>
      </c>
      <c r="BJ12" s="117"/>
      <c r="BK12" s="116">
        <f>BI12+1</f>
        <v>7</v>
      </c>
      <c r="BL12" s="117"/>
      <c r="BM12" s="116">
        <f>BK12+1</f>
        <v>8</v>
      </c>
      <c r="BN12" s="117"/>
      <c r="BO12" s="116">
        <f>BM12+1</f>
        <v>9</v>
      </c>
      <c r="BP12" s="117"/>
      <c r="BT12" s="32" t="s">
        <v>102</v>
      </c>
      <c r="CP12" s="37"/>
      <c r="CQ12" s="37" t="s">
        <v>66</v>
      </c>
      <c r="CR12" s="32" t="s">
        <v>139</v>
      </c>
      <c r="CT12" s="37"/>
      <c r="CU12" s="37"/>
      <c r="CV12" s="37"/>
      <c r="CW12" s="37"/>
      <c r="CX12" s="37"/>
      <c r="CY12" s="37"/>
      <c r="CZ12" s="37"/>
      <c r="DA12" s="32" t="s">
        <v>140</v>
      </c>
      <c r="DB12" s="37"/>
      <c r="DC12" s="37"/>
      <c r="DD12" s="37"/>
      <c r="DE12" s="37"/>
      <c r="DF12" s="37"/>
      <c r="DG12" s="37"/>
      <c r="DH12" s="37"/>
      <c r="DI12" s="37"/>
      <c r="DO12" s="32" t="s">
        <v>174</v>
      </c>
      <c r="DP12" s="32" t="s">
        <v>178</v>
      </c>
      <c r="EM12" s="99" t="s">
        <v>150</v>
      </c>
      <c r="EN12" s="100"/>
      <c r="EO12" s="100"/>
      <c r="EP12" s="101"/>
      <c r="EQ12" s="40" t="s">
        <v>45</v>
      </c>
      <c r="ER12" s="32" t="s">
        <v>151</v>
      </c>
      <c r="ET12" s="108" t="s">
        <v>152</v>
      </c>
      <c r="EU12" s="109"/>
      <c r="EV12" s="109"/>
      <c r="EW12" s="110"/>
      <c r="EX12" s="54" t="s">
        <v>153</v>
      </c>
      <c r="EY12" s="108" t="s">
        <v>154</v>
      </c>
      <c r="EZ12" s="109"/>
      <c r="FA12" s="109"/>
      <c r="FB12" s="110"/>
      <c r="FC12" s="54" t="s">
        <v>42</v>
      </c>
      <c r="FG12" s="25"/>
      <c r="FH12" s="23" t="s">
        <v>232</v>
      </c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4"/>
    </row>
    <row r="13" spans="1:183" ht="25" customHeight="1" thickBot="1">
      <c r="A13" s="115">
        <v>5</v>
      </c>
      <c r="B13" s="27"/>
      <c r="C13" s="28"/>
      <c r="D13" s="45"/>
      <c r="E13" s="46"/>
      <c r="F13" s="45"/>
      <c r="G13" s="46"/>
      <c r="H13" s="49"/>
      <c r="I13" s="42"/>
      <c r="J13" s="30"/>
      <c r="K13" s="28"/>
      <c r="L13" s="30"/>
      <c r="M13" s="26"/>
      <c r="N13" s="26"/>
      <c r="O13" s="26"/>
      <c r="P13" s="31"/>
      <c r="Q13" s="29"/>
      <c r="R13" s="26"/>
      <c r="S13" s="26"/>
      <c r="T13" s="26"/>
      <c r="U13" s="31"/>
      <c r="V13" s="29"/>
      <c r="W13" s="26"/>
      <c r="X13" s="32"/>
      <c r="Y13" s="32"/>
      <c r="Z13" s="32"/>
      <c r="AA13" s="138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40"/>
      <c r="AR13" s="32"/>
      <c r="AS13" s="32"/>
      <c r="AV13" s="116" t="s">
        <v>57</v>
      </c>
      <c r="AW13" s="123"/>
      <c r="AX13" s="117"/>
      <c r="AY13" s="116">
        <v>23</v>
      </c>
      <c r="AZ13" s="117"/>
      <c r="BA13" s="116">
        <v>34</v>
      </c>
      <c r="BB13" s="117"/>
      <c r="BC13" s="116">
        <v>12</v>
      </c>
      <c r="BD13" s="117"/>
      <c r="BE13" s="116">
        <v>40</v>
      </c>
      <c r="BF13" s="117"/>
      <c r="BG13" s="116">
        <v>13</v>
      </c>
      <c r="BH13" s="117"/>
      <c r="BI13" s="116">
        <v>37</v>
      </c>
      <c r="BJ13" s="117"/>
      <c r="BK13" s="116">
        <v>19</v>
      </c>
      <c r="BL13" s="117"/>
      <c r="BM13" s="116">
        <v>12</v>
      </c>
      <c r="BN13" s="117"/>
      <c r="BO13" s="116">
        <v>32</v>
      </c>
      <c r="BP13" s="117"/>
      <c r="BZ13" s="103" t="s">
        <v>58</v>
      </c>
      <c r="CA13" s="103"/>
      <c r="CB13" s="145">
        <f>BW11+BY11+CA11+CC11+CE11+CG11+CI11+CK11+CM11</f>
        <v>-1.0658141036401503E-14</v>
      </c>
      <c r="CC13" s="146"/>
      <c r="CD13" s="146"/>
      <c r="CE13" s="146"/>
      <c r="CF13" s="147"/>
      <c r="CQ13" s="143" t="s">
        <v>141</v>
      </c>
      <c r="CR13" s="151"/>
      <c r="CS13" s="151"/>
      <c r="CT13" s="144"/>
      <c r="CU13" s="143">
        <v>68</v>
      </c>
      <c r="CV13" s="144"/>
      <c r="CW13" s="143">
        <v>84</v>
      </c>
      <c r="CX13" s="144"/>
      <c r="CY13" s="143">
        <v>76</v>
      </c>
      <c r="CZ13" s="144"/>
      <c r="DA13" s="143">
        <v>72</v>
      </c>
      <c r="DB13" s="144"/>
      <c r="DC13" s="143">
        <v>72</v>
      </c>
      <c r="DD13" s="144"/>
      <c r="DP13" s="32" t="s">
        <v>179</v>
      </c>
      <c r="DT13" s="32" t="s">
        <v>167</v>
      </c>
      <c r="DU13" s="32" t="s">
        <v>180</v>
      </c>
      <c r="EM13" s="32" t="s">
        <v>214</v>
      </c>
      <c r="FB13" s="32" t="s">
        <v>215</v>
      </c>
      <c r="FG13" s="4"/>
      <c r="FH13" s="1" t="s">
        <v>233</v>
      </c>
      <c r="FY13" s="5"/>
    </row>
    <row r="14" spans="1:183" ht="25" customHeight="1" thickBot="1">
      <c r="A14" s="115"/>
      <c r="B14" s="41"/>
      <c r="C14" s="42"/>
      <c r="D14" s="45"/>
      <c r="E14" s="46"/>
      <c r="F14" s="45"/>
      <c r="G14" s="46"/>
      <c r="H14" s="49"/>
      <c r="I14" s="42"/>
      <c r="J14" s="45"/>
      <c r="K14" s="42"/>
      <c r="L14" s="30"/>
      <c r="M14" s="26"/>
      <c r="N14" s="26"/>
      <c r="O14" s="26"/>
      <c r="P14" s="31"/>
      <c r="Q14" s="29"/>
      <c r="R14" s="26"/>
      <c r="S14" s="26"/>
      <c r="T14" s="26"/>
      <c r="U14" s="31"/>
      <c r="V14" s="29"/>
      <c r="W14" s="26"/>
      <c r="X14" s="32"/>
      <c r="Y14" s="32"/>
      <c r="Z14" s="32"/>
      <c r="AA14" s="32"/>
      <c r="AB14" s="32" t="s">
        <v>35</v>
      </c>
      <c r="AC14" s="32" t="s">
        <v>36</v>
      </c>
      <c r="AD14" s="32" t="s">
        <v>37</v>
      </c>
      <c r="AE14" s="32"/>
      <c r="AF14" s="32"/>
      <c r="AG14" s="99" t="s">
        <v>47</v>
      </c>
      <c r="AH14" s="100"/>
      <c r="AI14" s="100"/>
      <c r="AJ14" s="101"/>
      <c r="AK14" s="32"/>
      <c r="AL14" s="32"/>
      <c r="AM14" s="32"/>
      <c r="AN14" s="32"/>
      <c r="AO14" s="32"/>
      <c r="AP14" s="32"/>
      <c r="AQ14" s="32"/>
      <c r="AR14" s="32"/>
      <c r="AS14" s="32"/>
      <c r="AV14" s="32" t="s">
        <v>80</v>
      </c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Z14" s="103"/>
      <c r="CA14" s="103"/>
      <c r="CB14" s="148"/>
      <c r="CC14" s="149"/>
      <c r="CD14" s="149"/>
      <c r="CE14" s="149"/>
      <c r="CF14" s="150"/>
      <c r="CQ14" s="108" t="s">
        <v>142</v>
      </c>
      <c r="CR14" s="109"/>
      <c r="CS14" s="109"/>
      <c r="CT14" s="110"/>
      <c r="CU14" s="99">
        <f>CU13-70</f>
        <v>-2</v>
      </c>
      <c r="CV14" s="101"/>
      <c r="CW14" s="99">
        <f>CW13-70</f>
        <v>14</v>
      </c>
      <c r="CX14" s="101"/>
      <c r="CY14" s="99">
        <f>CY13-70</f>
        <v>6</v>
      </c>
      <c r="CZ14" s="101"/>
      <c r="DA14" s="99">
        <f>DA13-70</f>
        <v>2</v>
      </c>
      <c r="DB14" s="101"/>
      <c r="DC14" s="99">
        <f>DC13-70</f>
        <v>2</v>
      </c>
      <c r="DD14" s="101"/>
      <c r="DT14" s="32" t="s">
        <v>167</v>
      </c>
      <c r="DU14" s="99">
        <v>23</v>
      </c>
      <c r="DV14" s="100"/>
      <c r="DW14" s="101"/>
      <c r="DX14" s="32" t="s">
        <v>181</v>
      </c>
      <c r="DY14" s="99">
        <v>13</v>
      </c>
      <c r="DZ14" s="100"/>
      <c r="EA14" s="101"/>
      <c r="EB14" s="32" t="s">
        <v>167</v>
      </c>
      <c r="EC14" s="99">
        <v>36</v>
      </c>
      <c r="ED14" s="100"/>
      <c r="EE14" s="101"/>
      <c r="EI14" s="90" t="s">
        <v>216</v>
      </c>
      <c r="EJ14" s="90"/>
      <c r="EK14" s="90"/>
      <c r="EL14" s="32" t="s">
        <v>217</v>
      </c>
      <c r="EP14" s="32" t="s">
        <v>223</v>
      </c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</row>
    <row r="15" spans="1:183" ht="25" customHeight="1" thickBot="1">
      <c r="A15" s="5"/>
      <c r="B15" s="41"/>
      <c r="C15" s="42"/>
      <c r="D15" s="45"/>
      <c r="E15" s="46"/>
      <c r="F15" s="45"/>
      <c r="G15" s="46"/>
      <c r="H15" s="49"/>
      <c r="I15" s="42"/>
      <c r="J15" s="45"/>
      <c r="K15" s="42"/>
      <c r="L15" s="30"/>
      <c r="M15" s="26"/>
      <c r="N15" s="26"/>
      <c r="O15" s="26"/>
      <c r="P15" s="31"/>
      <c r="Q15" s="29"/>
      <c r="R15" s="26"/>
      <c r="S15" s="26"/>
      <c r="T15" s="26"/>
      <c r="U15" s="31"/>
      <c r="V15" s="29"/>
      <c r="W15" s="26"/>
      <c r="X15" s="32"/>
      <c r="Y15" s="32"/>
      <c r="Z15" s="32"/>
      <c r="AA15" s="32"/>
      <c r="AB15" s="32" t="s">
        <v>38</v>
      </c>
      <c r="AC15" s="32" t="s">
        <v>36</v>
      </c>
      <c r="AD15" s="99" t="s">
        <v>49</v>
      </c>
      <c r="AE15" s="100"/>
      <c r="AF15" s="101"/>
      <c r="AG15" s="32" t="s">
        <v>41</v>
      </c>
      <c r="AH15" s="32"/>
      <c r="AI15" s="32"/>
      <c r="AJ15" s="32"/>
      <c r="AK15" s="99" t="s">
        <v>48</v>
      </c>
      <c r="AL15" s="100"/>
      <c r="AM15" s="101"/>
      <c r="AN15" s="32" t="s">
        <v>43</v>
      </c>
      <c r="AO15" s="32"/>
      <c r="AP15" s="32"/>
      <c r="AQ15" s="32"/>
      <c r="AR15" s="32"/>
      <c r="AS15" s="32"/>
      <c r="AV15" s="116" t="s">
        <v>57</v>
      </c>
      <c r="AW15" s="123"/>
      <c r="AX15" s="117"/>
      <c r="AY15" s="141">
        <v>12</v>
      </c>
      <c r="AZ15" s="142"/>
      <c r="BA15" s="141">
        <v>12</v>
      </c>
      <c r="BB15" s="142"/>
      <c r="BC15" s="141">
        <v>13</v>
      </c>
      <c r="BD15" s="142"/>
      <c r="BE15" s="141">
        <v>19</v>
      </c>
      <c r="BF15" s="152"/>
      <c r="BG15" s="99">
        <v>23</v>
      </c>
      <c r="BH15" s="101"/>
      <c r="BI15" s="152">
        <v>32</v>
      </c>
      <c r="BJ15" s="142"/>
      <c r="BK15" s="141">
        <v>34</v>
      </c>
      <c r="BL15" s="142"/>
      <c r="BM15" s="141">
        <v>37</v>
      </c>
      <c r="BN15" s="142"/>
      <c r="BO15" s="141">
        <v>40</v>
      </c>
      <c r="BP15" s="142"/>
      <c r="CQ15" s="32" t="s">
        <v>70</v>
      </c>
      <c r="CR15" s="32" t="s">
        <v>143</v>
      </c>
      <c r="DO15" s="32" t="s">
        <v>174</v>
      </c>
      <c r="DP15" s="32" t="s">
        <v>175</v>
      </c>
      <c r="EL15" s="32" t="s">
        <v>218</v>
      </c>
    </row>
    <row r="16" spans="1:183" ht="25" customHeight="1" thickBot="1">
      <c r="A16" s="115">
        <v>2</v>
      </c>
      <c r="B16" s="41"/>
      <c r="C16" s="42"/>
      <c r="D16" s="45"/>
      <c r="E16" s="46"/>
      <c r="F16" s="45"/>
      <c r="G16" s="46"/>
      <c r="H16" s="49"/>
      <c r="I16" s="42"/>
      <c r="J16" s="45"/>
      <c r="K16" s="42"/>
      <c r="L16" s="45"/>
      <c r="M16" s="51"/>
      <c r="N16" s="51"/>
      <c r="O16" s="51"/>
      <c r="P16" s="46"/>
      <c r="Q16" s="29"/>
      <c r="R16" s="26"/>
      <c r="S16" s="26"/>
      <c r="T16" s="26"/>
      <c r="U16" s="31"/>
      <c r="V16" s="29"/>
      <c r="W16" s="26"/>
      <c r="X16" s="32"/>
      <c r="Y16" s="32"/>
      <c r="Z16" s="32"/>
      <c r="AA16" s="32"/>
      <c r="AB16" s="32" t="s">
        <v>39</v>
      </c>
      <c r="AC16" s="32" t="s">
        <v>36</v>
      </c>
      <c r="AD16" s="32" t="s">
        <v>40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BS16" s="14" t="s">
        <v>2</v>
      </c>
      <c r="BT16" s="10" t="s">
        <v>7</v>
      </c>
      <c r="BU16" s="10"/>
      <c r="BV16" s="10" t="s">
        <v>86</v>
      </c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1"/>
      <c r="CR16" s="32" t="s">
        <v>144</v>
      </c>
      <c r="DA16" s="99">
        <f>AVERAGE(CU14:DD14)</f>
        <v>4.4000000000000004</v>
      </c>
      <c r="DB16" s="100"/>
      <c r="DC16" s="100"/>
      <c r="DD16" s="101"/>
      <c r="DP16" s="103" t="s">
        <v>176</v>
      </c>
      <c r="DQ16" s="103"/>
      <c r="DR16" s="103"/>
      <c r="DS16" s="102" t="s">
        <v>177</v>
      </c>
      <c r="DT16" s="102"/>
      <c r="DU16" s="102"/>
      <c r="DW16" s="32" t="s">
        <v>182</v>
      </c>
      <c r="EN16" s="32" t="s">
        <v>219</v>
      </c>
      <c r="EX16" s="124">
        <v>267</v>
      </c>
      <c r="EY16" s="125"/>
      <c r="EZ16" s="125"/>
      <c r="FA16" s="125"/>
      <c r="FB16" s="118"/>
      <c r="FC16" s="103" t="s">
        <v>220</v>
      </c>
      <c r="FD16" s="103"/>
      <c r="FF16" s="14" t="s">
        <v>2</v>
      </c>
      <c r="FG16" s="10" t="s">
        <v>1</v>
      </c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1"/>
    </row>
    <row r="17" spans="1:183" ht="25" customHeight="1" thickBot="1">
      <c r="A17" s="115"/>
      <c r="B17" s="41"/>
      <c r="C17" s="42"/>
      <c r="D17" s="45"/>
      <c r="E17" s="46"/>
      <c r="F17" s="45"/>
      <c r="G17" s="46"/>
      <c r="H17" s="49"/>
      <c r="I17" s="42"/>
      <c r="J17" s="45"/>
      <c r="K17" s="42"/>
      <c r="L17" s="45"/>
      <c r="M17" s="51"/>
      <c r="N17" s="51"/>
      <c r="O17" s="51"/>
      <c r="P17" s="46"/>
      <c r="Q17" s="49"/>
      <c r="R17" s="51"/>
      <c r="S17" s="51"/>
      <c r="T17" s="51"/>
      <c r="U17" s="46"/>
      <c r="V17" s="29"/>
      <c r="W17" s="26"/>
      <c r="X17" s="32"/>
      <c r="Y17" s="32"/>
      <c r="Z17" s="32"/>
      <c r="AA17" s="32" t="s">
        <v>44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BB17" s="32" t="s">
        <v>77</v>
      </c>
      <c r="BE17" s="38"/>
      <c r="BF17" s="38"/>
      <c r="BG17" s="153" t="s">
        <v>78</v>
      </c>
      <c r="BH17" s="154"/>
      <c r="BI17" s="155" t="s">
        <v>58</v>
      </c>
      <c r="BJ17" s="156"/>
      <c r="BK17" s="99">
        <f>MEDIAN(AY13:BP13)</f>
        <v>23</v>
      </c>
      <c r="BL17" s="100"/>
      <c r="BM17" s="100"/>
      <c r="BN17" s="100"/>
      <c r="BO17" s="100"/>
      <c r="BP17" s="101"/>
      <c r="BS17" s="8"/>
      <c r="BT17" s="6"/>
      <c r="BU17" s="6"/>
      <c r="BV17" s="6" t="s">
        <v>103</v>
      </c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7"/>
      <c r="CQ17" s="32" t="s">
        <v>134</v>
      </c>
      <c r="CR17" s="32" t="s">
        <v>145</v>
      </c>
      <c r="DP17" s="103"/>
      <c r="DQ17" s="103"/>
      <c r="DR17" s="103"/>
      <c r="DS17" s="103" t="s">
        <v>163</v>
      </c>
      <c r="DT17" s="103"/>
      <c r="DU17" s="103"/>
      <c r="DW17" s="32" t="s">
        <v>183</v>
      </c>
      <c r="EX17" s="126"/>
      <c r="EY17" s="127"/>
      <c r="EZ17" s="127"/>
      <c r="FA17" s="127"/>
      <c r="FB17" s="128"/>
      <c r="FC17" s="103"/>
      <c r="FD17" s="103"/>
      <c r="FF17" s="12"/>
      <c r="GA17" s="13"/>
    </row>
    <row r="18" spans="1:183" ht="25" customHeight="1" thickBot="1">
      <c r="B18" s="43"/>
      <c r="C18" s="44"/>
      <c r="D18" s="47"/>
      <c r="E18" s="48"/>
      <c r="F18" s="47"/>
      <c r="G18" s="48"/>
      <c r="H18" s="50"/>
      <c r="I18" s="44"/>
      <c r="J18" s="47"/>
      <c r="K18" s="44"/>
      <c r="L18" s="47"/>
      <c r="M18" s="52"/>
      <c r="N18" s="52"/>
      <c r="O18" s="52"/>
      <c r="P18" s="48"/>
      <c r="Q18" s="50"/>
      <c r="R18" s="52"/>
      <c r="S18" s="52"/>
      <c r="T18" s="52"/>
      <c r="U18" s="48"/>
      <c r="V18" s="50"/>
      <c r="W18" s="52"/>
      <c r="X18" s="32"/>
      <c r="Y18" s="32"/>
      <c r="Z18" s="32"/>
      <c r="AA18" s="124" t="s">
        <v>46</v>
      </c>
      <c r="AB18" s="125"/>
      <c r="AC18" s="125"/>
      <c r="AD18" s="118"/>
      <c r="AE18" s="103" t="s">
        <v>45</v>
      </c>
      <c r="AF18" s="161" t="s">
        <v>51</v>
      </c>
      <c r="AG18" s="162"/>
      <c r="AH18" s="162"/>
      <c r="AI18" s="162"/>
      <c r="AJ18" s="163"/>
      <c r="AK18" s="164" t="s">
        <v>45</v>
      </c>
      <c r="AL18" s="165" t="s">
        <v>52</v>
      </c>
      <c r="AM18" s="165"/>
      <c r="AN18" s="165"/>
      <c r="AO18" s="165"/>
      <c r="AP18" s="165"/>
      <c r="AQ18" s="32"/>
      <c r="AR18" s="32"/>
      <c r="AS18" s="32"/>
      <c r="CR18" s="99">
        <v>4.4000000000000004</v>
      </c>
      <c r="CS18" s="100"/>
      <c r="CT18" s="100"/>
      <c r="CU18" s="101"/>
      <c r="CV18" s="32" t="str">
        <f>"＋70＝"</f>
        <v>＋70＝</v>
      </c>
      <c r="CX18" s="99">
        <v>74.400000000000006</v>
      </c>
      <c r="CY18" s="100"/>
      <c r="CZ18" s="100"/>
      <c r="DA18" s="101"/>
      <c r="DW18" s="32" t="s">
        <v>184</v>
      </c>
      <c r="EL18" s="32" t="s">
        <v>221</v>
      </c>
      <c r="FF18" s="12"/>
      <c r="GA18" s="13"/>
    </row>
    <row r="19" spans="1:183" ht="25" customHeight="1" thickBot="1">
      <c r="B19" s="2"/>
      <c r="C19" s="92">
        <v>2</v>
      </c>
      <c r="D19" s="92"/>
      <c r="E19" s="92">
        <v>4</v>
      </c>
      <c r="F19" s="92"/>
      <c r="G19" s="92">
        <v>6</v>
      </c>
      <c r="H19" s="92"/>
      <c r="I19" s="92">
        <v>8</v>
      </c>
      <c r="J19" s="92"/>
      <c r="K19" s="92">
        <v>10</v>
      </c>
      <c r="L19" s="92"/>
      <c r="M19" s="2"/>
      <c r="N19" s="2"/>
      <c r="O19" s="2"/>
      <c r="P19" s="92">
        <v>15</v>
      </c>
      <c r="Q19" s="92"/>
      <c r="R19" s="2"/>
      <c r="S19" s="2"/>
      <c r="T19" s="2"/>
      <c r="U19" s="92">
        <v>20</v>
      </c>
      <c r="V19" s="92"/>
      <c r="W19" s="2"/>
      <c r="X19" s="32"/>
      <c r="Y19" s="32"/>
      <c r="Z19" s="32"/>
      <c r="AA19" s="126"/>
      <c r="AB19" s="127"/>
      <c r="AC19" s="127"/>
      <c r="AD19" s="128"/>
      <c r="AE19" s="103"/>
      <c r="AF19" s="157" t="s">
        <v>50</v>
      </c>
      <c r="AG19" s="158"/>
      <c r="AH19" s="158"/>
      <c r="AI19" s="158"/>
      <c r="AJ19" s="159"/>
      <c r="AK19" s="164"/>
      <c r="AL19" s="160" t="s">
        <v>53</v>
      </c>
      <c r="AM19" s="160"/>
      <c r="AN19" s="160"/>
      <c r="AO19" s="160"/>
      <c r="AP19" s="160"/>
      <c r="AQ19" s="32"/>
      <c r="AR19" s="32"/>
      <c r="AS19" s="32"/>
      <c r="AV19" s="32" t="s">
        <v>81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S19" s="90" t="s">
        <v>104</v>
      </c>
      <c r="BT19" s="90"/>
      <c r="BU19" s="90"/>
      <c r="BV19" s="34" t="s">
        <v>105</v>
      </c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Q19" s="32" t="s">
        <v>29</v>
      </c>
      <c r="CR19" s="32" t="s">
        <v>146</v>
      </c>
      <c r="CY19" s="136">
        <f>AVERAGE(CU13:DD13)</f>
        <v>74.400000000000006</v>
      </c>
      <c r="CZ19" s="136"/>
      <c r="DA19" s="32" t="s">
        <v>147</v>
      </c>
      <c r="DO19" s="32" t="s">
        <v>174</v>
      </c>
      <c r="DP19" s="32" t="s">
        <v>185</v>
      </c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N19" s="32" t="s">
        <v>222</v>
      </c>
      <c r="EX19" s="124">
        <v>11961</v>
      </c>
      <c r="EY19" s="125"/>
      <c r="EZ19" s="125"/>
      <c r="FA19" s="125"/>
      <c r="FB19" s="118"/>
      <c r="FC19" s="103" t="s">
        <v>220</v>
      </c>
      <c r="FD19" s="103"/>
      <c r="FF19" s="12"/>
      <c r="GA19" s="13"/>
    </row>
    <row r="20" spans="1:183" ht="25" customHeight="1" thickBot="1"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X20" s="32"/>
      <c r="Y20" s="36"/>
      <c r="Z20" s="36"/>
      <c r="AA20" s="36"/>
      <c r="AB20" s="36"/>
      <c r="AC20" s="36"/>
      <c r="AD20" s="36"/>
      <c r="AE20" s="36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V20" s="116" t="s">
        <v>56</v>
      </c>
      <c r="AW20" s="123"/>
      <c r="AX20" s="117"/>
      <c r="AY20" s="116">
        <v>1</v>
      </c>
      <c r="AZ20" s="117"/>
      <c r="BA20" s="116">
        <f>AY20+1</f>
        <v>2</v>
      </c>
      <c r="BB20" s="117"/>
      <c r="BC20" s="116">
        <f>BA20+1</f>
        <v>3</v>
      </c>
      <c r="BD20" s="117"/>
      <c r="BE20" s="116">
        <f>BC20+1</f>
        <v>4</v>
      </c>
      <c r="BF20" s="117"/>
      <c r="BG20" s="116">
        <f>BE20+1</f>
        <v>5</v>
      </c>
      <c r="BH20" s="117"/>
      <c r="BI20" s="116">
        <f>BG20+1</f>
        <v>6</v>
      </c>
      <c r="BJ20" s="117"/>
      <c r="BK20" s="116">
        <f>BI20+1</f>
        <v>7</v>
      </c>
      <c r="BL20" s="117"/>
      <c r="BM20" s="116">
        <f>BK20+1</f>
        <v>8</v>
      </c>
      <c r="BN20" s="117"/>
      <c r="BO20" s="37"/>
      <c r="BP20" s="37"/>
      <c r="BS20" s="34"/>
      <c r="BT20" s="34"/>
      <c r="BU20" s="34"/>
      <c r="BV20" s="99" t="s">
        <v>20</v>
      </c>
      <c r="BW20" s="100"/>
      <c r="BX20" s="101"/>
      <c r="BY20" s="59" t="s">
        <v>91</v>
      </c>
      <c r="CA20" s="99" t="s">
        <v>106</v>
      </c>
      <c r="CB20" s="100"/>
      <c r="CC20" s="101"/>
      <c r="CD20" s="58" t="s">
        <v>93</v>
      </c>
      <c r="CE20" s="34"/>
      <c r="CF20" s="34"/>
      <c r="CG20" s="99" t="s">
        <v>107</v>
      </c>
      <c r="CH20" s="101"/>
      <c r="CI20" s="58" t="s">
        <v>94</v>
      </c>
      <c r="CJ20" s="34"/>
      <c r="CK20" s="34"/>
      <c r="CL20" s="34"/>
      <c r="CM20" s="37"/>
      <c r="CO20" s="1"/>
      <c r="CP20" s="1"/>
      <c r="CQ20" s="1"/>
      <c r="CR20" s="34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M20" s="37"/>
      <c r="DN20" s="37"/>
      <c r="DP20" s="103" t="s">
        <v>176</v>
      </c>
      <c r="DQ20" s="103"/>
      <c r="DR20" s="103"/>
      <c r="DS20" s="102" t="s">
        <v>177</v>
      </c>
      <c r="DT20" s="102"/>
      <c r="DU20" s="102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126"/>
      <c r="EY20" s="127"/>
      <c r="EZ20" s="127"/>
      <c r="FA20" s="127"/>
      <c r="FB20" s="128"/>
      <c r="FC20" s="103"/>
      <c r="FD20" s="103"/>
      <c r="FF20" s="12"/>
      <c r="GA20" s="13"/>
    </row>
    <row r="21" spans="1:183" ht="25" customHeight="1" thickBot="1">
      <c r="C21" s="32" t="s">
        <v>15</v>
      </c>
      <c r="D21" s="53" t="s">
        <v>16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S21" s="32"/>
      <c r="T21" s="99" t="s">
        <v>19</v>
      </c>
      <c r="U21" s="100"/>
      <c r="V21" s="101"/>
      <c r="X21" s="32" t="s">
        <v>54</v>
      </c>
      <c r="Y21" s="32"/>
      <c r="Z21" s="32"/>
      <c r="AA21" s="32"/>
      <c r="AB21" s="32"/>
      <c r="AC21" s="32"/>
      <c r="AD21" s="32"/>
      <c r="AE21" s="32"/>
      <c r="AF21" s="32"/>
      <c r="AG21" s="32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V21" s="116" t="s">
        <v>57</v>
      </c>
      <c r="AW21" s="123"/>
      <c r="AX21" s="117"/>
      <c r="AY21" s="116">
        <v>23</v>
      </c>
      <c r="AZ21" s="117"/>
      <c r="BA21" s="116">
        <v>34</v>
      </c>
      <c r="BB21" s="117"/>
      <c r="BC21" s="116">
        <v>12</v>
      </c>
      <c r="BD21" s="117"/>
      <c r="BE21" s="116">
        <v>40</v>
      </c>
      <c r="BF21" s="117"/>
      <c r="BG21" s="116">
        <v>13</v>
      </c>
      <c r="BH21" s="117"/>
      <c r="BI21" s="116">
        <v>37</v>
      </c>
      <c r="BJ21" s="117"/>
      <c r="BK21" s="116">
        <v>19</v>
      </c>
      <c r="BL21" s="117"/>
      <c r="BM21" s="116">
        <v>12</v>
      </c>
      <c r="BN21" s="117"/>
      <c r="BO21" s="38"/>
      <c r="BP21" s="38"/>
      <c r="BS21" s="34"/>
      <c r="BT21" s="34"/>
      <c r="BU21" s="34"/>
      <c r="BV21" s="32" t="s">
        <v>108</v>
      </c>
      <c r="CA21" s="32" t="s">
        <v>109</v>
      </c>
      <c r="CB21" s="34"/>
      <c r="CC21" s="34"/>
      <c r="CD21" s="34"/>
      <c r="CE21" s="34"/>
      <c r="CF21" s="34"/>
      <c r="CL21" s="34"/>
      <c r="CM21" s="38"/>
      <c r="CO21" s="34"/>
      <c r="CP21" s="14" t="s">
        <v>2</v>
      </c>
      <c r="CQ21" s="10" t="s">
        <v>1</v>
      </c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1"/>
      <c r="DP21" s="103"/>
      <c r="DQ21" s="103"/>
      <c r="DR21" s="103"/>
      <c r="DS21" s="111" t="s">
        <v>163</v>
      </c>
      <c r="DT21" s="111"/>
      <c r="DU21" s="111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F21" s="12"/>
      <c r="GA21" s="13"/>
    </row>
    <row r="22" spans="1:183" ht="25" customHeight="1" thickBot="1">
      <c r="C22" s="1" t="s">
        <v>13</v>
      </c>
      <c r="D22" s="53" t="s">
        <v>17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99" t="s">
        <v>20</v>
      </c>
      <c r="U22" s="100"/>
      <c r="V22" s="101"/>
      <c r="X22" s="32"/>
      <c r="Y22" s="32" t="s">
        <v>55</v>
      </c>
      <c r="Z22" s="32"/>
      <c r="AA22" s="32"/>
      <c r="AB22" s="32"/>
      <c r="AC22" s="32"/>
      <c r="AD22" s="32"/>
      <c r="AE22" s="32"/>
      <c r="AF22" s="32"/>
      <c r="AG22" s="32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V22" s="32" t="s">
        <v>80</v>
      </c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Y22" s="35"/>
      <c r="CG22" s="32" t="s">
        <v>121</v>
      </c>
      <c r="CM22" s="38"/>
      <c r="CP22" s="12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3"/>
      <c r="DP22" s="32" t="s">
        <v>186</v>
      </c>
      <c r="EJ22" s="32" t="s">
        <v>255</v>
      </c>
      <c r="EN22" s="32" t="s">
        <v>257</v>
      </c>
      <c r="FF22" s="12"/>
      <c r="GA22" s="13"/>
    </row>
    <row r="23" spans="1:183" ht="25" customHeight="1" thickBot="1">
      <c r="C23" s="1" t="s">
        <v>14</v>
      </c>
      <c r="D23" s="53" t="s">
        <v>18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99" t="s">
        <v>21</v>
      </c>
      <c r="U23" s="100"/>
      <c r="V23" s="101"/>
      <c r="X23" s="32"/>
      <c r="Y23" s="116" t="s">
        <v>56</v>
      </c>
      <c r="Z23" s="123"/>
      <c r="AA23" s="117"/>
      <c r="AB23" s="116">
        <v>1</v>
      </c>
      <c r="AC23" s="117"/>
      <c r="AD23" s="116">
        <f>AB23+1</f>
        <v>2</v>
      </c>
      <c r="AE23" s="117"/>
      <c r="AF23" s="116">
        <f>AD23+1</f>
        <v>3</v>
      </c>
      <c r="AG23" s="117"/>
      <c r="AH23" s="116">
        <f>AF23+1</f>
        <v>4</v>
      </c>
      <c r="AI23" s="117"/>
      <c r="AJ23" s="116">
        <f>AH23+1</f>
        <v>5</v>
      </c>
      <c r="AK23" s="117"/>
      <c r="AL23" s="116">
        <f>AJ23+1</f>
        <v>6</v>
      </c>
      <c r="AM23" s="117"/>
      <c r="AN23" s="116">
        <f>AL23+1</f>
        <v>7</v>
      </c>
      <c r="AO23" s="117"/>
      <c r="AP23" s="116">
        <f>AN23+1</f>
        <v>8</v>
      </c>
      <c r="AQ23" s="117"/>
      <c r="AR23" s="116">
        <f>AP23+1</f>
        <v>9</v>
      </c>
      <c r="AS23" s="117"/>
      <c r="AV23" s="116" t="s">
        <v>57</v>
      </c>
      <c r="AW23" s="123"/>
      <c r="AX23" s="117"/>
      <c r="AY23" s="141">
        <v>12</v>
      </c>
      <c r="AZ23" s="142"/>
      <c r="BA23" s="141">
        <v>12</v>
      </c>
      <c r="BB23" s="142"/>
      <c r="BC23" s="141">
        <v>13</v>
      </c>
      <c r="BD23" s="152"/>
      <c r="BE23" s="99">
        <v>19</v>
      </c>
      <c r="BF23" s="101"/>
      <c r="BG23" s="99">
        <v>23</v>
      </c>
      <c r="BH23" s="101"/>
      <c r="BI23" s="152">
        <v>34</v>
      </c>
      <c r="BJ23" s="142"/>
      <c r="BK23" s="141">
        <v>37</v>
      </c>
      <c r="BL23" s="142"/>
      <c r="BM23" s="141">
        <v>40</v>
      </c>
      <c r="BN23" s="142"/>
      <c r="CG23" s="32" t="s">
        <v>122</v>
      </c>
      <c r="CP23" s="12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3"/>
      <c r="DP23" s="32" t="s">
        <v>187</v>
      </c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J23" s="82" t="s">
        <v>237</v>
      </c>
      <c r="EK23" s="166" t="s">
        <v>238</v>
      </c>
      <c r="EL23" s="166"/>
      <c r="EM23" s="166"/>
      <c r="EN23" s="166" t="s">
        <v>239</v>
      </c>
      <c r="EO23" s="166"/>
      <c r="EP23" s="166"/>
      <c r="ER23" s="32" t="s">
        <v>240</v>
      </c>
      <c r="ES23" s="32" t="s">
        <v>244</v>
      </c>
      <c r="FA23" s="99">
        <f>AVERAGE(EK24:EM33)</f>
        <v>31.5</v>
      </c>
      <c r="FB23" s="100"/>
      <c r="FC23" s="101"/>
      <c r="FD23" s="32" t="s">
        <v>241</v>
      </c>
      <c r="FF23" s="12"/>
      <c r="GA23" s="13"/>
    </row>
    <row r="24" spans="1:183" ht="25" customHeight="1" thickBot="1">
      <c r="X24" s="32"/>
      <c r="Y24" s="116" t="s">
        <v>57</v>
      </c>
      <c r="Z24" s="123"/>
      <c r="AA24" s="117"/>
      <c r="AB24" s="116">
        <v>23</v>
      </c>
      <c r="AC24" s="117"/>
      <c r="AD24" s="116">
        <v>34</v>
      </c>
      <c r="AE24" s="117"/>
      <c r="AF24" s="116">
        <v>12</v>
      </c>
      <c r="AG24" s="117"/>
      <c r="AH24" s="116">
        <v>40</v>
      </c>
      <c r="AI24" s="117"/>
      <c r="AJ24" s="116">
        <v>13</v>
      </c>
      <c r="AK24" s="117"/>
      <c r="AL24" s="116">
        <v>37</v>
      </c>
      <c r="AM24" s="117"/>
      <c r="AN24" s="116">
        <v>19</v>
      </c>
      <c r="AO24" s="117"/>
      <c r="AP24" s="116">
        <v>12</v>
      </c>
      <c r="AQ24" s="117"/>
      <c r="AR24" s="116">
        <v>32</v>
      </c>
      <c r="AS24" s="117"/>
      <c r="AV24" s="32" t="s">
        <v>82</v>
      </c>
      <c r="CG24" s="32" t="s">
        <v>123</v>
      </c>
      <c r="CJ24" s="120">
        <v>5</v>
      </c>
      <c r="CK24" s="168"/>
      <c r="CL24" s="32" t="s">
        <v>124</v>
      </c>
      <c r="CP24" s="12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3"/>
      <c r="DP24" s="99" t="s">
        <v>168</v>
      </c>
      <c r="DQ24" s="100"/>
      <c r="DR24" s="101"/>
      <c r="DS24" s="59" t="s">
        <v>188</v>
      </c>
      <c r="DT24" s="99" t="s">
        <v>163</v>
      </c>
      <c r="DU24" s="100"/>
      <c r="DV24" s="101"/>
      <c r="DW24" s="73" t="s">
        <v>167</v>
      </c>
      <c r="DX24" s="173" t="s">
        <v>177</v>
      </c>
      <c r="DY24" s="173"/>
      <c r="DZ24" s="74"/>
      <c r="EA24" s="39"/>
      <c r="EB24" s="38"/>
      <c r="EC24" s="38"/>
      <c r="ED24" s="38"/>
      <c r="EE24" s="38"/>
      <c r="EF24" s="38"/>
      <c r="EG24" s="38"/>
      <c r="EJ24" s="82">
        <v>1</v>
      </c>
      <c r="EK24" s="167">
        <v>26</v>
      </c>
      <c r="EL24" s="167"/>
      <c r="EM24" s="167"/>
      <c r="EN24" s="167">
        <v>51</v>
      </c>
      <c r="EO24" s="167"/>
      <c r="EP24" s="167"/>
      <c r="ER24" s="32" t="s">
        <v>242</v>
      </c>
      <c r="ES24" s="32" t="s">
        <v>243</v>
      </c>
      <c r="FA24" s="99">
        <f>MEDIAN(EK24:EM33)</f>
        <v>31.5</v>
      </c>
      <c r="FB24" s="100"/>
      <c r="FC24" s="101"/>
      <c r="FD24" s="32" t="s">
        <v>241</v>
      </c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</row>
    <row r="25" spans="1:183" ht="25" customHeight="1" thickBot="1">
      <c r="B25" s="14" t="s">
        <v>2</v>
      </c>
      <c r="C25" s="10" t="s">
        <v>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V25" s="32" t="s">
        <v>83</v>
      </c>
      <c r="AW25" s="99">
        <v>19</v>
      </c>
      <c r="AX25" s="101"/>
      <c r="AY25" s="32" t="s">
        <v>84</v>
      </c>
      <c r="AZ25" s="99">
        <v>23</v>
      </c>
      <c r="BA25" s="101"/>
      <c r="BB25" s="32" t="s">
        <v>85</v>
      </c>
      <c r="BD25" s="32" t="s">
        <v>45</v>
      </c>
      <c r="BE25" s="99">
        <f>(BE23+BG23)/2</f>
        <v>21</v>
      </c>
      <c r="BF25" s="101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CB25" s="38"/>
      <c r="CC25" s="38"/>
      <c r="CD25" s="38"/>
      <c r="CE25" s="38"/>
      <c r="CF25" s="38"/>
      <c r="CG25" s="38"/>
      <c r="CH25" s="38"/>
      <c r="CI25" s="38"/>
      <c r="CJ25" s="38" t="s">
        <v>125</v>
      </c>
      <c r="CK25" s="120">
        <v>23.6</v>
      </c>
      <c r="CL25" s="121"/>
      <c r="CM25" s="122"/>
      <c r="CP25" s="65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66"/>
      <c r="DP25" s="32" t="s">
        <v>189</v>
      </c>
      <c r="EJ25" s="82">
        <f t="shared" ref="EJ25:EJ33" si="0">EJ24+1</f>
        <v>2</v>
      </c>
      <c r="EK25" s="167">
        <v>15</v>
      </c>
      <c r="EL25" s="167"/>
      <c r="EM25" s="167"/>
      <c r="EN25" s="167">
        <v>29</v>
      </c>
      <c r="EO25" s="167"/>
      <c r="EP25" s="167"/>
      <c r="ER25" s="32" t="s">
        <v>245</v>
      </c>
      <c r="ES25" s="32" t="s">
        <v>256</v>
      </c>
      <c r="FA25" s="83"/>
      <c r="FB25" s="83"/>
      <c r="FC25" s="83"/>
      <c r="FG25" s="1" t="s">
        <v>4</v>
      </c>
      <c r="FL25" s="1" t="s">
        <v>5</v>
      </c>
    </row>
    <row r="26" spans="1:183" ht="25" customHeight="1" thickBot="1">
      <c r="B26" s="12"/>
      <c r="V26" s="13"/>
      <c r="X26" s="32"/>
      <c r="Y26" s="32"/>
      <c r="Z26" s="32"/>
      <c r="AA26" s="32"/>
      <c r="AB26" s="32"/>
      <c r="AC26" s="32"/>
      <c r="AD26" s="32"/>
      <c r="AE26" s="32" t="s">
        <v>64</v>
      </c>
      <c r="AF26" s="32"/>
      <c r="AG26" s="32"/>
      <c r="AH26" s="38"/>
      <c r="AI26" s="38"/>
      <c r="AJ26" s="169"/>
      <c r="AK26" s="170"/>
      <c r="AL26" s="155" t="s">
        <v>58</v>
      </c>
      <c r="AM26" s="156"/>
      <c r="AN26" s="153">
        <f>AVERAGE(AB24:AS24)</f>
        <v>24.666666666666668</v>
      </c>
      <c r="AO26" s="171"/>
      <c r="AP26" s="171"/>
      <c r="AQ26" s="171"/>
      <c r="AR26" s="171"/>
      <c r="AS26" s="154"/>
      <c r="BE26" s="38"/>
      <c r="BF26" s="38"/>
      <c r="BG26" s="38"/>
      <c r="BH26" s="38"/>
      <c r="BI26" s="39"/>
      <c r="BJ26" s="39"/>
      <c r="BK26" s="38"/>
      <c r="BL26" s="38"/>
      <c r="BM26" s="38"/>
      <c r="BN26" s="38"/>
      <c r="BO26" s="38"/>
      <c r="BP26" s="38"/>
      <c r="CB26" s="38"/>
      <c r="CC26" s="38"/>
      <c r="CD26" s="38"/>
      <c r="CE26" s="38"/>
      <c r="CF26" s="39"/>
      <c r="CG26" s="39"/>
      <c r="CH26" s="38"/>
      <c r="CI26" s="38"/>
      <c r="CJ26" s="38"/>
      <c r="CK26" s="38"/>
      <c r="CL26" s="38"/>
      <c r="CM26" s="38"/>
      <c r="CP26" s="65"/>
      <c r="CY26" s="38"/>
      <c r="CZ26" s="38"/>
      <c r="DA26" s="38"/>
      <c r="DB26" s="38"/>
      <c r="DC26" s="39"/>
      <c r="DD26" s="39"/>
      <c r="DE26" s="38"/>
      <c r="DF26" s="38"/>
      <c r="DG26" s="38"/>
      <c r="DH26" s="38"/>
      <c r="DI26" s="38"/>
      <c r="DJ26" s="38"/>
      <c r="DK26" s="66"/>
      <c r="DP26" s="32" t="s">
        <v>190</v>
      </c>
      <c r="DT26" s="40" t="s">
        <v>167</v>
      </c>
      <c r="DU26" s="172">
        <v>355</v>
      </c>
      <c r="DV26" s="172"/>
      <c r="DW26" s="40" t="s">
        <v>188</v>
      </c>
      <c r="DX26" s="172">
        <v>23</v>
      </c>
      <c r="DY26" s="172"/>
      <c r="DZ26" s="40" t="s">
        <v>167</v>
      </c>
      <c r="EA26" s="172">
        <f>DU26*DX26</f>
        <v>8165</v>
      </c>
      <c r="EB26" s="172"/>
      <c r="EC26" s="172"/>
      <c r="EJ26" s="82">
        <f t="shared" si="0"/>
        <v>3</v>
      </c>
      <c r="EK26" s="167">
        <v>42</v>
      </c>
      <c r="EL26" s="167"/>
      <c r="EM26" s="167"/>
      <c r="EN26" s="174">
        <v>79</v>
      </c>
      <c r="EO26" s="174"/>
      <c r="EP26" s="174"/>
      <c r="ES26" s="32" t="s">
        <v>248</v>
      </c>
      <c r="FA26" s="99">
        <v>50</v>
      </c>
      <c r="FB26" s="100"/>
      <c r="FC26" s="101"/>
      <c r="FD26" s="32" t="s">
        <v>241</v>
      </c>
      <c r="FG26" s="1" t="s">
        <v>6</v>
      </c>
      <c r="FL26" s="1" t="s">
        <v>259</v>
      </c>
    </row>
    <row r="27" spans="1:183" ht="25" customHeight="1" thickBot="1">
      <c r="B27" s="12"/>
      <c r="V27" s="13"/>
      <c r="BB27" s="32" t="s">
        <v>77</v>
      </c>
      <c r="BE27" s="38"/>
      <c r="BF27" s="38"/>
      <c r="BG27" s="153" t="s">
        <v>78</v>
      </c>
      <c r="BH27" s="154"/>
      <c r="BI27" s="155" t="s">
        <v>58</v>
      </c>
      <c r="BJ27" s="156"/>
      <c r="BK27" s="99">
        <f>MEDIAN(AY23:BN23)</f>
        <v>21</v>
      </c>
      <c r="BL27" s="100"/>
      <c r="BM27" s="100"/>
      <c r="BN27" s="100"/>
      <c r="BO27" s="100"/>
      <c r="BP27" s="101"/>
      <c r="CG27" s="32" t="s">
        <v>126</v>
      </c>
      <c r="CP27" s="65"/>
      <c r="DK27" s="66"/>
      <c r="DP27" s="32" t="s">
        <v>191</v>
      </c>
      <c r="DT27" s="40" t="s">
        <v>167</v>
      </c>
      <c r="DU27" s="99">
        <v>292</v>
      </c>
      <c r="DV27" s="101"/>
      <c r="DW27" s="40" t="s">
        <v>188</v>
      </c>
      <c r="DX27" s="99">
        <v>13</v>
      </c>
      <c r="DY27" s="101"/>
      <c r="DZ27" s="40" t="s">
        <v>167</v>
      </c>
      <c r="EA27" s="99">
        <f>DU27*DX27</f>
        <v>3796</v>
      </c>
      <c r="EB27" s="100"/>
      <c r="EC27" s="101"/>
      <c r="EJ27" s="82">
        <f t="shared" si="0"/>
        <v>4</v>
      </c>
      <c r="EK27" s="167">
        <v>22</v>
      </c>
      <c r="EL27" s="167"/>
      <c r="EM27" s="116"/>
      <c r="EN27" s="175">
        <v>50</v>
      </c>
      <c r="EO27" s="176"/>
      <c r="EP27" s="177"/>
      <c r="ER27" s="32" t="s">
        <v>246</v>
      </c>
      <c r="ES27" s="32" t="s">
        <v>247</v>
      </c>
      <c r="FA27" s="84"/>
      <c r="FB27" s="84"/>
      <c r="FC27" s="84"/>
      <c r="FQ27" s="1" t="s">
        <v>258</v>
      </c>
    </row>
    <row r="28" spans="1:183" ht="25" customHeight="1" thickBot="1">
      <c r="B28" s="12"/>
      <c r="V28" s="13"/>
      <c r="Y28" s="14" t="s">
        <v>2</v>
      </c>
      <c r="Z28" s="10" t="s">
        <v>7</v>
      </c>
      <c r="AA28" s="10"/>
      <c r="AB28" s="10" t="s">
        <v>59</v>
      </c>
      <c r="AC28" s="10" t="str">
        <f>"=23+34+12+40+…"</f>
        <v>=23+34+12+40+…</v>
      </c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V28" s="60"/>
      <c r="BS28" s="60"/>
      <c r="CG28" s="32" t="s">
        <v>127</v>
      </c>
      <c r="CH28" s="120">
        <v>5</v>
      </c>
      <c r="CI28" s="122"/>
      <c r="CJ28" s="32" t="s">
        <v>128</v>
      </c>
      <c r="CP28" s="67"/>
      <c r="DK28" s="66"/>
      <c r="DM28" s="60"/>
      <c r="DO28" s="32" t="s">
        <v>174</v>
      </c>
      <c r="DP28" s="32" t="s">
        <v>193</v>
      </c>
      <c r="EJ28" s="82">
        <f t="shared" si="0"/>
        <v>5</v>
      </c>
      <c r="EK28" s="167">
        <v>49</v>
      </c>
      <c r="EL28" s="167"/>
      <c r="EM28" s="167"/>
      <c r="EN28" s="178">
        <v>92</v>
      </c>
      <c r="EO28" s="178"/>
      <c r="EP28" s="178"/>
      <c r="ES28" s="32" t="s">
        <v>249</v>
      </c>
      <c r="FA28" s="85"/>
      <c r="FB28" s="85"/>
      <c r="FC28" s="85"/>
    </row>
    <row r="29" spans="1:183" ht="25" customHeight="1" thickBot="1"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7"/>
      <c r="Y29" s="8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7"/>
      <c r="AV29" s="14" t="s">
        <v>2</v>
      </c>
      <c r="AW29" s="10" t="s">
        <v>7</v>
      </c>
      <c r="AX29" s="10"/>
      <c r="AY29" s="10" t="s">
        <v>86</v>
      </c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1"/>
      <c r="CG29" s="32" t="s">
        <v>129</v>
      </c>
      <c r="CP29" s="65"/>
      <c r="DK29" s="66"/>
      <c r="DP29" s="32" t="s">
        <v>192</v>
      </c>
      <c r="DT29" s="40" t="s">
        <v>167</v>
      </c>
      <c r="DU29" s="179">
        <v>8165</v>
      </c>
      <c r="DV29" s="179"/>
      <c r="DW29" s="40" t="s">
        <v>181</v>
      </c>
      <c r="DX29" s="99">
        <v>3796</v>
      </c>
      <c r="DY29" s="101"/>
      <c r="DZ29" s="40" t="s">
        <v>167</v>
      </c>
      <c r="EA29" s="99">
        <f>DU29+DX29</f>
        <v>11961</v>
      </c>
      <c r="EB29" s="100"/>
      <c r="EC29" s="101"/>
      <c r="EJ29" s="82">
        <f t="shared" si="0"/>
        <v>6</v>
      </c>
      <c r="EK29" s="167">
        <v>35</v>
      </c>
      <c r="EL29" s="167"/>
      <c r="EM29" s="167"/>
      <c r="EN29" s="167">
        <v>67</v>
      </c>
      <c r="EO29" s="167"/>
      <c r="EP29" s="167"/>
      <c r="ER29" s="32" t="s">
        <v>250</v>
      </c>
    </row>
    <row r="30" spans="1:183" ht="25" customHeight="1" thickBot="1">
      <c r="R30" s="19"/>
      <c r="S30" s="20"/>
      <c r="T30" s="20"/>
      <c r="U30" s="20"/>
      <c r="V30" s="20"/>
      <c r="W30" s="20"/>
      <c r="AV30" s="8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7"/>
      <c r="CG30" s="99" t="s">
        <v>20</v>
      </c>
      <c r="CH30" s="100"/>
      <c r="CI30" s="101"/>
      <c r="CJ30" s="32" t="s">
        <v>130</v>
      </c>
      <c r="CP30" s="65"/>
      <c r="DK30" s="66"/>
      <c r="DO30" s="32" t="s">
        <v>174</v>
      </c>
      <c r="DP30" s="32" t="s">
        <v>194</v>
      </c>
      <c r="EJ30" s="82">
        <f t="shared" si="0"/>
        <v>7</v>
      </c>
      <c r="EK30" s="167">
        <v>43</v>
      </c>
      <c r="EL30" s="167"/>
      <c r="EM30" s="167"/>
      <c r="EN30" s="167">
        <v>94</v>
      </c>
      <c r="EO30" s="167"/>
      <c r="EP30" s="167"/>
      <c r="ER30" s="103" t="s">
        <v>198</v>
      </c>
      <c r="ES30" s="86">
        <v>10</v>
      </c>
      <c r="ET30" s="103" t="s">
        <v>188</v>
      </c>
      <c r="EU30" s="180">
        <v>31.5</v>
      </c>
      <c r="EV30" s="180"/>
      <c r="EW30" s="103" t="s">
        <v>166</v>
      </c>
      <c r="EX30" s="103" t="s">
        <v>181</v>
      </c>
      <c r="EY30" s="103" t="s">
        <v>198</v>
      </c>
      <c r="EZ30" s="88">
        <v>10</v>
      </c>
      <c r="FA30" s="103" t="s">
        <v>188</v>
      </c>
      <c r="FB30" s="103">
        <v>64.5</v>
      </c>
      <c r="FC30" s="103"/>
      <c r="FD30" s="103" t="s">
        <v>166</v>
      </c>
    </row>
    <row r="31" spans="1:183" ht="25" customHeight="1" thickBot="1">
      <c r="R31" s="20"/>
      <c r="S31" s="20"/>
      <c r="T31" s="20"/>
      <c r="U31" s="20"/>
      <c r="V31" s="20"/>
      <c r="W31" s="20"/>
      <c r="CP31" s="65"/>
      <c r="DK31" s="66"/>
      <c r="DP31" s="179" t="s">
        <v>176</v>
      </c>
      <c r="DQ31" s="179"/>
      <c r="DR31" s="179"/>
      <c r="DS31" s="165" t="s">
        <v>177</v>
      </c>
      <c r="DT31" s="165"/>
      <c r="DU31" s="165"/>
      <c r="DV31" s="179" t="s">
        <v>167</v>
      </c>
      <c r="DW31" s="161">
        <v>11961</v>
      </c>
      <c r="DX31" s="162"/>
      <c r="DY31" s="163"/>
      <c r="DZ31" s="179" t="s">
        <v>167</v>
      </c>
      <c r="EA31" s="124">
        <f>DW31/DW32</f>
        <v>332.25</v>
      </c>
      <c r="EB31" s="125"/>
      <c r="EC31" s="125"/>
      <c r="ED31" s="125"/>
      <c r="EE31" s="118"/>
      <c r="EJ31" s="82">
        <f t="shared" si="0"/>
        <v>8</v>
      </c>
      <c r="EK31" s="167">
        <v>31</v>
      </c>
      <c r="EL31" s="167"/>
      <c r="EM31" s="167"/>
      <c r="EN31" s="167">
        <v>66</v>
      </c>
      <c r="EO31" s="167"/>
      <c r="EP31" s="167"/>
      <c r="ER31" s="103"/>
      <c r="ES31" s="87">
        <v>20</v>
      </c>
      <c r="ET31" s="103"/>
      <c r="EU31" s="180"/>
      <c r="EV31" s="180"/>
      <c r="EW31" s="103"/>
      <c r="EX31" s="103"/>
      <c r="EY31" s="103"/>
      <c r="EZ31" s="87">
        <v>20</v>
      </c>
      <c r="FA31" s="103"/>
      <c r="FB31" s="103"/>
      <c r="FC31" s="103"/>
      <c r="FD31" s="103"/>
    </row>
    <row r="32" spans="1:183" ht="25" customHeight="1" thickBot="1">
      <c r="AV32" s="59" t="s">
        <v>87</v>
      </c>
      <c r="CP32" s="65"/>
      <c r="DK32" s="66"/>
      <c r="DP32" s="179"/>
      <c r="DQ32" s="179"/>
      <c r="DR32" s="179"/>
      <c r="DS32" s="160" t="s">
        <v>163</v>
      </c>
      <c r="DT32" s="160"/>
      <c r="DU32" s="160"/>
      <c r="DV32" s="179"/>
      <c r="DW32" s="157">
        <v>36</v>
      </c>
      <c r="DX32" s="158"/>
      <c r="DY32" s="159"/>
      <c r="DZ32" s="179"/>
      <c r="EA32" s="126"/>
      <c r="EB32" s="127"/>
      <c r="EC32" s="127"/>
      <c r="ED32" s="127"/>
      <c r="EE32" s="128"/>
      <c r="EJ32" s="82">
        <f t="shared" si="0"/>
        <v>9</v>
      </c>
      <c r="EK32" s="167">
        <v>20</v>
      </c>
      <c r="EL32" s="167"/>
      <c r="EM32" s="167"/>
      <c r="EN32" s="167">
        <v>45</v>
      </c>
      <c r="EO32" s="167"/>
      <c r="EP32" s="167"/>
      <c r="EZ32" s="32" t="s">
        <v>167</v>
      </c>
      <c r="FA32" s="99">
        <f>AVERAGE(EK24:EP33)</f>
        <v>48</v>
      </c>
      <c r="FB32" s="100"/>
      <c r="FC32" s="101"/>
      <c r="FD32" s="32" t="s">
        <v>241</v>
      </c>
    </row>
    <row r="33" spans="48:146" ht="25" customHeight="1" thickBot="1">
      <c r="AV33" s="59" t="s">
        <v>88</v>
      </c>
      <c r="CP33" s="55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7"/>
      <c r="EH33" s="75" t="s">
        <v>196</v>
      </c>
      <c r="EJ33" s="82">
        <f t="shared" si="0"/>
        <v>10</v>
      </c>
      <c r="EK33" s="167">
        <v>32</v>
      </c>
      <c r="EL33" s="167"/>
      <c r="EM33" s="167"/>
      <c r="EN33" s="167">
        <v>72</v>
      </c>
      <c r="EO33" s="167"/>
      <c r="EP33" s="167"/>
    </row>
  </sheetData>
  <mergeCells count="306">
    <mergeCell ref="DL6:DN6"/>
    <mergeCell ref="EI2:EK2"/>
    <mergeCell ref="DO4:DR4"/>
    <mergeCell ref="DV4:DY4"/>
    <mergeCell ref="EA4:ED4"/>
    <mergeCell ref="CQ10:CR10"/>
    <mergeCell ref="CS10:CT10"/>
    <mergeCell ref="CU10:CV10"/>
    <mergeCell ref="CW10:CX10"/>
    <mergeCell ref="CY10:CZ10"/>
    <mergeCell ref="DL2:DN2"/>
    <mergeCell ref="DW10:DY10"/>
    <mergeCell ref="CY19:CZ19"/>
    <mergeCell ref="DA13:DB13"/>
    <mergeCell ref="DC13:DD13"/>
    <mergeCell ref="CA20:CC20"/>
    <mergeCell ref="CG20:CH20"/>
    <mergeCell ref="CJ24:CK24"/>
    <mergeCell ref="CK25:CM25"/>
    <mergeCell ref="CH28:CI28"/>
    <mergeCell ref="CG30:CI30"/>
    <mergeCell ref="CU13:CV13"/>
    <mergeCell ref="CW13:CX13"/>
    <mergeCell ref="CY13:CZ13"/>
    <mergeCell ref="CQ13:CT13"/>
    <mergeCell ref="DC14:DD14"/>
    <mergeCell ref="DA14:DB14"/>
    <mergeCell ref="CY14:CZ14"/>
    <mergeCell ref="CW14:CX14"/>
    <mergeCell ref="CU14:CV14"/>
    <mergeCell ref="CQ14:CT14"/>
    <mergeCell ref="DA16:DD16"/>
    <mergeCell ref="CX18:DA18"/>
    <mergeCell ref="CR18:CU18"/>
    <mergeCell ref="CG11:CH11"/>
    <mergeCell ref="CI11:CJ11"/>
    <mergeCell ref="CK11:CL11"/>
    <mergeCell ref="CM11:CN11"/>
    <mergeCell ref="CJ8:CL8"/>
    <mergeCell ref="BZ13:CA14"/>
    <mergeCell ref="CB13:CF14"/>
    <mergeCell ref="CI9:CJ9"/>
    <mergeCell ref="CK9:CL9"/>
    <mergeCell ref="CM9:CN9"/>
    <mergeCell ref="CM10:CN10"/>
    <mergeCell ref="BG27:BH27"/>
    <mergeCell ref="BI27:BJ27"/>
    <mergeCell ref="BK27:BP27"/>
    <mergeCell ref="BU3:BW3"/>
    <mergeCell ref="BT9:BV9"/>
    <mergeCell ref="BW9:BX9"/>
    <mergeCell ref="BT11:BV11"/>
    <mergeCell ref="BW11:BX11"/>
    <mergeCell ref="BS19:BU19"/>
    <mergeCell ref="BV20:BX20"/>
    <mergeCell ref="BM13:BN13"/>
    <mergeCell ref="BO13:BP13"/>
    <mergeCell ref="BK17:BP17"/>
    <mergeCell ref="BT10:BV10"/>
    <mergeCell ref="BW10:BX10"/>
    <mergeCell ref="BR2:BT2"/>
    <mergeCell ref="CO2:CQ2"/>
    <mergeCell ref="BC4:BE4"/>
    <mergeCell ref="BC7:BE7"/>
    <mergeCell ref="BE8:BF8"/>
    <mergeCell ref="BJ8:BL8"/>
    <mergeCell ref="AV12:AX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Y10:BZ10"/>
    <mergeCell ref="CA10:CB10"/>
    <mergeCell ref="CC10:CD10"/>
    <mergeCell ref="CE10:CF10"/>
    <mergeCell ref="CG10:CH10"/>
    <mergeCell ref="CI10:CJ10"/>
    <mergeCell ref="CK10:CL10"/>
    <mergeCell ref="CE11:CF11"/>
    <mergeCell ref="BC13:BD13"/>
    <mergeCell ref="BE13:BF13"/>
    <mergeCell ref="BG13:BH13"/>
    <mergeCell ref="BI13:BJ13"/>
    <mergeCell ref="AR24:AS24"/>
    <mergeCell ref="AR23:AS23"/>
    <mergeCell ref="BI17:BJ17"/>
    <mergeCell ref="AV21:AX21"/>
    <mergeCell ref="AY21:AZ21"/>
    <mergeCell ref="BA21:BB21"/>
    <mergeCell ref="AV15:AX15"/>
    <mergeCell ref="AY15:AZ15"/>
    <mergeCell ref="BA15:BB15"/>
    <mergeCell ref="AV20:AX20"/>
    <mergeCell ref="AY20:AZ20"/>
    <mergeCell ref="BA20:BB20"/>
    <mergeCell ref="BC15:BD15"/>
    <mergeCell ref="AD23:AE23"/>
    <mergeCell ref="AD24:AE24"/>
    <mergeCell ref="AB23:AC23"/>
    <mergeCell ref="AB24:AC24"/>
    <mergeCell ref="AN26:AS26"/>
    <mergeCell ref="AL26:AM26"/>
    <mergeCell ref="AJ26:AK26"/>
    <mergeCell ref="T21:V21"/>
    <mergeCell ref="T22:V22"/>
    <mergeCell ref="T23:V23"/>
    <mergeCell ref="AF24:AG24"/>
    <mergeCell ref="AF23:AG23"/>
    <mergeCell ref="Y23:AA23"/>
    <mergeCell ref="Y24:AA24"/>
    <mergeCell ref="AP23:AQ23"/>
    <mergeCell ref="G19:H19"/>
    <mergeCell ref="I19:J19"/>
    <mergeCell ref="K19:L19"/>
    <mergeCell ref="P19:Q19"/>
    <mergeCell ref="U19:V19"/>
    <mergeCell ref="A13:A14"/>
    <mergeCell ref="AA3:AC3"/>
    <mergeCell ref="AA5:AC5"/>
    <mergeCell ref="AH6:AI6"/>
    <mergeCell ref="AF7:AI7"/>
    <mergeCell ref="AA8:AC8"/>
    <mergeCell ref="AA12:AQ13"/>
    <mergeCell ref="AD15:AF15"/>
    <mergeCell ref="AK15:AM15"/>
    <mergeCell ref="AA18:AD19"/>
    <mergeCell ref="AE18:AE19"/>
    <mergeCell ref="AG14:AJ14"/>
    <mergeCell ref="AF18:AJ18"/>
    <mergeCell ref="AF19:AJ19"/>
    <mergeCell ref="AK18:AK19"/>
    <mergeCell ref="AL18:AP18"/>
    <mergeCell ref="AL19:AP19"/>
    <mergeCell ref="BK13:BL13"/>
    <mergeCell ref="AV23:AX23"/>
    <mergeCell ref="AY23:AZ23"/>
    <mergeCell ref="BA23:BB23"/>
    <mergeCell ref="BZ3:CB3"/>
    <mergeCell ref="CF3:CG3"/>
    <mergeCell ref="BY9:BZ9"/>
    <mergeCell ref="CA9:CB9"/>
    <mergeCell ref="CC9:CD9"/>
    <mergeCell ref="CE9:CF9"/>
    <mergeCell ref="CG9:CH9"/>
    <mergeCell ref="BY11:BZ11"/>
    <mergeCell ref="CA11:CB11"/>
    <mergeCell ref="CC11:CD11"/>
    <mergeCell ref="BC20:BD20"/>
    <mergeCell ref="BE20:BF20"/>
    <mergeCell ref="BG20:BH20"/>
    <mergeCell ref="BI20:BJ20"/>
    <mergeCell ref="BK20:BL20"/>
    <mergeCell ref="BM20:BN20"/>
    <mergeCell ref="BG17:BH17"/>
    <mergeCell ref="AV13:AX13"/>
    <mergeCell ref="AY13:AZ13"/>
    <mergeCell ref="BA13:BB13"/>
    <mergeCell ref="BE25:BF25"/>
    <mergeCell ref="BE21:BF21"/>
    <mergeCell ref="BG21:BH21"/>
    <mergeCell ref="BI21:BJ21"/>
    <mergeCell ref="BK21:BL21"/>
    <mergeCell ref="BM21:BN21"/>
    <mergeCell ref="BC23:BD23"/>
    <mergeCell ref="BE23:BF23"/>
    <mergeCell ref="BG23:BH23"/>
    <mergeCell ref="BI23:BJ23"/>
    <mergeCell ref="BK23:BL23"/>
    <mergeCell ref="BM23:BN23"/>
    <mergeCell ref="BC21:BD21"/>
    <mergeCell ref="AW25:AX25"/>
    <mergeCell ref="AZ25:BA25"/>
    <mergeCell ref="A6:C6"/>
    <mergeCell ref="E4:W4"/>
    <mergeCell ref="A2:D4"/>
    <mergeCell ref="E3:W3"/>
    <mergeCell ref="E2:W2"/>
    <mergeCell ref="X2:Z2"/>
    <mergeCell ref="AN24:AO24"/>
    <mergeCell ref="AP24:AQ24"/>
    <mergeCell ref="AH24:AI24"/>
    <mergeCell ref="AJ24:AK24"/>
    <mergeCell ref="AL24:AM24"/>
    <mergeCell ref="AH23:AI23"/>
    <mergeCell ref="AJ23:AK23"/>
    <mergeCell ref="AL23:AM23"/>
    <mergeCell ref="AN23:AO23"/>
    <mergeCell ref="A8:A9"/>
    <mergeCell ref="A10:A11"/>
    <mergeCell ref="AU2:AW2"/>
    <mergeCell ref="X10:Z10"/>
    <mergeCell ref="A16:A17"/>
    <mergeCell ref="C19:D19"/>
    <mergeCell ref="E19:F19"/>
    <mergeCell ref="FG2:FY3"/>
    <mergeCell ref="DW8:DY8"/>
    <mergeCell ref="DX9:DZ9"/>
    <mergeCell ref="BK15:BL15"/>
    <mergeCell ref="BM15:BN15"/>
    <mergeCell ref="BO15:BP15"/>
    <mergeCell ref="BE15:BF15"/>
    <mergeCell ref="BG15:BH15"/>
    <mergeCell ref="BI15:BJ15"/>
    <mergeCell ref="EY3:FA3"/>
    <mergeCell ref="FB3:FB4"/>
    <mergeCell ref="EN4:EP4"/>
    <mergeCell ref="ER3:ER4"/>
    <mergeCell ref="EC14:EE14"/>
    <mergeCell ref="EM6:EM7"/>
    <mergeCell ref="EO6:EO7"/>
    <mergeCell ref="EP6:EQ7"/>
    <mergeCell ref="ER6:ER7"/>
    <mergeCell ref="ES6:ES7"/>
    <mergeCell ref="ET6:ET7"/>
    <mergeCell ref="EV6:EV7"/>
    <mergeCell ref="EW6:EX7"/>
    <mergeCell ref="ET3:EV3"/>
    <mergeCell ref="EN3:EP3"/>
    <mergeCell ref="EA26:EC26"/>
    <mergeCell ref="DX26:DY26"/>
    <mergeCell ref="DU26:DV26"/>
    <mergeCell ref="DT24:DV24"/>
    <mergeCell ref="DZ31:DZ32"/>
    <mergeCell ref="EA31:EE32"/>
    <mergeCell ref="DU29:DV29"/>
    <mergeCell ref="DX29:DY29"/>
    <mergeCell ref="EA29:EC29"/>
    <mergeCell ref="DP31:DR32"/>
    <mergeCell ref="DS31:DU31"/>
    <mergeCell ref="DS32:DU32"/>
    <mergeCell ref="DV31:DV32"/>
    <mergeCell ref="DW31:DY31"/>
    <mergeCell ref="DW32:DY32"/>
    <mergeCell ref="DU27:DV27"/>
    <mergeCell ref="DX27:DY27"/>
    <mergeCell ref="EA27:EC27"/>
    <mergeCell ref="DS20:DU20"/>
    <mergeCell ref="DS21:DU21"/>
    <mergeCell ref="DP20:DR21"/>
    <mergeCell ref="DX24:DY24"/>
    <mergeCell ref="DP24:DR24"/>
    <mergeCell ref="DX11:DZ11"/>
    <mergeCell ref="DS17:DU17"/>
    <mergeCell ref="DS16:DU16"/>
    <mergeCell ref="DP16:DR17"/>
    <mergeCell ref="DU14:DW14"/>
    <mergeCell ref="DY14:EA14"/>
    <mergeCell ref="EX3:EX4"/>
    <mergeCell ref="EY6:EY7"/>
    <mergeCell ref="EZ6:EZ7"/>
    <mergeCell ref="FA6:FC7"/>
    <mergeCell ref="EP9:ER10"/>
    <mergeCell ref="ES9:ET9"/>
    <mergeCell ref="ES10:ET10"/>
    <mergeCell ref="EU9:EV10"/>
    <mergeCell ref="EW9:FC10"/>
    <mergeCell ref="ET4:EV4"/>
    <mergeCell ref="EY4:FA4"/>
    <mergeCell ref="EK23:EM23"/>
    <mergeCell ref="EN23:EP23"/>
    <mergeCell ref="EK24:EM24"/>
    <mergeCell ref="EN24:EP24"/>
    <mergeCell ref="FA23:FC23"/>
    <mergeCell ref="FA24:FC24"/>
    <mergeCell ref="EM12:EP12"/>
    <mergeCell ref="ET12:EW12"/>
    <mergeCell ref="EY12:FB12"/>
    <mergeCell ref="EI14:EK14"/>
    <mergeCell ref="FC16:FD17"/>
    <mergeCell ref="EX16:FB17"/>
    <mergeCell ref="EX19:FB20"/>
    <mergeCell ref="FC19:FD20"/>
    <mergeCell ref="EK25:EM25"/>
    <mergeCell ref="EK26:EM26"/>
    <mergeCell ref="EK27:EM27"/>
    <mergeCell ref="EK28:EM28"/>
    <mergeCell ref="EK29:EM29"/>
    <mergeCell ref="EK30:EM30"/>
    <mergeCell ref="EK31:EM31"/>
    <mergeCell ref="EK32:EM32"/>
    <mergeCell ref="EK33:EM33"/>
    <mergeCell ref="EN33:EP33"/>
    <mergeCell ref="EN32:EP32"/>
    <mergeCell ref="EN31:EP31"/>
    <mergeCell ref="EN30:EP30"/>
    <mergeCell ref="EN29:EP29"/>
    <mergeCell ref="EN28:EP28"/>
    <mergeCell ref="EN27:EP27"/>
    <mergeCell ref="EN26:EP26"/>
    <mergeCell ref="EN25:EP25"/>
    <mergeCell ref="FD30:FD31"/>
    <mergeCell ref="FA32:FC32"/>
    <mergeCell ref="FA26:FC26"/>
    <mergeCell ref="ER30:ER31"/>
    <mergeCell ref="ET30:ET31"/>
    <mergeCell ref="EU30:EV31"/>
    <mergeCell ref="EW30:EW31"/>
    <mergeCell ref="EX30:EX31"/>
    <mergeCell ref="EY30:EY31"/>
    <mergeCell ref="FA30:FA31"/>
    <mergeCell ref="FB30:FC31"/>
  </mergeCells>
  <phoneticPr fontId="2"/>
  <pageMargins left="0.6" right="0.6" top="0.17874999999999999" bottom="1.375E-2" header="0.2" footer="0.2"/>
  <pageSetup paperSize="9" scale="99" orientation="portrait" r:id="rId1"/>
  <headerFooter>
    <oddHeader>&amp;L2019/05/22&amp;C&amp;"メイリオ,レギュラー"&amp;16&amp;A&amp;R&amp;"メイリオ,レギュラー"（担当：池川）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15"/>
  <sheetViews>
    <sheetView workbookViewId="0">
      <selection activeCell="O4" sqref="O4"/>
    </sheetView>
  </sheetViews>
  <sheetFormatPr baseColWidth="10" defaultColWidth="8.83203125" defaultRowHeight="14"/>
  <cols>
    <col min="11" max="11" width="13" bestFit="1" customWidth="1"/>
    <col min="14" max="14" width="13" bestFit="1" customWidth="1"/>
  </cols>
  <sheetData>
    <row r="3" spans="2:14">
      <c r="B3" s="181" t="s">
        <v>110</v>
      </c>
      <c r="C3" s="182" t="s">
        <v>119</v>
      </c>
      <c r="D3" s="181"/>
      <c r="E3" s="181"/>
      <c r="F3" s="181"/>
      <c r="G3" s="181"/>
      <c r="H3" s="181"/>
      <c r="I3" s="181"/>
      <c r="J3" s="181"/>
      <c r="K3" s="182" t="s">
        <v>120</v>
      </c>
      <c r="M3" s="181" t="s">
        <v>110</v>
      </c>
      <c r="N3" s="182" t="s">
        <v>120</v>
      </c>
    </row>
    <row r="4" spans="2:14" ht="18">
      <c r="B4" s="181"/>
      <c r="C4" s="62" t="s">
        <v>111</v>
      </c>
      <c r="D4" s="62" t="s">
        <v>112</v>
      </c>
      <c r="E4" s="62" t="s">
        <v>113</v>
      </c>
      <c r="F4" s="62" t="s">
        <v>114</v>
      </c>
      <c r="G4" s="62" t="s">
        <v>115</v>
      </c>
      <c r="H4" s="62" t="s">
        <v>116</v>
      </c>
      <c r="I4" s="62" t="s">
        <v>117</v>
      </c>
      <c r="J4" s="62" t="s">
        <v>118</v>
      </c>
      <c r="K4" s="181"/>
      <c r="M4" s="181"/>
      <c r="N4" s="181"/>
    </row>
    <row r="5" spans="2:14">
      <c r="B5" s="181"/>
      <c r="C5" s="63">
        <v>5.2</v>
      </c>
      <c r="D5" s="63">
        <v>4.0999999999999996</v>
      </c>
      <c r="E5" s="63">
        <v>8</v>
      </c>
      <c r="F5" s="63">
        <v>3</v>
      </c>
      <c r="G5" s="63">
        <v>15.8</v>
      </c>
      <c r="H5" s="63">
        <v>10.199999999999999</v>
      </c>
      <c r="I5" s="63">
        <v>3.7</v>
      </c>
      <c r="J5" s="63">
        <v>4.8</v>
      </c>
      <c r="K5" s="181"/>
      <c r="M5" s="181"/>
      <c r="N5" s="181"/>
    </row>
    <row r="6" spans="2:14">
      <c r="B6" s="63">
        <v>4</v>
      </c>
      <c r="C6" s="64">
        <f t="shared" ref="C6:C15" si="0">ABS(C$5-$B6)</f>
        <v>1.2000000000000002</v>
      </c>
      <c r="D6" s="64">
        <f t="shared" ref="D6:J15" si="1">ABS(D$5-$B6)</f>
        <v>9.9999999999999645E-2</v>
      </c>
      <c r="E6" s="64">
        <f t="shared" si="1"/>
        <v>4</v>
      </c>
      <c r="F6" s="64">
        <f t="shared" si="1"/>
        <v>1</v>
      </c>
      <c r="G6" s="64">
        <f t="shared" si="1"/>
        <v>11.8</v>
      </c>
      <c r="H6" s="64">
        <f t="shared" si="1"/>
        <v>6.1999999999999993</v>
      </c>
      <c r="I6" s="64">
        <f t="shared" si="1"/>
        <v>0.29999999999999982</v>
      </c>
      <c r="J6" s="64">
        <f t="shared" si="1"/>
        <v>0.79999999999999982</v>
      </c>
      <c r="K6" s="64">
        <f t="shared" ref="K6:K15" si="2">SUM(C6:J6)</f>
        <v>25.400000000000002</v>
      </c>
      <c r="M6" s="63">
        <v>4</v>
      </c>
      <c r="N6" s="64">
        <v>25.400000000000002</v>
      </c>
    </row>
    <row r="7" spans="2:14">
      <c r="B7" s="63">
        <f t="shared" ref="B7:B15" si="3">B6+0.5</f>
        <v>4.5</v>
      </c>
      <c r="C7" s="64">
        <f t="shared" si="0"/>
        <v>0.70000000000000018</v>
      </c>
      <c r="D7" s="64">
        <f t="shared" si="1"/>
        <v>0.40000000000000036</v>
      </c>
      <c r="E7" s="64">
        <f t="shared" si="1"/>
        <v>3.5</v>
      </c>
      <c r="F7" s="64">
        <f t="shared" si="1"/>
        <v>1.5</v>
      </c>
      <c r="G7" s="64">
        <f t="shared" si="1"/>
        <v>11.3</v>
      </c>
      <c r="H7" s="64">
        <f t="shared" si="1"/>
        <v>5.6999999999999993</v>
      </c>
      <c r="I7" s="64">
        <f t="shared" si="1"/>
        <v>0.79999999999999982</v>
      </c>
      <c r="J7" s="64">
        <f t="shared" si="1"/>
        <v>0.29999999999999982</v>
      </c>
      <c r="K7" s="64">
        <f t="shared" si="2"/>
        <v>24.200000000000003</v>
      </c>
      <c r="M7" s="63">
        <v>4.5</v>
      </c>
      <c r="N7" s="64">
        <v>24.200000000000003</v>
      </c>
    </row>
    <row r="8" spans="2:14">
      <c r="B8" s="63">
        <f t="shared" si="3"/>
        <v>5</v>
      </c>
      <c r="C8" s="64">
        <f t="shared" si="0"/>
        <v>0.20000000000000018</v>
      </c>
      <c r="D8" s="64">
        <f t="shared" si="1"/>
        <v>0.90000000000000036</v>
      </c>
      <c r="E8" s="64">
        <f t="shared" si="1"/>
        <v>3</v>
      </c>
      <c r="F8" s="64">
        <f t="shared" si="1"/>
        <v>2</v>
      </c>
      <c r="G8" s="64">
        <f t="shared" si="1"/>
        <v>10.8</v>
      </c>
      <c r="H8" s="64">
        <f t="shared" si="1"/>
        <v>5.1999999999999993</v>
      </c>
      <c r="I8" s="64">
        <f t="shared" si="1"/>
        <v>1.2999999999999998</v>
      </c>
      <c r="J8" s="64">
        <f t="shared" si="1"/>
        <v>0.20000000000000018</v>
      </c>
      <c r="K8" s="64">
        <f t="shared" si="2"/>
        <v>23.6</v>
      </c>
      <c r="M8" s="63">
        <v>5</v>
      </c>
      <c r="N8" s="64">
        <v>23.6</v>
      </c>
    </row>
    <row r="9" spans="2:14">
      <c r="B9" s="63">
        <f t="shared" si="3"/>
        <v>5.5</v>
      </c>
      <c r="C9" s="64">
        <f t="shared" si="0"/>
        <v>0.29999999999999982</v>
      </c>
      <c r="D9" s="64">
        <f t="shared" si="1"/>
        <v>1.4000000000000004</v>
      </c>
      <c r="E9" s="64">
        <f t="shared" si="1"/>
        <v>2.5</v>
      </c>
      <c r="F9" s="64">
        <f t="shared" si="1"/>
        <v>2.5</v>
      </c>
      <c r="G9" s="64">
        <f t="shared" si="1"/>
        <v>10.3</v>
      </c>
      <c r="H9" s="64">
        <f t="shared" si="1"/>
        <v>4.6999999999999993</v>
      </c>
      <c r="I9" s="64">
        <f t="shared" si="1"/>
        <v>1.7999999999999998</v>
      </c>
      <c r="J9" s="64">
        <f t="shared" si="1"/>
        <v>0.70000000000000018</v>
      </c>
      <c r="K9" s="64">
        <f t="shared" si="2"/>
        <v>24.2</v>
      </c>
      <c r="M9" s="63">
        <v>5.5</v>
      </c>
      <c r="N9" s="64">
        <v>24.2</v>
      </c>
    </row>
    <row r="10" spans="2:14">
      <c r="B10" s="63">
        <f t="shared" si="3"/>
        <v>6</v>
      </c>
      <c r="C10" s="64">
        <f t="shared" si="0"/>
        <v>0.79999999999999982</v>
      </c>
      <c r="D10" s="64">
        <f t="shared" si="1"/>
        <v>1.9000000000000004</v>
      </c>
      <c r="E10" s="64">
        <f t="shared" si="1"/>
        <v>2</v>
      </c>
      <c r="F10" s="64">
        <f t="shared" si="1"/>
        <v>3</v>
      </c>
      <c r="G10" s="64">
        <f t="shared" si="1"/>
        <v>9.8000000000000007</v>
      </c>
      <c r="H10" s="64">
        <f t="shared" si="1"/>
        <v>4.1999999999999993</v>
      </c>
      <c r="I10" s="64">
        <f t="shared" si="1"/>
        <v>2.2999999999999998</v>
      </c>
      <c r="J10" s="64">
        <f t="shared" si="1"/>
        <v>1.2000000000000002</v>
      </c>
      <c r="K10" s="64">
        <f t="shared" si="2"/>
        <v>25.2</v>
      </c>
      <c r="M10" s="63">
        <v>6</v>
      </c>
      <c r="N10" s="64">
        <v>25.2</v>
      </c>
    </row>
    <row r="11" spans="2:14">
      <c r="B11" s="63">
        <f t="shared" si="3"/>
        <v>6.5</v>
      </c>
      <c r="C11" s="64">
        <f t="shared" si="0"/>
        <v>1.2999999999999998</v>
      </c>
      <c r="D11" s="64">
        <f t="shared" si="1"/>
        <v>2.4000000000000004</v>
      </c>
      <c r="E11" s="64">
        <f t="shared" si="1"/>
        <v>1.5</v>
      </c>
      <c r="F11" s="64">
        <f t="shared" si="1"/>
        <v>3.5</v>
      </c>
      <c r="G11" s="64">
        <f t="shared" si="1"/>
        <v>9.3000000000000007</v>
      </c>
      <c r="H11" s="64">
        <f t="shared" si="1"/>
        <v>3.6999999999999993</v>
      </c>
      <c r="I11" s="64">
        <f t="shared" si="1"/>
        <v>2.8</v>
      </c>
      <c r="J11" s="64">
        <f t="shared" si="1"/>
        <v>1.7000000000000002</v>
      </c>
      <c r="K11" s="64">
        <f t="shared" si="2"/>
        <v>26.2</v>
      </c>
      <c r="M11" s="63">
        <v>6.5</v>
      </c>
      <c r="N11" s="64">
        <v>26.2</v>
      </c>
    </row>
    <row r="12" spans="2:14">
      <c r="B12" s="63">
        <f t="shared" si="3"/>
        <v>7</v>
      </c>
      <c r="C12" s="64">
        <f t="shared" si="0"/>
        <v>1.7999999999999998</v>
      </c>
      <c r="D12" s="64">
        <f t="shared" si="1"/>
        <v>2.9000000000000004</v>
      </c>
      <c r="E12" s="64">
        <f t="shared" si="1"/>
        <v>1</v>
      </c>
      <c r="F12" s="64">
        <f t="shared" si="1"/>
        <v>4</v>
      </c>
      <c r="G12" s="64">
        <f t="shared" si="1"/>
        <v>8.8000000000000007</v>
      </c>
      <c r="H12" s="64">
        <f t="shared" si="1"/>
        <v>3.1999999999999993</v>
      </c>
      <c r="I12" s="64">
        <f t="shared" si="1"/>
        <v>3.3</v>
      </c>
      <c r="J12" s="64">
        <f t="shared" si="1"/>
        <v>2.2000000000000002</v>
      </c>
      <c r="K12" s="64">
        <f t="shared" si="2"/>
        <v>27.2</v>
      </c>
      <c r="M12" s="63">
        <v>7</v>
      </c>
      <c r="N12" s="64">
        <v>27.2</v>
      </c>
    </row>
    <row r="13" spans="2:14">
      <c r="B13" s="63">
        <f t="shared" si="3"/>
        <v>7.5</v>
      </c>
      <c r="C13" s="64">
        <f t="shared" si="0"/>
        <v>2.2999999999999998</v>
      </c>
      <c r="D13" s="64">
        <f t="shared" si="1"/>
        <v>3.4000000000000004</v>
      </c>
      <c r="E13" s="64">
        <f t="shared" si="1"/>
        <v>0.5</v>
      </c>
      <c r="F13" s="64">
        <f t="shared" si="1"/>
        <v>4.5</v>
      </c>
      <c r="G13" s="64">
        <f t="shared" si="1"/>
        <v>8.3000000000000007</v>
      </c>
      <c r="H13" s="64">
        <f t="shared" si="1"/>
        <v>2.6999999999999993</v>
      </c>
      <c r="I13" s="64">
        <f t="shared" si="1"/>
        <v>3.8</v>
      </c>
      <c r="J13" s="64">
        <f t="shared" si="1"/>
        <v>2.7</v>
      </c>
      <c r="K13" s="64">
        <f t="shared" si="2"/>
        <v>28.2</v>
      </c>
      <c r="M13" s="63">
        <v>7.5</v>
      </c>
      <c r="N13" s="64">
        <v>28.2</v>
      </c>
    </row>
    <row r="14" spans="2:14">
      <c r="B14" s="63">
        <f t="shared" si="3"/>
        <v>8</v>
      </c>
      <c r="C14" s="64">
        <f t="shared" si="0"/>
        <v>2.8</v>
      </c>
      <c r="D14" s="64">
        <f t="shared" si="1"/>
        <v>3.9000000000000004</v>
      </c>
      <c r="E14" s="64">
        <f t="shared" si="1"/>
        <v>0</v>
      </c>
      <c r="F14" s="64">
        <f t="shared" si="1"/>
        <v>5</v>
      </c>
      <c r="G14" s="64">
        <f t="shared" si="1"/>
        <v>7.8000000000000007</v>
      </c>
      <c r="H14" s="64">
        <f t="shared" si="1"/>
        <v>2.1999999999999993</v>
      </c>
      <c r="I14" s="64">
        <f t="shared" si="1"/>
        <v>4.3</v>
      </c>
      <c r="J14" s="64">
        <f t="shared" si="1"/>
        <v>3.2</v>
      </c>
      <c r="K14" s="64">
        <f t="shared" si="2"/>
        <v>29.2</v>
      </c>
      <c r="M14" s="63">
        <v>8</v>
      </c>
      <c r="N14" s="64">
        <v>29.2</v>
      </c>
    </row>
    <row r="15" spans="2:14">
      <c r="B15" s="63">
        <f t="shared" si="3"/>
        <v>8.5</v>
      </c>
      <c r="C15" s="64">
        <f t="shared" si="0"/>
        <v>3.3</v>
      </c>
      <c r="D15" s="64">
        <f t="shared" si="1"/>
        <v>4.4000000000000004</v>
      </c>
      <c r="E15" s="64">
        <f t="shared" si="1"/>
        <v>0.5</v>
      </c>
      <c r="F15" s="64">
        <f t="shared" si="1"/>
        <v>5.5</v>
      </c>
      <c r="G15" s="64">
        <f t="shared" si="1"/>
        <v>7.3000000000000007</v>
      </c>
      <c r="H15" s="64">
        <f t="shared" si="1"/>
        <v>1.6999999999999993</v>
      </c>
      <c r="I15" s="64">
        <f t="shared" si="1"/>
        <v>4.8</v>
      </c>
      <c r="J15" s="64">
        <f t="shared" si="1"/>
        <v>3.7</v>
      </c>
      <c r="K15" s="64">
        <f t="shared" si="2"/>
        <v>31.2</v>
      </c>
      <c r="M15" s="63">
        <v>8.5</v>
      </c>
      <c r="N15" s="64">
        <v>31.2</v>
      </c>
    </row>
  </sheetData>
  <mergeCells count="5">
    <mergeCell ref="B3:B5"/>
    <mergeCell ref="C3:J3"/>
    <mergeCell ref="K3:K5"/>
    <mergeCell ref="M3:M5"/>
    <mergeCell ref="N3:N5"/>
  </mergeCells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9"/>
  <sheetViews>
    <sheetView topLeftCell="A7" workbookViewId="0">
      <selection activeCell="E19" sqref="E19"/>
    </sheetView>
  </sheetViews>
  <sheetFormatPr baseColWidth="10" defaultColWidth="8.83203125" defaultRowHeight="14"/>
  <cols>
    <col min="2" max="2" width="11.5" bestFit="1" customWidth="1"/>
  </cols>
  <sheetData>
    <row r="1" spans="2:12" ht="15" thickBot="1"/>
    <row r="2" spans="2:12" ht="15" thickBot="1">
      <c r="B2" s="77" t="s">
        <v>234</v>
      </c>
      <c r="C2" s="78">
        <v>1</v>
      </c>
      <c r="D2" s="78">
        <v>2</v>
      </c>
      <c r="E2" s="78">
        <v>3</v>
      </c>
      <c r="F2" s="78">
        <v>4</v>
      </c>
      <c r="G2" s="78">
        <v>5</v>
      </c>
      <c r="H2" s="78">
        <v>6</v>
      </c>
      <c r="I2" s="78">
        <v>7</v>
      </c>
      <c r="J2" s="78">
        <v>8</v>
      </c>
      <c r="K2" s="78">
        <v>9</v>
      </c>
      <c r="L2" s="78">
        <v>10</v>
      </c>
    </row>
    <row r="3" spans="2:12" ht="15" thickBot="1">
      <c r="B3" s="79" t="s">
        <v>235</v>
      </c>
      <c r="C3" s="80">
        <v>26</v>
      </c>
      <c r="D3" s="80">
        <v>15</v>
      </c>
      <c r="E3" s="80">
        <v>42</v>
      </c>
      <c r="F3" s="80">
        <v>22</v>
      </c>
      <c r="G3" s="80">
        <v>49</v>
      </c>
      <c r="H3" s="80">
        <v>35</v>
      </c>
      <c r="I3" s="80">
        <v>43</v>
      </c>
      <c r="J3" s="80">
        <v>31</v>
      </c>
      <c r="K3" s="80">
        <v>20</v>
      </c>
      <c r="L3" s="80">
        <v>32</v>
      </c>
    </row>
    <row r="4" spans="2:12" ht="15" thickBot="1">
      <c r="B4" s="79" t="s">
        <v>236</v>
      </c>
      <c r="C4" s="80">
        <v>51</v>
      </c>
      <c r="D4" s="80">
        <v>29</v>
      </c>
      <c r="E4" s="80">
        <v>79</v>
      </c>
      <c r="F4" s="80">
        <v>50</v>
      </c>
      <c r="G4" s="80">
        <v>92</v>
      </c>
      <c r="H4" s="80">
        <v>67</v>
      </c>
      <c r="I4" s="80">
        <v>94</v>
      </c>
      <c r="J4" s="80">
        <v>66</v>
      </c>
      <c r="K4" s="80">
        <v>45</v>
      </c>
      <c r="L4" s="80">
        <v>72</v>
      </c>
    </row>
    <row r="7" spans="2:12" ht="15" thickBot="1"/>
    <row r="8" spans="2:12" ht="15" thickBot="1">
      <c r="C8" s="77" t="s">
        <v>234</v>
      </c>
      <c r="D8" s="79" t="s">
        <v>235</v>
      </c>
      <c r="E8" s="79" t="s">
        <v>236</v>
      </c>
    </row>
    <row r="9" spans="2:12" ht="15" thickBot="1">
      <c r="C9" s="78">
        <v>1</v>
      </c>
      <c r="D9" s="80">
        <v>26</v>
      </c>
      <c r="E9" s="80">
        <v>51</v>
      </c>
      <c r="G9">
        <f>E9+E10+E11+E13+E14+E15+E16+E17+E18</f>
        <v>595</v>
      </c>
    </row>
    <row r="10" spans="2:12" ht="15" thickBot="1">
      <c r="C10" s="78">
        <v>2</v>
      </c>
      <c r="D10" s="80">
        <v>15</v>
      </c>
      <c r="E10" s="80">
        <v>29</v>
      </c>
    </row>
    <row r="11" spans="2:12" ht="15" thickBot="1">
      <c r="C11" s="78">
        <v>3</v>
      </c>
      <c r="D11" s="80">
        <v>42</v>
      </c>
      <c r="E11" s="80">
        <v>79</v>
      </c>
    </row>
    <row r="12" spans="2:12" ht="15" thickBot="1">
      <c r="C12" s="78">
        <v>4</v>
      </c>
      <c r="D12" s="80">
        <v>22</v>
      </c>
      <c r="E12" s="89">
        <v>50</v>
      </c>
    </row>
    <row r="13" spans="2:12" ht="15" thickBot="1">
      <c r="C13" s="78">
        <v>5</v>
      </c>
      <c r="D13" s="80">
        <v>49</v>
      </c>
      <c r="E13" s="80">
        <v>92</v>
      </c>
    </row>
    <row r="14" spans="2:12" ht="15" thickBot="1">
      <c r="C14" s="78">
        <v>6</v>
      </c>
      <c r="D14" s="80">
        <v>35</v>
      </c>
      <c r="E14" s="80">
        <v>67</v>
      </c>
    </row>
    <row r="15" spans="2:12" ht="15" thickBot="1">
      <c r="C15" s="78">
        <v>7</v>
      </c>
      <c r="D15" s="80">
        <v>43</v>
      </c>
      <c r="E15" s="80">
        <v>94</v>
      </c>
    </row>
    <row r="16" spans="2:12" ht="15" thickBot="1">
      <c r="C16" s="78">
        <v>8</v>
      </c>
      <c r="D16" s="80">
        <v>31</v>
      </c>
      <c r="E16" s="80">
        <v>66</v>
      </c>
    </row>
    <row r="17" spans="3:5" ht="15" thickBot="1">
      <c r="C17" s="78">
        <v>9</v>
      </c>
      <c r="D17" s="80">
        <v>20</v>
      </c>
      <c r="E17" s="80">
        <v>45</v>
      </c>
    </row>
    <row r="18" spans="3:5" ht="15" thickBot="1">
      <c r="C18" s="78">
        <v>10</v>
      </c>
      <c r="D18" s="80">
        <v>32</v>
      </c>
      <c r="E18" s="80">
        <v>72</v>
      </c>
    </row>
    <row r="19" spans="3:5">
      <c r="C19" s="81" t="s">
        <v>46</v>
      </c>
      <c r="D19">
        <f>AVERAGE(D9:D18)</f>
        <v>31.5</v>
      </c>
      <c r="E19">
        <f>AVERAGE(E9:E18)</f>
        <v>64.5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統計学A #05</vt:lpstr>
      <vt:lpstr>統計学A #05_解答</vt:lpstr>
      <vt:lpstr>p.60 fig</vt:lpstr>
      <vt:lpstr>2017年試験問題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Microsoft Office User</cp:lastModifiedBy>
  <cp:lastPrinted>2023-05-17T02:04:02Z</cp:lastPrinted>
  <dcterms:created xsi:type="dcterms:W3CDTF">2019-04-23T06:14:39Z</dcterms:created>
  <dcterms:modified xsi:type="dcterms:W3CDTF">2023-05-17T02:04:09Z</dcterms:modified>
</cp:coreProperties>
</file>