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lassroom\2023 1st Semester\23-1-Reitaku-Stats\handouts\"/>
    </mc:Choice>
  </mc:AlternateContent>
  <xr:revisionPtr revIDLastSave="0" documentId="13_ncr:1_{B49A37D0-3488-46F1-9677-882180D13342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統計学A #06" sheetId="15" r:id="rId1"/>
    <sheet name="統計学A #06_解答" sheetId="2" r:id="rId2"/>
  </sheets>
  <definedNames>
    <definedName name="_xlnm.Print_Area" localSheetId="0">'統計学A #06'!$A$1:$EZ$37</definedName>
    <definedName name="_xlnm.Print_Area" localSheetId="1">'統計学A #06_解答'!$A$1:$EZ$37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15" i="15" l="1"/>
  <c r="CP36" i="15"/>
  <c r="DA33" i="15"/>
  <c r="CP32" i="15"/>
  <c r="DA31" i="15"/>
  <c r="CM29" i="15"/>
  <c r="DA25" i="15"/>
  <c r="H23" i="15"/>
  <c r="AK19" i="15"/>
  <c r="AG19" i="15"/>
  <c r="CU17" i="15"/>
  <c r="CT17" i="15"/>
  <c r="DP15" i="15"/>
  <c r="DM15" i="15"/>
  <c r="DP14" i="15"/>
  <c r="DM14" i="15"/>
  <c r="DP13" i="15"/>
  <c r="DM13" i="15"/>
  <c r="CO12" i="15"/>
  <c r="CM12" i="15"/>
  <c r="CO11" i="15"/>
  <c r="CM11" i="15"/>
  <c r="AH11" i="15"/>
  <c r="CQ10" i="15"/>
  <c r="CO10" i="15"/>
  <c r="CM10" i="15"/>
  <c r="DI8" i="15"/>
  <c r="BI8" i="15"/>
  <c r="BE8" i="15"/>
  <c r="BI7" i="15"/>
  <c r="BE7" i="15"/>
  <c r="BI6" i="15"/>
  <c r="BE6" i="15"/>
  <c r="DI5" i="15"/>
  <c r="DN36" i="2"/>
  <c r="DN35" i="2"/>
  <c r="DJ36" i="2"/>
  <c r="DJ35" i="2"/>
  <c r="DA33" i="2"/>
  <c r="DA31" i="2"/>
  <c r="DA25" i="2"/>
  <c r="DJ28" i="2"/>
  <c r="DM13" i="2"/>
  <c r="DP15" i="2"/>
  <c r="DP14" i="2"/>
  <c r="DP13" i="2"/>
  <c r="DM15" i="2"/>
  <c r="DS15" i="2" s="1"/>
  <c r="DM14" i="2"/>
  <c r="DI8" i="2"/>
  <c r="DI5" i="2"/>
  <c r="CP36" i="2"/>
  <c r="CP32" i="2"/>
  <c r="CM29" i="2"/>
  <c r="CU17" i="2"/>
  <c r="CT17" i="2"/>
  <c r="CQ16" i="2"/>
  <c r="CQ15" i="2"/>
  <c r="CQ12" i="2"/>
  <c r="CQ11" i="2"/>
  <c r="CQ10" i="2"/>
  <c r="CO12" i="2"/>
  <c r="CO11" i="2"/>
  <c r="CO10" i="2"/>
  <c r="CM12" i="2"/>
  <c r="CM11" i="2"/>
  <c r="CM10" i="2"/>
  <c r="BI8" i="2"/>
  <c r="BI7" i="2"/>
  <c r="BI6" i="2"/>
  <c r="BE8" i="2"/>
  <c r="BE7" i="2"/>
  <c r="BE6" i="2"/>
  <c r="AL19" i="2"/>
  <c r="AH19" i="2"/>
  <c r="AD19" i="2"/>
  <c r="AK19" i="2"/>
  <c r="AG19" i="2"/>
  <c r="AK11" i="2"/>
  <c r="AE11" i="2"/>
  <c r="AH11" i="2"/>
  <c r="E23" i="2"/>
  <c r="K21" i="2"/>
  <c r="K23" i="2"/>
  <c r="H23" i="2"/>
  <c r="CU12" i="2" l="1"/>
  <c r="DS13" i="15"/>
  <c r="DV13" i="15" s="1"/>
  <c r="DS14" i="2"/>
  <c r="DS13" i="2"/>
  <c r="DV13" i="2" s="1"/>
  <c r="CU11" i="2"/>
  <c r="CT13" i="2" s="1"/>
  <c r="CU15" i="2"/>
  <c r="DV15" i="2" l="1"/>
  <c r="DV14" i="2"/>
</calcChain>
</file>

<file path=xl/sharedStrings.xml><?xml version="1.0" encoding="utf-8"?>
<sst xmlns="http://schemas.openxmlformats.org/spreadsheetml/2006/main" count="533" uniqueCount="213">
  <si>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</si>
  <si>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</si>
  <si>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</si>
  <si>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</si>
  <si>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Google classroom: y3m47u</t>
    <phoneticPr fontId="2"/>
  </si>
  <si>
    <t>本日の課題</t>
    <rPh sb="0" eb="2">
      <t>ホンジツ</t>
    </rPh>
    <rPh sb="3" eb="5">
      <t>カダイ</t>
    </rPh>
    <phoneticPr fontId="2"/>
  </si>
  <si>
    <t>変化を表す統計量について理解します。</t>
    <rPh sb="0" eb="2">
      <t>ヘンカ</t>
    </rPh>
    <rPh sb="3" eb="4">
      <t>アラワ</t>
    </rPh>
    <rPh sb="5" eb="8">
      <t>トウケイリョウ</t>
    </rPh>
    <rPh sb="12" eb="14">
      <t>リカイ</t>
    </rPh>
    <phoneticPr fontId="2"/>
  </si>
  <si>
    <t>寄与度、寄与率について理解します。</t>
    <rPh sb="0" eb="3">
      <t>キヨド</t>
    </rPh>
    <rPh sb="4" eb="7">
      <t>キヨリツ</t>
    </rPh>
    <rPh sb="11" eb="13">
      <t>リカイ</t>
    </rPh>
    <phoneticPr fontId="2"/>
  </si>
  <si>
    <t>変化を表現する文章作成に慣れるようにします。</t>
    <rPh sb="0" eb="2">
      <t>ヘンカ</t>
    </rPh>
    <rPh sb="3" eb="5">
      <t>ヒョウゲン</t>
    </rPh>
    <rPh sb="7" eb="9">
      <t>ブンショウ</t>
    </rPh>
    <rPh sb="9" eb="11">
      <t>サクセイ</t>
    </rPh>
    <rPh sb="12" eb="13">
      <t>ナ</t>
    </rPh>
    <phoneticPr fontId="2"/>
  </si>
  <si>
    <t>pp.67</t>
    <phoneticPr fontId="2"/>
  </si>
  <si>
    <t>①</t>
    <phoneticPr fontId="2"/>
  </si>
  <si>
    <t>なし</t>
    <phoneticPr fontId="2"/>
  </si>
  <si>
    <t>※</t>
    <phoneticPr fontId="2"/>
  </si>
  <si>
    <t>スライド・配布資料・前回の解答　はここからダウンロード可能</t>
    <rPh sb="5" eb="7">
      <t>ハイフ</t>
    </rPh>
    <rPh sb="7" eb="9">
      <t>シリョウ</t>
    </rPh>
    <rPh sb="10" eb="12">
      <t>ゼンカイ</t>
    </rPh>
    <rPh sb="13" eb="15">
      <t>カイトウ</t>
    </rPh>
    <rPh sb="27" eb="29">
      <t>カノウ</t>
    </rPh>
    <phoneticPr fontId="2"/>
  </si>
  <si>
    <t>変化幅＝値－１期前の値</t>
    <rPh sb="0" eb="2">
      <t>ヘンカ</t>
    </rPh>
    <rPh sb="2" eb="3">
      <t>ハバ</t>
    </rPh>
    <rPh sb="4" eb="5">
      <t>アタイ</t>
    </rPh>
    <rPh sb="7" eb="8">
      <t>キ</t>
    </rPh>
    <rPh sb="8" eb="9">
      <t>マエ</t>
    </rPh>
    <rPh sb="10" eb="11">
      <t>アタイ</t>
    </rPh>
    <phoneticPr fontId="2"/>
  </si>
  <si>
    <t>変化率＝（値－１期前の値）÷（１期前の値）</t>
    <rPh sb="0" eb="2">
      <t>ヘンカ</t>
    </rPh>
    <rPh sb="2" eb="3">
      <t>リツ</t>
    </rPh>
    <rPh sb="5" eb="6">
      <t>アタイ</t>
    </rPh>
    <rPh sb="8" eb="9">
      <t>キ</t>
    </rPh>
    <rPh sb="9" eb="10">
      <t>マエ</t>
    </rPh>
    <rPh sb="11" eb="12">
      <t>アタイ</t>
    </rPh>
    <rPh sb="16" eb="17">
      <t>キ</t>
    </rPh>
    <rPh sb="17" eb="18">
      <t>マエ</t>
    </rPh>
    <rPh sb="19" eb="20">
      <t>アタイ</t>
    </rPh>
    <phoneticPr fontId="2"/>
  </si>
  <si>
    <t>実数値の変化は「増加」または「減少」</t>
    <rPh sb="0" eb="2">
      <t>ジッスウ</t>
    </rPh>
    <rPh sb="2" eb="3">
      <t>チ</t>
    </rPh>
    <rPh sb="4" eb="6">
      <t>ヘンカ</t>
    </rPh>
    <rPh sb="8" eb="10">
      <t>ゾウカ</t>
    </rPh>
    <rPh sb="15" eb="17">
      <t>ゲンショウ</t>
    </rPh>
    <phoneticPr fontId="2"/>
  </si>
  <si>
    <t>比率の変化は「上昇」または「低下（下落）」</t>
    <rPh sb="0" eb="2">
      <t>ヒリツ</t>
    </rPh>
    <rPh sb="3" eb="5">
      <t>ヘンカ</t>
    </rPh>
    <rPh sb="7" eb="9">
      <t>ジョウショウ</t>
    </rPh>
    <rPh sb="14" eb="16">
      <t>テイカ</t>
    </rPh>
    <rPh sb="17" eb="19">
      <t>ゲラク</t>
    </rPh>
    <phoneticPr fontId="2"/>
  </si>
  <si>
    <t>変化幅の推移は「拡大」または「縮小」</t>
    <rPh sb="0" eb="2">
      <t>ヘンカ</t>
    </rPh>
    <rPh sb="2" eb="3">
      <t>ハバ</t>
    </rPh>
    <rPh sb="4" eb="6">
      <t>スイイ</t>
    </rPh>
    <rPh sb="8" eb="10">
      <t>カクダイ</t>
    </rPh>
    <rPh sb="15" eb="17">
      <t>シュクショウ</t>
    </rPh>
    <phoneticPr fontId="2"/>
  </si>
  <si>
    <t>全体の変化率＝Σ（項目別の寄与度）</t>
    <rPh sb="0" eb="2">
      <t>ゼンタイ</t>
    </rPh>
    <rPh sb="3" eb="5">
      <t>ヘンカ</t>
    </rPh>
    <rPh sb="5" eb="6">
      <t>リツ</t>
    </rPh>
    <rPh sb="9" eb="11">
      <t>コウモク</t>
    </rPh>
    <rPh sb="11" eb="12">
      <t>ベツ</t>
    </rPh>
    <rPh sb="13" eb="16">
      <t>キヨド</t>
    </rPh>
    <phoneticPr fontId="2"/>
  </si>
  <si>
    <t>項目jの寄与度＝（t-1期からt期への変化率）×（t-1期のjの構成比）</t>
    <rPh sb="0" eb="2">
      <t>コウモク</t>
    </rPh>
    <rPh sb="4" eb="7">
      <t>キヨド</t>
    </rPh>
    <rPh sb="12" eb="13">
      <t>キ</t>
    </rPh>
    <rPh sb="16" eb="17">
      <t>キ</t>
    </rPh>
    <rPh sb="19" eb="21">
      <t>ヘンカ</t>
    </rPh>
    <rPh sb="21" eb="22">
      <t>リツ</t>
    </rPh>
    <rPh sb="28" eb="29">
      <t>キ</t>
    </rPh>
    <rPh sb="32" eb="35">
      <t>コウセイヒ</t>
    </rPh>
    <phoneticPr fontId="2"/>
  </si>
  <si>
    <t>項目jの寄与率＝項目jの寄与度÷全体の変化率</t>
    <rPh sb="0" eb="2">
      <t>コウモク</t>
    </rPh>
    <rPh sb="4" eb="7">
      <t>キヨリツ</t>
    </rPh>
    <rPh sb="8" eb="10">
      <t>コウモク</t>
    </rPh>
    <rPh sb="12" eb="15">
      <t>キヨド</t>
    </rPh>
    <rPh sb="16" eb="18">
      <t>ゼンタイ</t>
    </rPh>
    <rPh sb="19" eb="21">
      <t>ヘンカ</t>
    </rPh>
    <rPh sb="21" eb="22">
      <t>リツ</t>
    </rPh>
    <phoneticPr fontId="2"/>
  </si>
  <si>
    <t>Memo</t>
    <phoneticPr fontId="2"/>
  </si>
  <si>
    <t>増加</t>
    <rPh sb="0" eb="2">
      <t>ゾウカ</t>
    </rPh>
    <phoneticPr fontId="2"/>
  </si>
  <si>
    <t>あるいは</t>
    <phoneticPr fontId="2"/>
  </si>
  <si>
    <t>減少</t>
    <rPh sb="0" eb="2">
      <t>ゲンショウ</t>
    </rPh>
    <phoneticPr fontId="2"/>
  </si>
  <si>
    <t>を用いる。</t>
    <rPh sb="1" eb="2">
      <t>モチ</t>
    </rPh>
    <phoneticPr fontId="2"/>
  </si>
  <si>
    <t>例</t>
    <rPh sb="0" eb="1">
      <t>レイ</t>
    </rPh>
    <phoneticPr fontId="2"/>
  </si>
  <si>
    <t>厚生労働省が発表した国民生活基礎調査によると, 2008年の1世帯あたりの平均所得</t>
    <rPh sb="0" eb="2">
      <t>コウセイ</t>
    </rPh>
    <rPh sb="2" eb="5">
      <t>ロウドウショウ</t>
    </rPh>
    <rPh sb="6" eb="8">
      <t>ハッピョウ</t>
    </rPh>
    <rPh sb="10" eb="12">
      <t>コクミン</t>
    </rPh>
    <rPh sb="12" eb="14">
      <t>セイカツ</t>
    </rPh>
    <rPh sb="14" eb="16">
      <t>キソ</t>
    </rPh>
    <rPh sb="16" eb="18">
      <t>チョウサ</t>
    </rPh>
    <rPh sb="28" eb="29">
      <t>ネン</t>
    </rPh>
    <rPh sb="31" eb="33">
      <t>セタイ</t>
    </rPh>
    <rPh sb="37" eb="39">
      <t>ヘイキン</t>
    </rPh>
    <rPh sb="39" eb="41">
      <t>ショトク</t>
    </rPh>
    <phoneticPr fontId="2"/>
  </si>
  <si>
    <t>（Ａ）前年比1.6%減</t>
    <rPh sb="3" eb="6">
      <t>ゼンネンヒ</t>
    </rPh>
    <rPh sb="10" eb="11">
      <t>ゲン</t>
    </rPh>
    <phoneticPr fontId="2"/>
  </si>
  <si>
    <t>前年（2007年）の平均所得＝556.2万円</t>
    <rPh sb="0" eb="2">
      <t>ゼンネン</t>
    </rPh>
    <rPh sb="7" eb="8">
      <t>ネン</t>
    </rPh>
    <rPh sb="10" eb="12">
      <t>ヘイキン</t>
    </rPh>
    <rPh sb="12" eb="14">
      <t>ショトク</t>
    </rPh>
    <rPh sb="20" eb="22">
      <t>マンエン</t>
    </rPh>
    <phoneticPr fontId="2"/>
  </si>
  <si>
    <t>今年（2008年）の平均所得＝547.5万円</t>
    <rPh sb="0" eb="2">
      <t>コンネン</t>
    </rPh>
    <rPh sb="7" eb="8">
      <t>ネン</t>
    </rPh>
    <rPh sb="10" eb="12">
      <t>ヘイキン</t>
    </rPh>
    <rPh sb="12" eb="14">
      <t>ショトク</t>
    </rPh>
    <rPh sb="20" eb="22">
      <t>マンエン</t>
    </rPh>
    <phoneticPr fontId="2"/>
  </si>
  <si>
    <t>2007年を100％（基準, 分母）とすると, 2008年は</t>
    <rPh sb="4" eb="5">
      <t>ネン</t>
    </rPh>
    <rPh sb="11" eb="13">
      <t>キジュン</t>
    </rPh>
    <rPh sb="15" eb="17">
      <t>ブンボ</t>
    </rPh>
    <rPh sb="28" eb="29">
      <t>ネン</t>
    </rPh>
    <phoneticPr fontId="2"/>
  </si>
  <si>
    <t>2008年 ÷ 2007年 ＝ 547.5÷556.2 = 0.984 = 98.4%</t>
    <rPh sb="4" eb="5">
      <t>ネン</t>
    </rPh>
    <rPh sb="12" eb="13">
      <t>ネン</t>
    </rPh>
    <phoneticPr fontId="2"/>
  </si>
  <si>
    <t>2007年が100%なので</t>
    <rPh sb="4" eb="5">
      <t>ネン</t>
    </rPh>
    <phoneticPr fontId="2"/>
  </si>
  <si>
    <r>
      <t xml:space="preserve">98.4% - 100% = </t>
    </r>
    <r>
      <rPr>
        <sz val="12"/>
        <color rgb="FF0070C0"/>
        <rFont val="メイリオ"/>
        <family val="3"/>
        <charset val="128"/>
      </rPr>
      <t>-1.6%</t>
    </r>
    <phoneticPr fontId="2"/>
  </si>
  <si>
    <t>…前年比：前年を基準とする, の意味</t>
    <rPh sb="1" eb="4">
      <t>ゼンネンヒ</t>
    </rPh>
    <rPh sb="5" eb="7">
      <t>ゼンネン</t>
    </rPh>
    <rPh sb="8" eb="10">
      <t>キジュン</t>
    </rPh>
    <rPh sb="16" eb="18">
      <t>イミ</t>
    </rPh>
    <phoneticPr fontId="2"/>
  </si>
  <si>
    <t>←1.6%の減少！</t>
    <rPh sb="6" eb="8">
      <t>ゲンショウ</t>
    </rPh>
    <phoneticPr fontId="2"/>
  </si>
  <si>
    <t>（Ｂ）1994年比で17.6%減少</t>
    <rPh sb="7" eb="9">
      <t>ネンヒ</t>
    </rPh>
    <rPh sb="15" eb="17">
      <t>ゲンショウ</t>
    </rPh>
    <phoneticPr fontId="2"/>
  </si>
  <si>
    <t>…基準は1994年の値</t>
    <rPh sb="1" eb="3">
      <t>キジュン</t>
    </rPh>
    <rPh sb="8" eb="9">
      <t>ネン</t>
    </rPh>
    <rPh sb="10" eb="11">
      <t>アタイ</t>
    </rPh>
    <phoneticPr fontId="2"/>
  </si>
  <si>
    <t>1994年を100%（基準, 分母）とすると, 2008年は</t>
    <rPh sb="4" eb="5">
      <t>ネン</t>
    </rPh>
    <rPh sb="11" eb="13">
      <t>キジュン</t>
    </rPh>
    <rPh sb="15" eb="17">
      <t>ブンボ</t>
    </rPh>
    <rPh sb="28" eb="29">
      <t>ネン</t>
    </rPh>
    <phoneticPr fontId="2"/>
  </si>
  <si>
    <t>2008年 ÷ 1994年 =</t>
    <rPh sb="4" eb="5">
      <t>ネン</t>
    </rPh>
    <rPh sb="12" eb="13">
      <t>ネン</t>
    </rPh>
    <phoneticPr fontId="2"/>
  </si>
  <si>
    <t>1994年が100%なので</t>
    <rPh sb="4" eb="5">
      <t>ネン</t>
    </rPh>
    <phoneticPr fontId="2"/>
  </si>
  <si>
    <t>←17.6%の減少！</t>
    <rPh sb="7" eb="9">
      <t>ゲンショウ</t>
    </rPh>
    <phoneticPr fontId="2"/>
  </si>
  <si>
    <r>
      <t xml:space="preserve">は, </t>
    </r>
    <r>
      <rPr>
        <sz val="11"/>
        <color rgb="FF0070C0"/>
        <rFont val="メイリオ"/>
        <family val="3"/>
        <charset val="128"/>
      </rPr>
      <t>（Ａ）前年比1.6%減</t>
    </r>
    <r>
      <rPr>
        <sz val="11"/>
        <color theme="1"/>
        <rFont val="メイリオ"/>
        <family val="3"/>
        <charset val="128"/>
      </rPr>
      <t>の547.5万円であった。1世帯あたりの平均所得は1994年</t>
    </r>
    <rPh sb="6" eb="9">
      <t>ゼンネンヒ</t>
    </rPh>
    <rPh sb="13" eb="14">
      <t>ゲン</t>
    </rPh>
    <rPh sb="20" eb="22">
      <t>マンエン</t>
    </rPh>
    <rPh sb="28" eb="30">
      <t>セタイ</t>
    </rPh>
    <rPh sb="34" eb="36">
      <t>ヘイキン</t>
    </rPh>
    <rPh sb="36" eb="38">
      <t>ショトク</t>
    </rPh>
    <rPh sb="43" eb="44">
      <t>ネン</t>
    </rPh>
    <phoneticPr fontId="2"/>
  </si>
  <si>
    <r>
      <t>の664.2万円がピークで2008年には</t>
    </r>
    <r>
      <rPr>
        <sz val="11"/>
        <color rgb="FF00B050"/>
        <rFont val="メイリオ"/>
        <family val="3"/>
        <charset val="128"/>
      </rPr>
      <t>（Ｂ）1994年比で17.6%減少</t>
    </r>
    <r>
      <rPr>
        <sz val="11"/>
        <color theme="1"/>
        <rFont val="メイリオ"/>
        <family val="3"/>
        <charset val="128"/>
      </rPr>
      <t>した。</t>
    </r>
    <rPh sb="6" eb="8">
      <t>マンエン</t>
    </rPh>
    <rPh sb="17" eb="18">
      <t>ネン</t>
    </rPh>
    <rPh sb="27" eb="29">
      <t>ネンヒ</t>
    </rPh>
    <rPh sb="35" eb="37">
      <t>ゲンショウ</t>
    </rPh>
    <phoneticPr fontId="2"/>
  </si>
  <si>
    <t>②</t>
    <phoneticPr fontId="2"/>
  </si>
  <si>
    <t>比率の変化</t>
    <rPh sb="0" eb="2">
      <t>ヒリツ</t>
    </rPh>
    <rPh sb="3" eb="5">
      <t>ヘンカ</t>
    </rPh>
    <phoneticPr fontId="2"/>
  </si>
  <si>
    <t>比率の変化には</t>
    <rPh sb="0" eb="2">
      <t>ヒリツ</t>
    </rPh>
    <rPh sb="3" eb="5">
      <t>ヘンカ</t>
    </rPh>
    <phoneticPr fontId="2"/>
  </si>
  <si>
    <t>上昇</t>
    <rPh sb="0" eb="2">
      <t>ジョウショウ</t>
    </rPh>
    <phoneticPr fontId="2"/>
  </si>
  <si>
    <t>あるいは</t>
    <phoneticPr fontId="2"/>
  </si>
  <si>
    <t>低下</t>
    <rPh sb="0" eb="2">
      <t>テイカ</t>
    </rPh>
    <phoneticPr fontId="2"/>
  </si>
  <si>
    <t>神奈川県の下水道普及率は, 平成20年度末には95.5%に達し, 平成元年度末の65.6%から</t>
    <rPh sb="0" eb="4">
      <t>カナガワケン</t>
    </rPh>
    <rPh sb="5" eb="8">
      <t>ゲスイドウ</t>
    </rPh>
    <rPh sb="8" eb="10">
      <t>フキュウ</t>
    </rPh>
    <rPh sb="10" eb="11">
      <t>リツ</t>
    </rPh>
    <rPh sb="14" eb="16">
      <t>ヘイセイ</t>
    </rPh>
    <rPh sb="18" eb="21">
      <t>ネンドマツ</t>
    </rPh>
    <rPh sb="29" eb="30">
      <t>タッ</t>
    </rPh>
    <rPh sb="33" eb="35">
      <t>ヘイセイ</t>
    </rPh>
    <rPh sb="35" eb="37">
      <t>ガンネン</t>
    </rPh>
    <rPh sb="37" eb="38">
      <t>ド</t>
    </rPh>
    <rPh sb="38" eb="39">
      <t>マツ</t>
    </rPh>
    <phoneticPr fontId="2"/>
  </si>
  <si>
    <r>
      <rPr>
        <sz val="12"/>
        <color rgb="FFFFC000"/>
        <rFont val="メイリオ"/>
        <family val="3"/>
        <charset val="128"/>
      </rPr>
      <t>（Ｃ）約30ポイント上昇</t>
    </r>
    <r>
      <rPr>
        <sz val="12"/>
        <color theme="1"/>
        <rFont val="メイリオ"/>
        <family val="3"/>
        <charset val="128"/>
      </rPr>
      <t>した。</t>
    </r>
    <rPh sb="3" eb="4">
      <t>ヤク</t>
    </rPh>
    <rPh sb="10" eb="12">
      <t>ジョウショウ</t>
    </rPh>
    <phoneticPr fontId="2"/>
  </si>
  <si>
    <t>（Ｃ）約30ポイント上昇</t>
    <rPh sb="3" eb="4">
      <t>ヤク</t>
    </rPh>
    <rPh sb="10" eb="12">
      <t>ジョウショウ</t>
    </rPh>
    <phoneticPr fontId="2"/>
  </si>
  <si>
    <t>…基準は平成元年度末</t>
    <rPh sb="1" eb="3">
      <t>キジュン</t>
    </rPh>
    <rPh sb="4" eb="6">
      <t>ヘイセイ</t>
    </rPh>
    <rPh sb="6" eb="8">
      <t>ガンネン</t>
    </rPh>
    <rPh sb="8" eb="9">
      <t>ド</t>
    </rPh>
    <rPh sb="9" eb="10">
      <t>マツ</t>
    </rPh>
    <phoneticPr fontId="2"/>
  </si>
  <si>
    <t>平成元年度末を100%（基準, 分母）とすると, 平成20年度末は</t>
    <rPh sb="0" eb="2">
      <t>ヘイセイ</t>
    </rPh>
    <rPh sb="2" eb="4">
      <t>ガンネン</t>
    </rPh>
    <rPh sb="4" eb="5">
      <t>ド</t>
    </rPh>
    <rPh sb="5" eb="6">
      <t>マツ</t>
    </rPh>
    <rPh sb="12" eb="14">
      <t>キジュン</t>
    </rPh>
    <rPh sb="16" eb="18">
      <t>ブンボ</t>
    </rPh>
    <rPh sb="25" eb="27">
      <t>ヘイセイ</t>
    </rPh>
    <rPh sb="29" eb="31">
      <t>ネンド</t>
    </rPh>
    <rPh sb="31" eb="32">
      <t>マツ</t>
    </rPh>
    <phoneticPr fontId="2"/>
  </si>
  <si>
    <t>平成20年度末 ÷ 平成元年度末 =</t>
    <rPh sb="0" eb="2">
      <t>ヘイセイ</t>
    </rPh>
    <rPh sb="4" eb="6">
      <t>ネンド</t>
    </rPh>
    <rPh sb="6" eb="7">
      <t>マツ</t>
    </rPh>
    <rPh sb="10" eb="12">
      <t>ヘイセイ</t>
    </rPh>
    <rPh sb="12" eb="14">
      <t>ガンネン</t>
    </rPh>
    <rPh sb="14" eb="15">
      <t>ド</t>
    </rPh>
    <rPh sb="15" eb="16">
      <t>マツ</t>
    </rPh>
    <phoneticPr fontId="2"/>
  </si>
  <si>
    <t>平成元年度が100%なので</t>
    <rPh sb="0" eb="2">
      <t>ヘイセイ</t>
    </rPh>
    <rPh sb="2" eb="4">
      <t>ガンネン</t>
    </rPh>
    <rPh sb="4" eb="5">
      <t>ド</t>
    </rPh>
    <phoneticPr fontId="2"/>
  </si>
  <si>
    <t>95.5% ÷ 65.6% = 1.46 = 146%</t>
    <phoneticPr fontId="2"/>
  </si>
  <si>
    <t>←46%の増加！</t>
    <rPh sb="5" eb="7">
      <t>ゾウカ</t>
    </rPh>
    <phoneticPr fontId="2"/>
  </si>
  <si>
    <r>
      <rPr>
        <sz val="12"/>
        <color rgb="FFFFC000"/>
        <rFont val="メイリオ"/>
        <family val="3"/>
        <charset val="128"/>
      </rPr>
      <t>46%増加</t>
    </r>
    <r>
      <rPr>
        <sz val="12"/>
        <color theme="1"/>
        <rFont val="メイリオ"/>
        <family val="3"/>
        <charset val="128"/>
      </rPr>
      <t>した。</t>
    </r>
    <rPh sb="3" eb="5">
      <t>ゾウカ</t>
    </rPh>
    <phoneticPr fontId="2"/>
  </si>
  <si>
    <t>実数値の変化は, 基準となる実数値からの</t>
    <rPh sb="0" eb="2">
      <t>ジッスウ</t>
    </rPh>
    <rPh sb="2" eb="3">
      <t>チ</t>
    </rPh>
    <rPh sb="4" eb="6">
      <t>ヘンカ</t>
    </rPh>
    <rPh sb="9" eb="11">
      <t>キジュン</t>
    </rPh>
    <rPh sb="14" eb="16">
      <t>ジッスウ</t>
    </rPh>
    <rPh sb="16" eb="17">
      <t>チ</t>
    </rPh>
    <phoneticPr fontId="2"/>
  </si>
  <si>
    <t>変化率</t>
    <rPh sb="0" eb="2">
      <t>ヘンカ</t>
    </rPh>
    <rPh sb="2" eb="3">
      <t>リツ</t>
    </rPh>
    <phoneticPr fontId="2"/>
  </si>
  <si>
    <t>で表すことが多い。</t>
    <rPh sb="1" eb="2">
      <t>アラワ</t>
    </rPh>
    <rPh sb="6" eb="7">
      <t>オオ</t>
    </rPh>
    <phoneticPr fontId="2"/>
  </si>
  <si>
    <r>
      <t>t期の実数値をx</t>
    </r>
    <r>
      <rPr>
        <vertAlign val="subscript"/>
        <sz val="12"/>
        <color theme="1"/>
        <rFont val="メイリオ"/>
        <family val="3"/>
        <charset val="128"/>
      </rPr>
      <t>t</t>
    </r>
    <r>
      <rPr>
        <sz val="12"/>
        <color theme="1"/>
        <rFont val="メイリオ"/>
        <family val="3"/>
        <charset val="128"/>
      </rPr>
      <t>, (t-1)期の実数値をx</t>
    </r>
    <r>
      <rPr>
        <vertAlign val="subscript"/>
        <sz val="12"/>
        <color theme="1"/>
        <rFont val="メイリオ"/>
        <family val="3"/>
        <charset val="128"/>
      </rPr>
      <t>t-1</t>
    </r>
    <r>
      <rPr>
        <sz val="12"/>
        <color theme="1"/>
        <rFont val="メイリオ"/>
        <family val="3"/>
        <charset val="128"/>
      </rPr>
      <t xml:space="preserve"> とあらわすとき（基準はx</t>
    </r>
    <r>
      <rPr>
        <vertAlign val="subscript"/>
        <sz val="12"/>
        <color theme="1"/>
        <rFont val="メイリオ"/>
        <family val="3"/>
        <charset val="128"/>
      </rPr>
      <t>t-1</t>
    </r>
    <r>
      <rPr>
        <sz val="12"/>
        <color theme="1"/>
        <rFont val="メイリオ"/>
        <family val="3"/>
        <charset val="128"/>
      </rPr>
      <t>期）,</t>
    </r>
    <rPh sb="1" eb="2">
      <t>キ</t>
    </rPh>
    <rPh sb="3" eb="5">
      <t>ジッスウ</t>
    </rPh>
    <rPh sb="5" eb="6">
      <t>チ</t>
    </rPh>
    <rPh sb="16" eb="17">
      <t>キ</t>
    </rPh>
    <rPh sb="18" eb="20">
      <t>ジッスウ</t>
    </rPh>
    <rPh sb="20" eb="21">
      <t>チ</t>
    </rPh>
    <rPh sb="35" eb="37">
      <t>キジュン</t>
    </rPh>
    <rPh sb="42" eb="43">
      <t>キ</t>
    </rPh>
    <phoneticPr fontId="2"/>
  </si>
  <si>
    <r>
      <t>t期の実数値 - 基準の実数値, すなわち x</t>
    </r>
    <r>
      <rPr>
        <vertAlign val="subscript"/>
        <sz val="12"/>
        <color theme="1"/>
        <rFont val="メイリオ"/>
        <family val="3"/>
        <charset val="128"/>
      </rPr>
      <t>t</t>
    </r>
    <r>
      <rPr>
        <sz val="12"/>
        <color theme="1"/>
        <rFont val="メイリオ"/>
        <family val="3"/>
        <charset val="128"/>
      </rPr>
      <t xml:space="preserve"> - x</t>
    </r>
    <r>
      <rPr>
        <vertAlign val="subscript"/>
        <sz val="12"/>
        <color theme="1"/>
        <rFont val="メイリオ"/>
        <family val="3"/>
        <charset val="128"/>
      </rPr>
      <t>t-1</t>
    </r>
    <r>
      <rPr>
        <sz val="12"/>
        <color theme="1"/>
        <rFont val="メイリオ"/>
        <family val="3"/>
        <charset val="128"/>
      </rPr>
      <t xml:space="preserve"> を</t>
    </r>
    <rPh sb="1" eb="2">
      <t>キ</t>
    </rPh>
    <rPh sb="3" eb="5">
      <t>ジッスウ</t>
    </rPh>
    <rPh sb="5" eb="6">
      <t>チ</t>
    </rPh>
    <rPh sb="9" eb="11">
      <t>キジュン</t>
    </rPh>
    <rPh sb="12" eb="14">
      <t>ジッスウ</t>
    </rPh>
    <rPh sb="14" eb="15">
      <t>チ</t>
    </rPh>
    <phoneticPr fontId="2"/>
  </si>
  <si>
    <t>変化幅</t>
    <rPh sb="0" eb="2">
      <t>ヘンカ</t>
    </rPh>
    <rPh sb="2" eb="3">
      <t>ハバ</t>
    </rPh>
    <phoneticPr fontId="2"/>
  </si>
  <si>
    <t>という。</t>
    <phoneticPr fontId="2"/>
  </si>
  <si>
    <t>変化幅は</t>
    <rPh sb="0" eb="2">
      <t>ヘンカ</t>
    </rPh>
    <rPh sb="2" eb="3">
      <t>ハバ</t>
    </rPh>
    <phoneticPr fontId="2"/>
  </si>
  <si>
    <r>
      <t>Δx</t>
    </r>
    <r>
      <rPr>
        <vertAlign val="subscript"/>
        <sz val="12"/>
        <color rgb="FFFF0000"/>
        <rFont val="メイリオ"/>
        <family val="3"/>
        <charset val="128"/>
      </rPr>
      <t>t</t>
    </r>
    <phoneticPr fontId="2"/>
  </si>
  <si>
    <t xml:space="preserve">と書き, </t>
    <rPh sb="1" eb="2">
      <t>カ</t>
    </rPh>
    <phoneticPr fontId="2"/>
  </si>
  <si>
    <t>デルタエックスティー</t>
    <phoneticPr fontId="2"/>
  </si>
  <si>
    <t>と読む。</t>
    <rPh sb="1" eb="2">
      <t>ヨ</t>
    </rPh>
    <phoneticPr fontId="2"/>
  </si>
  <si>
    <t>i</t>
    <phoneticPr fontId="2"/>
  </si>
  <si>
    <r>
      <t>変化率 = 変化幅 ÷ 基準の値 = Δx</t>
    </r>
    <r>
      <rPr>
        <b/>
        <vertAlign val="subscript"/>
        <sz val="12"/>
        <rFont val="メイリオ"/>
        <family val="3"/>
        <charset val="128"/>
      </rPr>
      <t>t</t>
    </r>
    <r>
      <rPr>
        <b/>
        <sz val="12"/>
        <rFont val="メイリオ"/>
        <family val="3"/>
        <charset val="128"/>
      </rPr>
      <t xml:space="preserve"> ÷ x</t>
    </r>
    <r>
      <rPr>
        <b/>
        <vertAlign val="subscript"/>
        <sz val="12"/>
        <rFont val="メイリオ"/>
        <family val="3"/>
        <charset val="128"/>
      </rPr>
      <t>t-1</t>
    </r>
    <r>
      <rPr>
        <b/>
        <sz val="12"/>
        <rFont val="メイリオ"/>
        <family val="3"/>
        <charset val="128"/>
      </rPr>
      <t xml:space="preserve"> = (x</t>
    </r>
    <r>
      <rPr>
        <b/>
        <vertAlign val="subscript"/>
        <sz val="12"/>
        <rFont val="メイリオ"/>
        <family val="3"/>
        <charset val="128"/>
      </rPr>
      <t>t</t>
    </r>
    <r>
      <rPr>
        <b/>
        <sz val="12"/>
        <rFont val="メイリオ"/>
        <family val="3"/>
        <charset val="128"/>
      </rPr>
      <t xml:space="preserve"> - x</t>
    </r>
    <r>
      <rPr>
        <b/>
        <vertAlign val="subscript"/>
        <sz val="12"/>
        <rFont val="メイリオ"/>
        <family val="3"/>
        <charset val="128"/>
      </rPr>
      <t>t-1</t>
    </r>
    <r>
      <rPr>
        <b/>
        <sz val="12"/>
        <rFont val="メイリオ"/>
        <family val="3"/>
        <charset val="128"/>
      </rPr>
      <t>) ÷ x</t>
    </r>
    <r>
      <rPr>
        <b/>
        <vertAlign val="subscript"/>
        <sz val="12"/>
        <rFont val="メイリオ"/>
        <family val="3"/>
        <charset val="128"/>
      </rPr>
      <t>t-1</t>
    </r>
    <rPh sb="0" eb="2">
      <t>ヘンカ</t>
    </rPh>
    <rPh sb="2" eb="3">
      <t>リツ</t>
    </rPh>
    <rPh sb="6" eb="8">
      <t>ヘンカ</t>
    </rPh>
    <rPh sb="8" eb="9">
      <t>ハバ</t>
    </rPh>
    <rPh sb="12" eb="14">
      <t>キジュン</t>
    </rPh>
    <rPh sb="15" eb="16">
      <t>アタイ</t>
    </rPh>
    <phoneticPr fontId="2"/>
  </si>
  <si>
    <t>※ただし, 元の数字も変化率も％での表示なのでわかりにくい！</t>
    <rPh sb="6" eb="7">
      <t>モト</t>
    </rPh>
    <rPh sb="8" eb="10">
      <t>スウジ</t>
    </rPh>
    <rPh sb="11" eb="13">
      <t>ヘンカ</t>
    </rPh>
    <rPh sb="13" eb="14">
      <t>リツ</t>
    </rPh>
    <rPh sb="18" eb="20">
      <t>ヒョウジ</t>
    </rPh>
    <phoneticPr fontId="2"/>
  </si>
  <si>
    <r>
      <t>変化幅 = t期の値 - 基準の値 = x</t>
    </r>
    <r>
      <rPr>
        <vertAlign val="subscript"/>
        <sz val="12"/>
        <rFont val="メイリオ"/>
        <family val="3"/>
        <charset val="128"/>
      </rPr>
      <t>t</t>
    </r>
    <r>
      <rPr>
        <sz val="12"/>
        <rFont val="メイリオ"/>
        <family val="3"/>
        <charset val="128"/>
      </rPr>
      <t xml:space="preserve"> - x</t>
    </r>
    <r>
      <rPr>
        <vertAlign val="subscript"/>
        <sz val="12"/>
        <rFont val="メイリオ"/>
        <family val="3"/>
        <charset val="128"/>
      </rPr>
      <t>t-1</t>
    </r>
    <rPh sb="0" eb="2">
      <t>ヘンカ</t>
    </rPh>
    <rPh sb="2" eb="3">
      <t>ハバ</t>
    </rPh>
    <rPh sb="7" eb="8">
      <t>キ</t>
    </rPh>
    <rPh sb="9" eb="10">
      <t>アタイ</t>
    </rPh>
    <rPh sb="13" eb="15">
      <t>キジュン</t>
    </rPh>
    <rPh sb="16" eb="17">
      <t>アタイ</t>
    </rPh>
    <phoneticPr fontId="2"/>
  </si>
  <si>
    <t>このように, 比率の値の場合は, 変化率を用いるよりも, 単純な増加幅,</t>
    <rPh sb="7" eb="9">
      <t>ヒリツ</t>
    </rPh>
    <rPh sb="10" eb="11">
      <t>アタイ</t>
    </rPh>
    <rPh sb="12" eb="14">
      <t>バアイ</t>
    </rPh>
    <rPh sb="17" eb="19">
      <t>ヘンカ</t>
    </rPh>
    <rPh sb="19" eb="20">
      <t>リツ</t>
    </rPh>
    <rPh sb="21" eb="22">
      <t>モチ</t>
    </rPh>
    <rPh sb="29" eb="31">
      <t>タンジュン</t>
    </rPh>
    <rPh sb="32" eb="35">
      <t>ゾウカハバ</t>
    </rPh>
    <phoneticPr fontId="2"/>
  </si>
  <si>
    <t>すなわち, 変化幅を用いた方がわかりやすい。</t>
    <rPh sb="6" eb="8">
      <t>ヘンカ</t>
    </rPh>
    <rPh sb="8" eb="9">
      <t>ハバ</t>
    </rPh>
    <rPh sb="10" eb="11">
      <t>モチ</t>
    </rPh>
    <rPh sb="13" eb="14">
      <t>ホウ</t>
    </rPh>
    <phoneticPr fontId="2"/>
  </si>
  <si>
    <t>この場合は, t期の値 = 平成20年度末の値, 基準の値 = 平成元年度末の値 なので</t>
    <rPh sb="2" eb="4">
      <t>バアイ</t>
    </rPh>
    <rPh sb="8" eb="9">
      <t>キ</t>
    </rPh>
    <rPh sb="10" eb="11">
      <t>アタイ</t>
    </rPh>
    <rPh sb="14" eb="16">
      <t>ヘイセイ</t>
    </rPh>
    <rPh sb="18" eb="21">
      <t>ネンドマツ</t>
    </rPh>
    <rPh sb="22" eb="23">
      <t>アタイ</t>
    </rPh>
    <rPh sb="25" eb="27">
      <t>キジュン</t>
    </rPh>
    <rPh sb="28" eb="29">
      <t>アタイ</t>
    </rPh>
    <rPh sb="32" eb="34">
      <t>ヘイセイ</t>
    </rPh>
    <rPh sb="34" eb="36">
      <t>ガンネン</t>
    </rPh>
    <rPh sb="36" eb="37">
      <t>ド</t>
    </rPh>
    <rPh sb="37" eb="38">
      <t>マツ</t>
    </rPh>
    <rPh sb="39" eb="40">
      <t>アタイ</t>
    </rPh>
    <phoneticPr fontId="2"/>
  </si>
  <si>
    <t>比率の変化幅は</t>
    <rPh sb="0" eb="2">
      <t>ヒリツ</t>
    </rPh>
    <rPh sb="3" eb="5">
      <t>ヘンカ</t>
    </rPh>
    <rPh sb="5" eb="6">
      <t>ハバ</t>
    </rPh>
    <phoneticPr fontId="2"/>
  </si>
  <si>
    <t>ポイント</t>
    <phoneticPr fontId="2"/>
  </si>
  <si>
    <t>あるいは</t>
    <phoneticPr fontId="2"/>
  </si>
  <si>
    <t>パーセントポイント</t>
    <phoneticPr fontId="2"/>
  </si>
  <si>
    <t>で表す。</t>
    <rPh sb="1" eb="2">
      <t>アラワ</t>
    </rPh>
    <phoneticPr fontId="2"/>
  </si>
  <si>
    <t>この例の場合では, 約30ポイントの上昇 と表現している。</t>
    <rPh sb="2" eb="3">
      <t>レイ</t>
    </rPh>
    <rPh sb="4" eb="6">
      <t>バアイ</t>
    </rPh>
    <rPh sb="10" eb="11">
      <t>ヤク</t>
    </rPh>
    <rPh sb="18" eb="20">
      <t>ジョウショウ</t>
    </rPh>
    <rPh sb="22" eb="24">
      <t>ヒョウゲン</t>
    </rPh>
    <phoneticPr fontId="2"/>
  </si>
  <si>
    <t>pp.68</t>
    <phoneticPr fontId="2"/>
  </si>
  <si>
    <t>③</t>
    <phoneticPr fontId="2"/>
  </si>
  <si>
    <t>変化幅の推移</t>
    <rPh sb="0" eb="2">
      <t>ヘンカ</t>
    </rPh>
    <rPh sb="2" eb="3">
      <t>ハバ</t>
    </rPh>
    <rPh sb="4" eb="6">
      <t>スイイ</t>
    </rPh>
    <phoneticPr fontId="2"/>
  </si>
  <si>
    <t>変化幅の推移には</t>
    <rPh sb="0" eb="2">
      <t>ヘンカ</t>
    </rPh>
    <rPh sb="2" eb="3">
      <t>ハバ</t>
    </rPh>
    <rPh sb="4" eb="6">
      <t>スイイ</t>
    </rPh>
    <phoneticPr fontId="2"/>
  </si>
  <si>
    <t>拡大</t>
    <rPh sb="0" eb="2">
      <t>カクダイ</t>
    </rPh>
    <phoneticPr fontId="2"/>
  </si>
  <si>
    <t>あるいは</t>
    <phoneticPr fontId="2"/>
  </si>
  <si>
    <t>縮小</t>
    <rPh sb="0" eb="2">
      <t>シュクショウ</t>
    </rPh>
    <phoneticPr fontId="2"/>
  </si>
  <si>
    <t>2010年5月に総務省が発表した労働力調査によると, 就業者数は2008年2月以降, 前年</t>
    <rPh sb="4" eb="5">
      <t>ネン</t>
    </rPh>
    <rPh sb="6" eb="7">
      <t>ガツ</t>
    </rPh>
    <rPh sb="8" eb="11">
      <t>ソウムショウ</t>
    </rPh>
    <rPh sb="12" eb="14">
      <t>ハッピョウ</t>
    </rPh>
    <rPh sb="16" eb="19">
      <t>ロウドウリョク</t>
    </rPh>
    <rPh sb="19" eb="21">
      <t>チョウサ</t>
    </rPh>
    <rPh sb="27" eb="30">
      <t>シュウギョウシャ</t>
    </rPh>
    <rPh sb="30" eb="31">
      <t>スウ</t>
    </rPh>
    <rPh sb="36" eb="37">
      <t>ネン</t>
    </rPh>
    <rPh sb="38" eb="41">
      <t>ガツイコウ</t>
    </rPh>
    <rPh sb="43" eb="45">
      <t>ゼンネン</t>
    </rPh>
    <phoneticPr fontId="2"/>
  </si>
  <si>
    <t>同月と比べて減少が続いている。前年同月と比べた減少幅は2009年4月に100万人</t>
    <rPh sb="0" eb="2">
      <t>ドウゲツ</t>
    </rPh>
    <rPh sb="3" eb="4">
      <t>クラ</t>
    </rPh>
    <rPh sb="6" eb="8">
      <t>ゲンショウ</t>
    </rPh>
    <rPh sb="9" eb="10">
      <t>ツヅ</t>
    </rPh>
    <rPh sb="15" eb="17">
      <t>ゼンネン</t>
    </rPh>
    <rPh sb="17" eb="19">
      <t>ドウゲツ</t>
    </rPh>
    <rPh sb="20" eb="21">
      <t>クラ</t>
    </rPh>
    <rPh sb="23" eb="26">
      <t>ゲンショウハバ</t>
    </rPh>
    <rPh sb="31" eb="32">
      <t>ネン</t>
    </rPh>
    <rPh sb="33" eb="34">
      <t>ガツ</t>
    </rPh>
    <rPh sb="38" eb="40">
      <t>マンニン</t>
    </rPh>
    <phoneticPr fontId="2"/>
  </si>
  <si>
    <r>
      <t xml:space="preserve">を超えたが, 2010年1月以降, </t>
    </r>
    <r>
      <rPr>
        <sz val="12"/>
        <color rgb="FF7030A0"/>
        <rFont val="メイリオ"/>
        <family val="3"/>
        <charset val="128"/>
      </rPr>
      <t>減少幅は100万人以下に縮小</t>
    </r>
    <r>
      <rPr>
        <sz val="12"/>
        <color theme="1"/>
        <rFont val="メイリオ"/>
        <family val="3"/>
        <charset val="128"/>
      </rPr>
      <t>した。</t>
    </r>
    <rPh sb="1" eb="2">
      <t>コ</t>
    </rPh>
    <rPh sb="11" eb="12">
      <t>ネン</t>
    </rPh>
    <rPh sb="13" eb="14">
      <t>ガツ</t>
    </rPh>
    <rPh sb="14" eb="16">
      <t>イコウ</t>
    </rPh>
    <rPh sb="18" eb="21">
      <t>ゲンショウハバ</t>
    </rPh>
    <rPh sb="25" eb="27">
      <t>マンニン</t>
    </rPh>
    <rPh sb="27" eb="29">
      <t>イカ</t>
    </rPh>
    <rPh sb="30" eb="32">
      <t>シュクショウ</t>
    </rPh>
    <phoneticPr fontId="2"/>
  </si>
  <si>
    <t>pp.66</t>
    <phoneticPr fontId="2"/>
  </si>
  <si>
    <t>クイズ</t>
    <phoneticPr fontId="2"/>
  </si>
  <si>
    <t xml:space="preserve">総務省が発表した労働力調査によると, 2010年5月の就業者数は6,295万人であり, </t>
    <rPh sb="0" eb="3">
      <t>ソウムショウ</t>
    </rPh>
    <rPh sb="4" eb="6">
      <t>ハッピョウ</t>
    </rPh>
    <rPh sb="8" eb="11">
      <t>ロウドウリョク</t>
    </rPh>
    <rPh sb="11" eb="13">
      <t>チョウサ</t>
    </rPh>
    <rPh sb="23" eb="24">
      <t>ネン</t>
    </rPh>
    <rPh sb="25" eb="26">
      <t>ガツ</t>
    </rPh>
    <rPh sb="27" eb="30">
      <t>シュウギョウシャ</t>
    </rPh>
    <rPh sb="30" eb="31">
      <t>スウ</t>
    </rPh>
    <rPh sb="37" eb="38">
      <t>マン</t>
    </rPh>
    <rPh sb="38" eb="39">
      <t>ニン</t>
    </rPh>
    <phoneticPr fontId="2"/>
  </si>
  <si>
    <t>次の文章の下線部のうち, 修正した方が良い表現はどれでしょう。</t>
    <rPh sb="0" eb="1">
      <t>ツギ</t>
    </rPh>
    <rPh sb="2" eb="4">
      <t>ブンショウ</t>
    </rPh>
    <rPh sb="5" eb="8">
      <t>カセンブ</t>
    </rPh>
    <rPh sb="13" eb="15">
      <t>シュウセイ</t>
    </rPh>
    <rPh sb="17" eb="18">
      <t>ホウ</t>
    </rPh>
    <rPh sb="19" eb="20">
      <t>ヨ</t>
    </rPh>
    <rPh sb="21" eb="23">
      <t>ヒョウゲン</t>
    </rPh>
    <phoneticPr fontId="2"/>
  </si>
  <si>
    <r>
      <t>前年同月に比べて47万人</t>
    </r>
    <r>
      <rPr>
        <u/>
        <sz val="12"/>
        <color theme="1"/>
        <rFont val="メイリオ"/>
        <family val="3"/>
        <charset val="128"/>
      </rPr>
      <t>（Ａ）減少した</t>
    </r>
    <r>
      <rPr>
        <sz val="12"/>
        <color theme="1"/>
        <rFont val="メイリオ"/>
        <family val="3"/>
        <charset val="128"/>
      </rPr>
      <t xml:space="preserve">。また, 完全失業率は5.2%であり, </t>
    </r>
    <rPh sb="0" eb="2">
      <t>ゼンネン</t>
    </rPh>
    <rPh sb="2" eb="4">
      <t>ドウゲツ</t>
    </rPh>
    <rPh sb="5" eb="6">
      <t>クラ</t>
    </rPh>
    <rPh sb="10" eb="12">
      <t>マンニン</t>
    </rPh>
    <rPh sb="15" eb="17">
      <t>ゲンショウ</t>
    </rPh>
    <rPh sb="24" eb="26">
      <t>カンゼン</t>
    </rPh>
    <rPh sb="26" eb="28">
      <t>シツギョウ</t>
    </rPh>
    <rPh sb="28" eb="29">
      <t>リツ</t>
    </rPh>
    <phoneticPr fontId="2"/>
  </si>
  <si>
    <r>
      <t>前月の5.1%に比べて</t>
    </r>
    <r>
      <rPr>
        <u/>
        <sz val="12"/>
        <color theme="1"/>
        <rFont val="メイリオ"/>
        <family val="3"/>
        <charset val="128"/>
      </rPr>
      <t>（Ｂ）0.1%</t>
    </r>
    <r>
      <rPr>
        <sz val="12"/>
        <color theme="1"/>
        <rFont val="メイリオ"/>
        <family val="3"/>
        <charset val="128"/>
      </rPr>
      <t xml:space="preserve"> </t>
    </r>
    <r>
      <rPr>
        <u/>
        <sz val="12"/>
        <color theme="1"/>
        <rFont val="メイリオ"/>
        <family val="3"/>
        <charset val="128"/>
      </rPr>
      <t>（Ｃ）増加した</t>
    </r>
    <r>
      <rPr>
        <sz val="12"/>
        <color theme="1"/>
        <rFont val="メイリオ"/>
        <family val="3"/>
        <charset val="128"/>
      </rPr>
      <t>。</t>
    </r>
    <rPh sb="0" eb="2">
      <t>ゼンゲツ</t>
    </rPh>
    <rPh sb="8" eb="9">
      <t>クラ</t>
    </rPh>
    <rPh sb="22" eb="24">
      <t>ゾウカ</t>
    </rPh>
    <phoneticPr fontId="2"/>
  </si>
  <si>
    <t>答え：</t>
    <rPh sb="0" eb="1">
      <t>コタ</t>
    </rPh>
    <phoneticPr fontId="2"/>
  </si>
  <si>
    <t>（Ｂ）0.1ポイント</t>
    <phoneticPr fontId="2"/>
  </si>
  <si>
    <t>（Ｃ）上昇した</t>
    <rPh sb="3" eb="5">
      <t>ジョウショウ</t>
    </rPh>
    <phoneticPr fontId="2"/>
  </si>
  <si>
    <t>pp.69</t>
    <phoneticPr fontId="2"/>
  </si>
  <si>
    <t>④</t>
    <phoneticPr fontId="2"/>
  </si>
  <si>
    <t>変化幅と変化率：表現する統計量の選択</t>
    <rPh sb="0" eb="2">
      <t>ヘンカ</t>
    </rPh>
    <rPh sb="2" eb="3">
      <t>ハバ</t>
    </rPh>
    <rPh sb="4" eb="6">
      <t>ヘンカ</t>
    </rPh>
    <rPh sb="6" eb="7">
      <t>リツ</t>
    </rPh>
    <rPh sb="8" eb="10">
      <t>ヒョウゲン</t>
    </rPh>
    <rPh sb="12" eb="15">
      <t>トウケイリョウ</t>
    </rPh>
    <rPh sb="16" eb="18">
      <t>センタク</t>
    </rPh>
    <phoneticPr fontId="2"/>
  </si>
  <si>
    <t>表6-2</t>
    <rPh sb="0" eb="1">
      <t>ヒョウ</t>
    </rPh>
    <phoneticPr fontId="2"/>
  </si>
  <si>
    <t>（％）</t>
    <phoneticPr fontId="2"/>
  </si>
  <si>
    <t>Ａ</t>
    <phoneticPr fontId="2"/>
  </si>
  <si>
    <t>Ｂ</t>
    <phoneticPr fontId="2"/>
  </si>
  <si>
    <t>Ｃ</t>
    <phoneticPr fontId="2"/>
  </si>
  <si>
    <t>地区</t>
    <rPh sb="0" eb="2">
      <t>チク</t>
    </rPh>
    <phoneticPr fontId="2"/>
  </si>
  <si>
    <t>（t-20）年</t>
    <rPh sb="6" eb="7">
      <t>ネン</t>
    </rPh>
    <phoneticPr fontId="2"/>
  </si>
  <si>
    <t>t年</t>
    <rPh sb="1" eb="2">
      <t>ネン</t>
    </rPh>
    <phoneticPr fontId="2"/>
  </si>
  <si>
    <t>（倍率）</t>
    <rPh sb="1" eb="3">
      <t>バイリツ</t>
    </rPh>
    <phoneticPr fontId="2"/>
  </si>
  <si>
    <t>30ポイント</t>
    <phoneticPr fontId="2"/>
  </si>
  <si>
    <t>40ポイント</t>
    <phoneticPr fontId="2"/>
  </si>
  <si>
    <t>50ポイント</t>
    <phoneticPr fontId="2"/>
  </si>
  <si>
    <t>7.0倍</t>
    <rPh sb="3" eb="4">
      <t>バイ</t>
    </rPh>
    <phoneticPr fontId="2"/>
  </si>
  <si>
    <t>3.0倍</t>
    <rPh sb="3" eb="4">
      <t>バイ</t>
    </rPh>
    <phoneticPr fontId="2"/>
  </si>
  <si>
    <t>2.0倍</t>
    <rPh sb="3" eb="4">
      <t>バイ</t>
    </rPh>
    <phoneticPr fontId="2"/>
  </si>
  <si>
    <t>600%増</t>
    <rPh sb="4" eb="5">
      <t>ゾウ</t>
    </rPh>
    <phoneticPr fontId="2"/>
  </si>
  <si>
    <t>200%増</t>
    <rPh sb="4" eb="5">
      <t>ゾウ</t>
    </rPh>
    <phoneticPr fontId="2"/>
  </si>
  <si>
    <t>100%増</t>
    <rPh sb="4" eb="5">
      <t>ゾウ</t>
    </rPh>
    <phoneticPr fontId="2"/>
  </si>
  <si>
    <t>A地区の例</t>
    <rPh sb="1" eb="3">
      <t>チク</t>
    </rPh>
    <rPh sb="4" eb="5">
      <t>レイ</t>
    </rPh>
    <phoneticPr fontId="2"/>
  </si>
  <si>
    <t>変化幅：30ポイント = 35% - 5%</t>
    <rPh sb="0" eb="2">
      <t>ヘンカ</t>
    </rPh>
    <rPh sb="2" eb="3">
      <t>ハバ</t>
    </rPh>
    <phoneticPr fontId="2"/>
  </si>
  <si>
    <t>変化率（倍率）：7.0倍 = 35% ÷ 5%</t>
    <rPh sb="0" eb="2">
      <t>ヘンカ</t>
    </rPh>
    <rPh sb="2" eb="3">
      <t>リツ</t>
    </rPh>
    <rPh sb="4" eb="6">
      <t>バイリツ</t>
    </rPh>
    <rPh sb="11" eb="12">
      <t>バイ</t>
    </rPh>
    <phoneticPr fontId="2"/>
  </si>
  <si>
    <t>変化率（％）：600%増 = (35% - 5%) ÷ 5%</t>
    <rPh sb="0" eb="2">
      <t>ヘンカ</t>
    </rPh>
    <rPh sb="2" eb="3">
      <t>リツ</t>
    </rPh>
    <rPh sb="11" eb="12">
      <t>ゾウ</t>
    </rPh>
    <phoneticPr fontId="2"/>
  </si>
  <si>
    <t>※A地区の(t-20)年の値が非常に小さい（5%）ため</t>
    <rPh sb="2" eb="4">
      <t>チク</t>
    </rPh>
    <rPh sb="11" eb="12">
      <t>ネン</t>
    </rPh>
    <rPh sb="13" eb="14">
      <t>アタイ</t>
    </rPh>
    <rPh sb="15" eb="17">
      <t>ヒジョウ</t>
    </rPh>
    <rPh sb="18" eb="19">
      <t>チイ</t>
    </rPh>
    <phoneticPr fontId="2"/>
  </si>
  <si>
    <t>※変化率で表現すると大きな変化があったように見える</t>
    <rPh sb="10" eb="11">
      <t>オオ</t>
    </rPh>
    <rPh sb="13" eb="15">
      <t>ヘンカ</t>
    </rPh>
    <rPh sb="22" eb="23">
      <t>ミ</t>
    </rPh>
    <phoneticPr fontId="2"/>
  </si>
  <si>
    <t>※比率のデータなので</t>
    <rPh sb="1" eb="3">
      <t>ヒリツ</t>
    </rPh>
    <phoneticPr fontId="2"/>
  </si>
  <si>
    <t>で表現するのが適切。</t>
    <rPh sb="1" eb="3">
      <t>ヒョウゲン</t>
    </rPh>
    <rPh sb="7" eb="9">
      <t>テキセツ</t>
    </rPh>
    <phoneticPr fontId="2"/>
  </si>
  <si>
    <t>pp.71</t>
    <phoneticPr fontId="2"/>
  </si>
  <si>
    <t>変化率の分解</t>
    <rPh sb="0" eb="2">
      <t>ヘンカ</t>
    </rPh>
    <rPh sb="2" eb="3">
      <t>リツ</t>
    </rPh>
    <rPh sb="4" eb="6">
      <t>ブンカイ</t>
    </rPh>
    <phoneticPr fontId="2"/>
  </si>
  <si>
    <t>全体の変化率 = Σ[(t-1期→t期の項目jの変化率) × (t-1期の項目jの構成比)]</t>
    <rPh sb="0" eb="2">
      <t>ゼンタイ</t>
    </rPh>
    <rPh sb="3" eb="5">
      <t>ヘンカ</t>
    </rPh>
    <rPh sb="5" eb="6">
      <t>リツ</t>
    </rPh>
    <rPh sb="15" eb="16">
      <t>キ</t>
    </rPh>
    <rPh sb="18" eb="19">
      <t>キ</t>
    </rPh>
    <rPh sb="20" eb="22">
      <t>コウモク</t>
    </rPh>
    <rPh sb="24" eb="26">
      <t>ヘンカ</t>
    </rPh>
    <rPh sb="26" eb="27">
      <t>リツ</t>
    </rPh>
    <rPh sb="35" eb="36">
      <t>キ</t>
    </rPh>
    <rPh sb="37" eb="39">
      <t>コウモク</t>
    </rPh>
    <rPh sb="41" eb="44">
      <t>コウセイヒ</t>
    </rPh>
    <phoneticPr fontId="2"/>
  </si>
  <si>
    <t>（万人）</t>
    <rPh sb="1" eb="3">
      <t>マンニン</t>
    </rPh>
    <phoneticPr fontId="2"/>
  </si>
  <si>
    <t>構成比</t>
    <rPh sb="0" eb="3">
      <t>コウセイヒ</t>
    </rPh>
    <phoneticPr fontId="2"/>
  </si>
  <si>
    <t>2005年</t>
    <rPh sb="4" eb="5">
      <t>ネン</t>
    </rPh>
    <phoneticPr fontId="2"/>
  </si>
  <si>
    <t>全体</t>
    <rPh sb="0" eb="2">
      <t>ゼンタイ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</si>
  <si>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</si>
  <si>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</si>
  <si>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 （①＋②）</t>
    <rPh sb="0" eb="2">
      <t>ゴウケイ</t>
    </rPh>
    <phoneticPr fontId="2"/>
  </si>
  <si>
    <t>全体の変化率</t>
    <rPh sb="0" eb="2">
      <t>ゼンタイ</t>
    </rPh>
    <rPh sb="3" eb="5">
      <t>ヘンカ</t>
    </rPh>
    <rPh sb="5" eb="6">
      <t>リツ</t>
    </rPh>
    <phoneticPr fontId="2"/>
  </si>
  <si>
    <r>
      <t>t-1期の就業者数（全体） = x</t>
    </r>
    <r>
      <rPr>
        <vertAlign val="subscript"/>
        <sz val="12"/>
        <rFont val="メイリオ"/>
        <family val="3"/>
        <charset val="128"/>
      </rPr>
      <t>t-1</t>
    </r>
    <rPh sb="3" eb="4">
      <t>キ</t>
    </rPh>
    <rPh sb="5" eb="8">
      <t>シュウギョウシャ</t>
    </rPh>
    <rPh sb="8" eb="9">
      <t>スウ</t>
    </rPh>
    <rPh sb="10" eb="12">
      <t>ゼンタイ</t>
    </rPh>
    <phoneticPr fontId="2"/>
  </si>
  <si>
    <r>
      <t>t期の就業者数（全体） = x</t>
    </r>
    <r>
      <rPr>
        <vertAlign val="subscript"/>
        <sz val="12"/>
        <rFont val="メイリオ"/>
        <family val="3"/>
        <charset val="128"/>
      </rPr>
      <t>t</t>
    </r>
    <rPh sb="1" eb="2">
      <t>キ</t>
    </rPh>
    <rPh sb="3" eb="6">
      <t>シュウギョウシャ</t>
    </rPh>
    <rPh sb="6" eb="7">
      <t>スウ</t>
    </rPh>
    <rPh sb="8" eb="10">
      <t>ゼンタイ</t>
    </rPh>
    <phoneticPr fontId="2"/>
  </si>
  <si>
    <t>全体の変化率 =</t>
    <rPh sb="0" eb="2">
      <t>ゼンタイ</t>
    </rPh>
    <rPh sb="3" eb="5">
      <t>ヘンカ</t>
    </rPh>
    <rPh sb="5" eb="6">
      <t>リツ</t>
    </rPh>
    <phoneticPr fontId="2"/>
  </si>
  <si>
    <r>
      <t>x</t>
    </r>
    <r>
      <rPr>
        <vertAlign val="subscript"/>
        <sz val="12"/>
        <rFont val="メイリオ"/>
        <family val="3"/>
        <charset val="128"/>
      </rPr>
      <t>t</t>
    </r>
    <r>
      <rPr>
        <sz val="12"/>
        <rFont val="メイリオ"/>
        <family val="3"/>
        <charset val="128"/>
      </rPr>
      <t xml:space="preserve"> - x</t>
    </r>
    <r>
      <rPr>
        <vertAlign val="subscript"/>
        <sz val="12"/>
        <rFont val="メイリオ"/>
        <family val="3"/>
        <charset val="128"/>
      </rPr>
      <t>t-1</t>
    </r>
    <phoneticPr fontId="2"/>
  </si>
  <si>
    <r>
      <t>x</t>
    </r>
    <r>
      <rPr>
        <vertAlign val="subscript"/>
        <sz val="12"/>
        <rFont val="メイリオ"/>
        <family val="3"/>
        <charset val="128"/>
      </rPr>
      <t>t-1</t>
    </r>
    <phoneticPr fontId="2"/>
  </si>
  <si>
    <t>=</t>
    <phoneticPr fontId="2"/>
  </si>
  <si>
    <r>
      <t>Δx</t>
    </r>
    <r>
      <rPr>
        <vertAlign val="subscript"/>
        <sz val="12"/>
        <rFont val="メイリオ"/>
        <family val="3"/>
        <charset val="128"/>
      </rPr>
      <t>t</t>
    </r>
    <phoneticPr fontId="2"/>
  </si>
  <si>
    <r>
      <t>変化幅 = Δx</t>
    </r>
    <r>
      <rPr>
        <vertAlign val="subscript"/>
        <sz val="12"/>
        <rFont val="メイリオ"/>
        <family val="3"/>
        <charset val="128"/>
      </rPr>
      <t>t</t>
    </r>
    <r>
      <rPr>
        <sz val="12"/>
        <rFont val="メイリオ"/>
        <family val="3"/>
        <charset val="128"/>
      </rPr>
      <t xml:space="preserve"> = x</t>
    </r>
    <r>
      <rPr>
        <vertAlign val="subscript"/>
        <sz val="12"/>
        <rFont val="メイリオ"/>
        <family val="3"/>
        <charset val="128"/>
      </rPr>
      <t>t</t>
    </r>
    <r>
      <rPr>
        <sz val="12"/>
        <rFont val="メイリオ"/>
        <family val="3"/>
        <charset val="128"/>
      </rPr>
      <t xml:space="preserve"> - x</t>
    </r>
    <r>
      <rPr>
        <vertAlign val="subscript"/>
        <sz val="12"/>
        <rFont val="メイリオ"/>
        <family val="3"/>
        <charset val="128"/>
      </rPr>
      <t>t-1</t>
    </r>
    <rPh sb="0" eb="2">
      <t>ヘンカ</t>
    </rPh>
    <rPh sb="2" eb="3">
      <t>ハバ</t>
    </rPh>
    <phoneticPr fontId="2"/>
  </si>
  <si>
    <t>全体の変化率 … t-1期からt期への変化率</t>
    <rPh sb="0" eb="2">
      <t>ゼンタイ</t>
    </rPh>
    <rPh sb="3" eb="5">
      <t>ヘンカ</t>
    </rPh>
    <rPh sb="5" eb="6">
      <t>リツ</t>
    </rPh>
    <rPh sb="12" eb="13">
      <t>キ</t>
    </rPh>
    <rPh sb="16" eb="17">
      <t>キ</t>
    </rPh>
    <rPh sb="19" eb="21">
      <t>ヘンカ</t>
    </rPh>
    <rPh sb="21" eb="22">
      <t>リツ</t>
    </rPh>
    <phoneticPr fontId="2"/>
  </si>
  <si>
    <r>
      <t>x</t>
    </r>
    <r>
      <rPr>
        <vertAlign val="subscript"/>
        <sz val="12"/>
        <color theme="1"/>
        <rFont val="メイリオ"/>
        <family val="3"/>
        <charset val="128"/>
      </rPr>
      <t>t-1</t>
    </r>
    <phoneticPr fontId="2"/>
  </si>
  <si>
    <r>
      <t>x</t>
    </r>
    <r>
      <rPr>
        <vertAlign val="subscript"/>
        <sz val="12"/>
        <rFont val="メイリオ"/>
        <family val="3"/>
        <charset val="128"/>
      </rPr>
      <t>t</t>
    </r>
    <r>
      <rPr>
        <sz val="12"/>
        <rFont val="メイリオ"/>
        <family val="3"/>
        <charset val="128"/>
      </rPr>
      <t xml:space="preserve"> - x</t>
    </r>
    <r>
      <rPr>
        <vertAlign val="subscript"/>
        <sz val="12"/>
        <rFont val="メイリオ"/>
        <family val="3"/>
        <charset val="128"/>
      </rPr>
      <t>t-1</t>
    </r>
    <phoneticPr fontId="2"/>
  </si>
  <si>
    <r>
      <t xml:space="preserve">t期の就業者数（男性） = </t>
    </r>
    <r>
      <rPr>
        <sz val="12"/>
        <color theme="4"/>
        <rFont val="メイリオ"/>
        <family val="3"/>
        <charset val="128"/>
      </rPr>
      <t>x</t>
    </r>
    <r>
      <rPr>
        <vertAlign val="subscript"/>
        <sz val="12"/>
        <color theme="4"/>
        <rFont val="メイリオ"/>
        <family val="3"/>
        <charset val="128"/>
      </rPr>
      <t>1t</t>
    </r>
    <rPh sb="1" eb="2">
      <t>キ</t>
    </rPh>
    <rPh sb="3" eb="6">
      <t>シュウギョウシャ</t>
    </rPh>
    <rPh sb="6" eb="7">
      <t>スウ</t>
    </rPh>
    <rPh sb="8" eb="10">
      <t>ダンセイ</t>
    </rPh>
    <phoneticPr fontId="2"/>
  </si>
  <si>
    <r>
      <t xml:space="preserve">t-1期の就業者数（男性） = </t>
    </r>
    <r>
      <rPr>
        <sz val="12"/>
        <color theme="4"/>
        <rFont val="メイリオ"/>
        <family val="3"/>
        <charset val="128"/>
      </rPr>
      <t>x</t>
    </r>
    <r>
      <rPr>
        <vertAlign val="subscript"/>
        <sz val="12"/>
        <color theme="4"/>
        <rFont val="メイリオ"/>
        <family val="3"/>
        <charset val="128"/>
      </rPr>
      <t>1t-1</t>
    </r>
    <rPh sb="3" eb="4">
      <t>キ</t>
    </rPh>
    <rPh sb="5" eb="8">
      <t>シュウギョウシャ</t>
    </rPh>
    <rPh sb="8" eb="9">
      <t>スウ</t>
    </rPh>
    <rPh sb="10" eb="12">
      <t>ダンセイ</t>
    </rPh>
    <phoneticPr fontId="2"/>
  </si>
  <si>
    <r>
      <t xml:space="preserve">t期の就業者数（女性） = </t>
    </r>
    <r>
      <rPr>
        <sz val="12"/>
        <color theme="5"/>
        <rFont val="メイリオ"/>
        <family val="3"/>
        <charset val="128"/>
      </rPr>
      <t>x</t>
    </r>
    <r>
      <rPr>
        <vertAlign val="subscript"/>
        <sz val="12"/>
        <color theme="5"/>
        <rFont val="メイリオ"/>
        <family val="3"/>
        <charset val="128"/>
      </rPr>
      <t>2t</t>
    </r>
    <rPh sb="1" eb="2">
      <t>キ</t>
    </rPh>
    <rPh sb="3" eb="6">
      <t>シュウギョウシャ</t>
    </rPh>
    <rPh sb="6" eb="7">
      <t>スウ</t>
    </rPh>
    <rPh sb="8" eb="10">
      <t>ジョセイ</t>
    </rPh>
    <phoneticPr fontId="2"/>
  </si>
  <si>
    <r>
      <t xml:space="preserve">t-1期の就業者数（女性） = </t>
    </r>
    <r>
      <rPr>
        <sz val="12"/>
        <color theme="5"/>
        <rFont val="メイリオ"/>
        <family val="3"/>
        <charset val="128"/>
      </rPr>
      <t>x</t>
    </r>
    <r>
      <rPr>
        <vertAlign val="subscript"/>
        <sz val="12"/>
        <color theme="5"/>
        <rFont val="メイリオ"/>
        <family val="3"/>
        <charset val="128"/>
      </rPr>
      <t>2t-1</t>
    </r>
    <rPh sb="3" eb="4">
      <t>キ</t>
    </rPh>
    <rPh sb="5" eb="8">
      <t>シュウギョウシャ</t>
    </rPh>
    <rPh sb="8" eb="9">
      <t>スウ</t>
    </rPh>
    <rPh sb="10" eb="12">
      <t>ジョセイ</t>
    </rPh>
    <phoneticPr fontId="2"/>
  </si>
  <si>
    <r>
      <t>(</t>
    </r>
    <r>
      <rPr>
        <sz val="12"/>
        <color theme="4"/>
        <rFont val="メイリオ"/>
        <family val="3"/>
        <charset val="128"/>
      </rPr>
      <t>x</t>
    </r>
    <r>
      <rPr>
        <vertAlign val="subscript"/>
        <sz val="12"/>
        <color theme="4"/>
        <rFont val="メイリオ"/>
        <family val="3"/>
        <charset val="128"/>
      </rPr>
      <t>1t</t>
    </r>
    <r>
      <rPr>
        <sz val="12"/>
        <rFont val="メイリオ"/>
        <family val="3"/>
        <charset val="128"/>
      </rPr>
      <t xml:space="preserve"> + </t>
    </r>
    <r>
      <rPr>
        <sz val="12"/>
        <color theme="5"/>
        <rFont val="メイリオ"/>
        <family val="3"/>
        <charset val="128"/>
      </rPr>
      <t>x</t>
    </r>
    <r>
      <rPr>
        <vertAlign val="subscript"/>
        <sz val="12"/>
        <color theme="5"/>
        <rFont val="メイリオ"/>
        <family val="3"/>
        <charset val="128"/>
      </rPr>
      <t>2t</t>
    </r>
    <r>
      <rPr>
        <sz val="12"/>
        <rFont val="メイリオ"/>
        <family val="3"/>
        <charset val="128"/>
      </rPr>
      <t>) - (</t>
    </r>
    <r>
      <rPr>
        <sz val="12"/>
        <color theme="4"/>
        <rFont val="メイリオ"/>
        <family val="3"/>
        <charset val="128"/>
      </rPr>
      <t>x</t>
    </r>
    <r>
      <rPr>
        <vertAlign val="subscript"/>
        <sz val="12"/>
        <color theme="4"/>
        <rFont val="メイリオ"/>
        <family val="3"/>
        <charset val="128"/>
      </rPr>
      <t>1t-1</t>
    </r>
    <r>
      <rPr>
        <sz val="12"/>
        <rFont val="メイリオ"/>
        <family val="3"/>
        <charset val="128"/>
      </rPr>
      <t xml:space="preserve"> + </t>
    </r>
    <r>
      <rPr>
        <sz val="12"/>
        <color theme="5"/>
        <rFont val="メイリオ"/>
        <family val="3"/>
        <charset val="128"/>
      </rPr>
      <t>x</t>
    </r>
    <r>
      <rPr>
        <vertAlign val="subscript"/>
        <sz val="12"/>
        <color theme="5"/>
        <rFont val="メイリオ"/>
        <family val="3"/>
        <charset val="128"/>
      </rPr>
      <t>2t-1</t>
    </r>
    <r>
      <rPr>
        <sz val="12"/>
        <rFont val="メイリオ"/>
        <family val="3"/>
        <charset val="128"/>
      </rPr>
      <t>)</t>
    </r>
    <phoneticPr fontId="2"/>
  </si>
  <si>
    <r>
      <t>(</t>
    </r>
    <r>
      <rPr>
        <sz val="12"/>
        <color theme="4"/>
        <rFont val="メイリオ"/>
        <family val="3"/>
        <charset val="128"/>
      </rPr>
      <t>x</t>
    </r>
    <r>
      <rPr>
        <vertAlign val="subscript"/>
        <sz val="12"/>
        <color theme="4"/>
        <rFont val="メイリオ"/>
        <family val="3"/>
        <charset val="128"/>
      </rPr>
      <t>1t</t>
    </r>
    <r>
      <rPr>
        <sz val="12"/>
        <rFont val="メイリオ"/>
        <family val="3"/>
        <charset val="128"/>
      </rPr>
      <t xml:space="preserve"> - </t>
    </r>
    <r>
      <rPr>
        <sz val="12"/>
        <color theme="4"/>
        <rFont val="メイリオ"/>
        <family val="3"/>
        <charset val="128"/>
      </rPr>
      <t>x</t>
    </r>
    <r>
      <rPr>
        <vertAlign val="subscript"/>
        <sz val="12"/>
        <color theme="4"/>
        <rFont val="メイリオ"/>
        <family val="3"/>
        <charset val="128"/>
      </rPr>
      <t>1t-1</t>
    </r>
    <r>
      <rPr>
        <sz val="12"/>
        <rFont val="メイリオ"/>
        <family val="3"/>
        <charset val="128"/>
      </rPr>
      <t>) - (</t>
    </r>
    <r>
      <rPr>
        <sz val="12"/>
        <color theme="5"/>
        <rFont val="メイリオ"/>
        <family val="3"/>
        <charset val="128"/>
      </rPr>
      <t>x</t>
    </r>
    <r>
      <rPr>
        <vertAlign val="subscript"/>
        <sz val="12"/>
        <color theme="5"/>
        <rFont val="メイリオ"/>
        <family val="3"/>
        <charset val="128"/>
      </rPr>
      <t>2t</t>
    </r>
    <r>
      <rPr>
        <sz val="12"/>
        <rFont val="メイリオ"/>
        <family val="3"/>
        <charset val="128"/>
      </rPr>
      <t xml:space="preserve"> + </t>
    </r>
    <r>
      <rPr>
        <sz val="12"/>
        <color theme="5"/>
        <rFont val="メイリオ"/>
        <family val="3"/>
        <charset val="128"/>
      </rPr>
      <t>x</t>
    </r>
    <r>
      <rPr>
        <vertAlign val="subscript"/>
        <sz val="12"/>
        <color theme="5"/>
        <rFont val="メイリオ"/>
        <family val="3"/>
        <charset val="128"/>
      </rPr>
      <t>2t-1</t>
    </r>
    <r>
      <rPr>
        <sz val="12"/>
        <rFont val="メイリオ"/>
        <family val="3"/>
        <charset val="128"/>
      </rPr>
      <t>)</t>
    </r>
    <phoneticPr fontId="2"/>
  </si>
  <si>
    <r>
      <t>(</t>
    </r>
    <r>
      <rPr>
        <sz val="12"/>
        <color theme="4"/>
        <rFont val="メイリオ"/>
        <family val="3"/>
        <charset val="128"/>
      </rPr>
      <t>x</t>
    </r>
    <r>
      <rPr>
        <vertAlign val="subscript"/>
        <sz val="12"/>
        <color theme="4"/>
        <rFont val="メイリオ"/>
        <family val="3"/>
        <charset val="128"/>
      </rPr>
      <t>1t</t>
    </r>
    <r>
      <rPr>
        <sz val="12"/>
        <color theme="1"/>
        <rFont val="メイリオ"/>
        <family val="3"/>
        <charset val="128"/>
      </rPr>
      <t xml:space="preserve"> - </t>
    </r>
    <r>
      <rPr>
        <sz val="12"/>
        <color theme="4"/>
        <rFont val="メイリオ"/>
        <family val="3"/>
        <charset val="128"/>
      </rPr>
      <t>x</t>
    </r>
    <r>
      <rPr>
        <vertAlign val="subscript"/>
        <sz val="12"/>
        <color theme="4"/>
        <rFont val="メイリオ"/>
        <family val="3"/>
        <charset val="128"/>
      </rPr>
      <t>1t-1</t>
    </r>
    <r>
      <rPr>
        <sz val="12"/>
        <color theme="1"/>
        <rFont val="メイリオ"/>
        <family val="3"/>
        <charset val="128"/>
      </rPr>
      <t>)</t>
    </r>
    <phoneticPr fontId="2"/>
  </si>
  <si>
    <r>
      <t>(</t>
    </r>
    <r>
      <rPr>
        <sz val="12"/>
        <color theme="5"/>
        <rFont val="メイリオ"/>
        <family val="3"/>
        <charset val="128"/>
      </rPr>
      <t>x</t>
    </r>
    <r>
      <rPr>
        <vertAlign val="subscript"/>
        <sz val="12"/>
        <color theme="5"/>
        <rFont val="メイリオ"/>
        <family val="3"/>
        <charset val="128"/>
      </rPr>
      <t>2t</t>
    </r>
    <r>
      <rPr>
        <sz val="12"/>
        <color theme="1"/>
        <rFont val="メイリオ"/>
        <family val="3"/>
        <charset val="128"/>
      </rPr>
      <t xml:space="preserve"> - </t>
    </r>
    <r>
      <rPr>
        <sz val="12"/>
        <color theme="5"/>
        <rFont val="メイリオ"/>
        <family val="3"/>
        <charset val="128"/>
      </rPr>
      <t>x</t>
    </r>
    <r>
      <rPr>
        <vertAlign val="subscript"/>
        <sz val="12"/>
        <color theme="5"/>
        <rFont val="メイリオ"/>
        <family val="3"/>
        <charset val="128"/>
      </rPr>
      <t>2t-1</t>
    </r>
    <r>
      <rPr>
        <sz val="12"/>
        <color theme="1"/>
        <rFont val="メイリオ"/>
        <family val="3"/>
        <charset val="128"/>
      </rPr>
      <t>)</t>
    </r>
    <phoneticPr fontId="2"/>
  </si>
  <si>
    <t>×</t>
    <phoneticPr fontId="2"/>
  </si>
  <si>
    <r>
      <rPr>
        <sz val="12"/>
        <color theme="4"/>
        <rFont val="メイリオ"/>
        <family val="3"/>
        <charset val="128"/>
      </rPr>
      <t>x</t>
    </r>
    <r>
      <rPr>
        <vertAlign val="subscript"/>
        <sz val="12"/>
        <color theme="4"/>
        <rFont val="メイリオ"/>
        <family val="3"/>
        <charset val="128"/>
      </rPr>
      <t>1t-1</t>
    </r>
    <phoneticPr fontId="2"/>
  </si>
  <si>
    <r>
      <rPr>
        <sz val="12"/>
        <color theme="5"/>
        <rFont val="メイリオ"/>
        <family val="3"/>
        <charset val="128"/>
      </rPr>
      <t>x</t>
    </r>
    <r>
      <rPr>
        <vertAlign val="subscript"/>
        <sz val="12"/>
        <color theme="5"/>
        <rFont val="メイリオ"/>
        <family val="3"/>
        <charset val="128"/>
      </rPr>
      <t>2t-1</t>
    </r>
    <phoneticPr fontId="2"/>
  </si>
  <si>
    <t>=</t>
    <phoneticPr fontId="2"/>
  </si>
  <si>
    <t>↓男性の変化率</t>
    <rPh sb="1" eb="3">
      <t>ダンセイ</t>
    </rPh>
    <rPh sb="4" eb="6">
      <t>ヘンカ</t>
    </rPh>
    <rPh sb="6" eb="7">
      <t>リツ</t>
    </rPh>
    <phoneticPr fontId="2"/>
  </si>
  <si>
    <t>↓男性の構成比</t>
    <rPh sb="1" eb="3">
      <t>ダンセイ</t>
    </rPh>
    <rPh sb="4" eb="7">
      <t>コウセイヒ</t>
    </rPh>
    <phoneticPr fontId="2"/>
  </si>
  <si>
    <t>pp.72</t>
    <phoneticPr fontId="2"/>
  </si>
  <si>
    <t>寄与度と寄与率</t>
    <rPh sb="0" eb="3">
      <t>キヨド</t>
    </rPh>
    <rPh sb="4" eb="7">
      <t>キヨリツ</t>
    </rPh>
    <phoneticPr fontId="2"/>
  </si>
  <si>
    <t>寄与度</t>
    <rPh sb="0" eb="3">
      <t>キヨド</t>
    </rPh>
    <phoneticPr fontId="2"/>
  </si>
  <si>
    <t>項目jの</t>
    <rPh sb="0" eb="2">
      <t>コウモク</t>
    </rPh>
    <phoneticPr fontId="2"/>
  </si>
  <si>
    <t>変化率×構成比</t>
    <rPh sb="0" eb="2">
      <t>ヘンカ</t>
    </rPh>
    <rPh sb="2" eb="3">
      <t>リツ</t>
    </rPh>
    <rPh sb="4" eb="7">
      <t>コウセイヒ</t>
    </rPh>
    <phoneticPr fontId="2"/>
  </si>
  <si>
    <t>寄与率</t>
    <rPh sb="0" eb="3">
      <t>キヨリツ</t>
    </rPh>
    <phoneticPr fontId="2"/>
  </si>
  <si>
    <t>※項目別の変化率 と 構成比 の積</t>
    <rPh sb="1" eb="3">
      <t>コウモク</t>
    </rPh>
    <rPh sb="3" eb="4">
      <t>ベツ</t>
    </rPh>
    <rPh sb="5" eb="7">
      <t>ヘンカ</t>
    </rPh>
    <rPh sb="7" eb="8">
      <t>リツ</t>
    </rPh>
    <rPh sb="11" eb="14">
      <t>コウセイヒ</t>
    </rPh>
    <rPh sb="16" eb="17">
      <t>セキ</t>
    </rPh>
    <phoneticPr fontId="2"/>
  </si>
  <si>
    <t>※全体の変化率における 寄与度の構成比</t>
    <rPh sb="1" eb="3">
      <t>ゼンタイ</t>
    </rPh>
    <rPh sb="4" eb="6">
      <t>ヘンカ</t>
    </rPh>
    <rPh sb="6" eb="7">
      <t>リツ</t>
    </rPh>
    <rPh sb="12" eb="15">
      <t>キヨド</t>
    </rPh>
    <rPh sb="16" eb="19">
      <t>コウセイヒ</t>
    </rPh>
    <phoneticPr fontId="2"/>
  </si>
  <si>
    <t>前頁の例</t>
    <rPh sb="0" eb="1">
      <t>マエ</t>
    </rPh>
    <rPh sb="1" eb="2">
      <t>ページ</t>
    </rPh>
    <rPh sb="3" eb="4">
      <t>レイ</t>
    </rPh>
    <phoneticPr fontId="2"/>
  </si>
  <si>
    <t>※総数と内訳の合計が一致しないため, 誤差が生じる可能性がある</t>
    <rPh sb="1" eb="3">
      <t>ソウスウ</t>
    </rPh>
    <rPh sb="4" eb="6">
      <t>ウチワケ</t>
    </rPh>
    <rPh sb="7" eb="9">
      <t>ゴウケイ</t>
    </rPh>
    <rPh sb="10" eb="12">
      <t>イッチ</t>
    </rPh>
    <rPh sb="19" eb="21">
      <t>ゴサ</t>
    </rPh>
    <rPh sb="22" eb="23">
      <t>ショウ</t>
    </rPh>
    <rPh sb="25" eb="28">
      <t>カノウセイ</t>
    </rPh>
    <phoneticPr fontId="2"/>
  </si>
  <si>
    <t>この表からわかること</t>
    <rPh sb="2" eb="3">
      <t>ヒョウ</t>
    </rPh>
    <phoneticPr fontId="2"/>
  </si>
  <si>
    <t>例：男性の寄与率85%</t>
    <rPh sb="0" eb="1">
      <t>レイ</t>
    </rPh>
    <rPh sb="2" eb="4">
      <t>ダンセイ</t>
    </rPh>
    <rPh sb="5" eb="8">
      <t>キヨリツ</t>
    </rPh>
    <phoneticPr fontId="2"/>
  </si>
  <si>
    <t>2005年から2010年の就業者数全体の減少（6435→6295）は,</t>
    <rPh sb="4" eb="5">
      <t>ネン</t>
    </rPh>
    <rPh sb="11" eb="12">
      <t>ネン</t>
    </rPh>
    <rPh sb="13" eb="16">
      <t>シュウギョウシャ</t>
    </rPh>
    <rPh sb="16" eb="17">
      <t>スウ</t>
    </rPh>
    <rPh sb="17" eb="19">
      <t>ゼンタイ</t>
    </rPh>
    <rPh sb="20" eb="22">
      <t>ゲンショウ</t>
    </rPh>
    <phoneticPr fontId="2"/>
  </si>
  <si>
    <t>男性の就業者数の減少によって85%説明できる。</t>
    <rPh sb="0" eb="2">
      <t>ダンセイ</t>
    </rPh>
    <rPh sb="3" eb="6">
      <t>シュウギョウシャ</t>
    </rPh>
    <rPh sb="6" eb="7">
      <t>スウ</t>
    </rPh>
    <rPh sb="8" eb="10">
      <t>ゲンショウ</t>
    </rPh>
    <rPh sb="17" eb="19">
      <t>セツメイ</t>
    </rPh>
    <phoneticPr fontId="2"/>
  </si>
  <si>
    <t>↓</t>
    <phoneticPr fontId="2"/>
  </si>
  <si>
    <t>就業者数全体の減少の原因の85%は, 男性の就業者数の減少の影響</t>
    <rPh sb="0" eb="3">
      <t>シュウギョウシャ</t>
    </rPh>
    <rPh sb="3" eb="4">
      <t>スウ</t>
    </rPh>
    <rPh sb="4" eb="6">
      <t>ゼンタイ</t>
    </rPh>
    <rPh sb="7" eb="9">
      <t>ゲンショウ</t>
    </rPh>
    <rPh sb="10" eb="12">
      <t>ゲンイン</t>
    </rPh>
    <rPh sb="19" eb="21">
      <t>ダンセイ</t>
    </rPh>
    <rPh sb="22" eb="25">
      <t>シュウギョウシャ</t>
    </rPh>
    <rPh sb="25" eb="26">
      <t>スウ</t>
    </rPh>
    <rPh sb="27" eb="29">
      <t>ゲンショウ</t>
    </rPh>
    <rPh sb="30" eb="32">
      <t>エイキョウ</t>
    </rPh>
    <phoneticPr fontId="2"/>
  </si>
  <si>
    <t>pp.78</t>
    <phoneticPr fontId="2"/>
  </si>
  <si>
    <t>確認テスト</t>
    <rPh sb="0" eb="2">
      <t>カクニン</t>
    </rPh>
    <phoneticPr fontId="2"/>
  </si>
  <si>
    <t>消費者物価指数の総合指標は, 平成17年を100として平成20年には101.7となり,</t>
    <rPh sb="0" eb="3">
      <t>ショウヒシャ</t>
    </rPh>
    <rPh sb="3" eb="5">
      <t>ブッカ</t>
    </rPh>
    <rPh sb="5" eb="7">
      <t>シスウ</t>
    </rPh>
    <rPh sb="8" eb="10">
      <t>ソウゴウ</t>
    </rPh>
    <rPh sb="10" eb="12">
      <t>シヒョウ</t>
    </rPh>
    <rPh sb="15" eb="17">
      <t>ヘイセイ</t>
    </rPh>
    <rPh sb="19" eb="20">
      <t>ネン</t>
    </rPh>
    <rPh sb="27" eb="29">
      <t>ヘイセイ</t>
    </rPh>
    <rPh sb="31" eb="32">
      <t>ネン</t>
    </rPh>
    <phoneticPr fontId="2"/>
  </si>
  <si>
    <t>教科書pp. 78の表を参照</t>
    <rPh sb="0" eb="3">
      <t>キョウカショ</t>
    </rPh>
    <rPh sb="10" eb="11">
      <t>ヒョウ</t>
    </rPh>
    <rPh sb="12" eb="14">
      <t>サンショウ</t>
    </rPh>
    <phoneticPr fontId="2"/>
  </si>
  <si>
    <t>前年の100.3に比べ1.4%の上昇となった。財・サービス分類指標のうち財指数は</t>
    <rPh sb="0" eb="2">
      <t>ゼンネン</t>
    </rPh>
    <rPh sb="9" eb="10">
      <t>クラ</t>
    </rPh>
    <rPh sb="16" eb="18">
      <t>ジョウショウ</t>
    </rPh>
    <rPh sb="23" eb="24">
      <t>ザイ</t>
    </rPh>
    <rPh sb="29" eb="31">
      <t>ブンルイ</t>
    </rPh>
    <rPh sb="31" eb="33">
      <t>シヒョウ</t>
    </rPh>
    <rPh sb="36" eb="37">
      <t>ザイ</t>
    </rPh>
    <rPh sb="37" eb="39">
      <t>シスウ</t>
    </rPh>
    <phoneticPr fontId="2"/>
  </si>
  <si>
    <t xml:space="preserve">103.0となり, 前年に比べ2.4%上昇した。内訳を見ると, 工業製品は2.8%の上昇, </t>
    <rPh sb="10" eb="12">
      <t>ゼンネン</t>
    </rPh>
    <rPh sb="13" eb="14">
      <t>クラ</t>
    </rPh>
    <rPh sb="19" eb="21">
      <t>ジョウショウ</t>
    </rPh>
    <rPh sb="24" eb="26">
      <t>ウチワケ</t>
    </rPh>
    <rPh sb="27" eb="28">
      <t>ミ</t>
    </rPh>
    <rPh sb="32" eb="34">
      <t>コウギョウ</t>
    </rPh>
    <rPh sb="34" eb="36">
      <t>セイヒン</t>
    </rPh>
    <rPh sb="42" eb="44">
      <t>ジョウショウ</t>
    </rPh>
    <phoneticPr fontId="2"/>
  </si>
  <si>
    <t>電気・都市ガス・水道は</t>
    <rPh sb="0" eb="2">
      <t>デンキ</t>
    </rPh>
    <rPh sb="3" eb="5">
      <t>トシ</t>
    </rPh>
    <rPh sb="8" eb="10">
      <t>スイドウ</t>
    </rPh>
    <phoneticPr fontId="2"/>
  </si>
  <si>
    <t>%の</t>
    <phoneticPr fontId="2"/>
  </si>
  <si>
    <t xml:space="preserve">である。これらの上昇は, </t>
    <rPh sb="8" eb="10">
      <t>ジョウショウ</t>
    </rPh>
    <phoneticPr fontId="2"/>
  </si>
  <si>
    <t>平成20年前半から8月まで続いた原油価格の高騰の影響によるものであり, とくに</t>
    <rPh sb="0" eb="2">
      <t>ヘイセイ</t>
    </rPh>
    <rPh sb="4" eb="5">
      <t>ネン</t>
    </rPh>
    <rPh sb="5" eb="7">
      <t>ゼンハン</t>
    </rPh>
    <rPh sb="10" eb="11">
      <t>ガツ</t>
    </rPh>
    <rPh sb="13" eb="14">
      <t>ツヅ</t>
    </rPh>
    <rPh sb="16" eb="18">
      <t>ゲンユ</t>
    </rPh>
    <rPh sb="18" eb="20">
      <t>カカク</t>
    </rPh>
    <rPh sb="21" eb="23">
      <t>コウトウ</t>
    </rPh>
    <rPh sb="24" eb="26">
      <t>エイキョウ</t>
    </rPh>
    <phoneticPr fontId="2"/>
  </si>
  <si>
    <t>石油製品</t>
    <rPh sb="0" eb="2">
      <t>セキユ</t>
    </rPh>
    <rPh sb="2" eb="4">
      <t>セイヒン</t>
    </rPh>
    <phoneticPr fontId="2"/>
  </si>
  <si>
    <t>の指数は前年比で14.1%上昇した。</t>
    <rPh sb="1" eb="3">
      <t>シスウ</t>
    </rPh>
    <rPh sb="4" eb="7">
      <t>ゼンネンヒ</t>
    </rPh>
    <rPh sb="13" eb="15">
      <t>ジョウショウ</t>
    </rPh>
    <phoneticPr fontId="2"/>
  </si>
  <si>
    <t>財・サービス分類における工業製品の4つの項目のうち, 寄与度が高い項目2つ</t>
    <rPh sb="0" eb="1">
      <t>ザイ</t>
    </rPh>
    <rPh sb="6" eb="8">
      <t>ブンルイ</t>
    </rPh>
    <rPh sb="12" eb="14">
      <t>コウギョウ</t>
    </rPh>
    <rPh sb="14" eb="16">
      <t>セイヒン</t>
    </rPh>
    <rPh sb="20" eb="22">
      <t>コウモク</t>
    </rPh>
    <rPh sb="27" eb="30">
      <t>キヨド</t>
    </rPh>
    <rPh sb="31" eb="32">
      <t>タカ</t>
    </rPh>
    <rPh sb="33" eb="35">
      <t>コウモク</t>
    </rPh>
    <phoneticPr fontId="2"/>
  </si>
  <si>
    <t>食料工業製品（寄与度：0.54）</t>
    <rPh sb="0" eb="2">
      <t>ショクリョウ</t>
    </rPh>
    <rPh sb="2" eb="4">
      <t>コウギョウ</t>
    </rPh>
    <rPh sb="4" eb="6">
      <t>セイヒン</t>
    </rPh>
    <rPh sb="7" eb="10">
      <t>キヨド</t>
    </rPh>
    <phoneticPr fontId="2"/>
  </si>
  <si>
    <t>石油製品（寄与度：0.57）</t>
    <rPh sb="0" eb="2">
      <t>セキユ</t>
    </rPh>
    <rPh sb="2" eb="4">
      <t>セイヒン</t>
    </rPh>
    <rPh sb="5" eb="8">
      <t>キヨド</t>
    </rPh>
    <phoneticPr fontId="2"/>
  </si>
  <si>
    <t>財の寄与率の算出</t>
    <rPh sb="0" eb="1">
      <t>ザイ</t>
    </rPh>
    <rPh sb="2" eb="5">
      <t>キヨリツ</t>
    </rPh>
    <rPh sb="6" eb="8">
      <t>サンシュツ</t>
    </rPh>
    <phoneticPr fontId="2"/>
  </si>
  <si>
    <t>財の寄与度</t>
    <rPh sb="0" eb="1">
      <t>ザイ</t>
    </rPh>
    <rPh sb="2" eb="5">
      <t>キヨド</t>
    </rPh>
    <phoneticPr fontId="2"/>
  </si>
  <si>
    <t>サービスの寄与度</t>
    <rPh sb="5" eb="8">
      <t>キヨド</t>
    </rPh>
    <phoneticPr fontId="2"/>
  </si>
  <si>
    <t>＝</t>
    <phoneticPr fontId="2"/>
  </si>
  <si>
    <t>※まず表からわかるものを書き出す</t>
    <rPh sb="3" eb="4">
      <t>ヒョウ</t>
    </rPh>
    <rPh sb="12" eb="13">
      <t>カ</t>
    </rPh>
    <rPh sb="14" eb="15">
      <t>ダ</t>
    </rPh>
    <phoneticPr fontId="2"/>
  </si>
  <si>
    <t>※寄与率 = 項目jの寄与度 ÷ 全体の変化率 = 項目jの寄与度 ÷ (Σ寄与度)</t>
    <rPh sb="1" eb="4">
      <t>キヨリツ</t>
    </rPh>
    <rPh sb="7" eb="9">
      <t>コウモク</t>
    </rPh>
    <rPh sb="11" eb="14">
      <t>キヨド</t>
    </rPh>
    <rPh sb="17" eb="19">
      <t>ゼンタイ</t>
    </rPh>
    <rPh sb="20" eb="22">
      <t>ヘンカ</t>
    </rPh>
    <rPh sb="22" eb="23">
      <t>リツ</t>
    </rPh>
    <rPh sb="26" eb="28">
      <t>コウモク</t>
    </rPh>
    <rPh sb="30" eb="33">
      <t>キヨド</t>
    </rPh>
    <rPh sb="38" eb="41">
      <t>キヨド</t>
    </rPh>
    <phoneticPr fontId="2"/>
  </si>
  <si>
    <t>※前頁のΣのカッコ内</t>
    <rPh sb="1" eb="2">
      <t>ゼン</t>
    </rPh>
    <rPh sb="2" eb="3">
      <t>ページ</t>
    </rPh>
    <rPh sb="9" eb="10">
      <t>ナイ</t>
    </rPh>
    <phoneticPr fontId="2"/>
  </si>
  <si>
    <t xml:space="preserve">(1.18) ÷ (1.18 + 0.20) </t>
    <phoneticPr fontId="2"/>
  </si>
  <si>
    <t>実数値の変化</t>
    <rPh sb="0" eb="2">
      <t>ジッスウ</t>
    </rPh>
    <rPh sb="2" eb="3">
      <t>チ</t>
    </rPh>
    <rPh sb="4" eb="6">
      <t>ヘンカ</t>
    </rPh>
    <phoneticPr fontId="2"/>
  </si>
  <si>
    <t>実数値の変化には</t>
    <rPh sb="0" eb="2">
      <t>ジッスウ</t>
    </rPh>
    <rPh sb="2" eb="3">
      <t>チ</t>
    </rPh>
    <rPh sb="4" eb="6">
      <t>ヘンカ</t>
    </rPh>
    <phoneticPr fontId="2"/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</si>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</sst>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_ "/>
  </numFmts>
  <fonts count="29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9"/>
      <color theme="1"/>
      <name val="メイリオ"/>
      <family val="3"/>
      <charset val="128"/>
    </font>
    <font>
      <sz val="16"/>
      <color theme="1"/>
      <name val="Wingdings"/>
      <charset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vertAlign val="subscript"/>
      <sz val="12"/>
      <name val="メイリオ"/>
      <family val="3"/>
      <charset val="128"/>
    </font>
    <font>
      <b/>
      <sz val="12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2"/>
      <color theme="4"/>
      <name val="メイリオ"/>
      <family val="3"/>
      <charset val="128"/>
    </font>
    <font>
      <sz val="12"/>
      <color rgb="FF00B050"/>
      <name val="メイリオ"/>
      <family val="3"/>
      <charset val="128"/>
    </font>
    <font>
      <sz val="12"/>
      <color rgb="FF0070C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00B050"/>
      <name val="メイリオ"/>
      <family val="3"/>
      <charset val="128"/>
    </font>
    <font>
      <sz val="12"/>
      <color rgb="FFFFC000"/>
      <name val="メイリオ"/>
      <family val="3"/>
      <charset val="128"/>
    </font>
    <font>
      <vertAlign val="subscript"/>
      <sz val="12"/>
      <color rgb="FFFF0000"/>
      <name val="メイリオ"/>
      <family val="3"/>
      <charset val="128"/>
    </font>
    <font>
      <sz val="16"/>
      <color theme="1"/>
      <name val="Webdings"/>
      <family val="1"/>
      <charset val="2"/>
    </font>
    <font>
      <b/>
      <vertAlign val="subscript"/>
      <sz val="12"/>
      <name val="メイリオ"/>
      <family val="3"/>
      <charset val="128"/>
    </font>
    <font>
      <sz val="12"/>
      <color rgb="FF7030A0"/>
      <name val="メイリオ"/>
      <family val="3"/>
      <charset val="128"/>
    </font>
    <font>
      <u/>
      <sz val="12"/>
      <color theme="1"/>
      <name val="メイリオ"/>
      <family val="3"/>
      <charset val="128"/>
    </font>
    <font>
      <vertAlign val="subscript"/>
      <sz val="12"/>
      <color theme="4"/>
      <name val="メイリオ"/>
      <family val="3"/>
      <charset val="128"/>
    </font>
    <font>
      <sz val="12"/>
      <color theme="5"/>
      <name val="メイリオ"/>
      <family val="3"/>
      <charset val="128"/>
    </font>
    <font>
      <vertAlign val="subscript"/>
      <sz val="12"/>
      <color theme="5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FF0000"/>
      </left>
      <right style="thin">
        <color auto="1"/>
      </right>
      <top style="double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rgb="FFFF0000"/>
      </bottom>
      <diagonal/>
    </border>
    <border>
      <left style="thin">
        <color auto="1"/>
      </left>
      <right/>
      <top style="double">
        <color rgb="FFFF0000"/>
      </top>
      <bottom style="thin">
        <color rgb="FFFF0000"/>
      </bottom>
      <diagonal/>
    </border>
    <border>
      <left/>
      <right/>
      <top style="double">
        <color rgb="FFFF0000"/>
      </top>
      <bottom style="thin">
        <color rgb="FFFF0000"/>
      </bottom>
      <diagonal/>
    </border>
    <border>
      <left/>
      <right style="thin">
        <color rgb="FFFF0000"/>
      </right>
      <top style="double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double">
        <color rgb="FFFF0000"/>
      </bottom>
      <diagonal/>
    </border>
    <border>
      <left/>
      <right style="thin">
        <color rgb="FFFF0000"/>
      </right>
      <top style="thin">
        <color rgb="FFFF0000"/>
      </top>
      <bottom style="double">
        <color rgb="FFFF0000"/>
      </bottom>
      <diagonal/>
    </border>
    <border>
      <left style="thin">
        <color rgb="FFFF0000"/>
      </left>
      <right/>
      <top style="double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rgb="FFFF0000"/>
      </left>
      <right style="thin">
        <color rgb="FFFF0000"/>
      </right>
      <top style="double">
        <color rgb="FFFF0000"/>
      </top>
      <bottom style="thin">
        <color rgb="FFFF0000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/>
      <top/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9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9" xfId="0" applyFont="1" applyBorder="1">
      <alignment vertical="center"/>
    </xf>
    <xf numFmtId="0" fontId="4" fillId="0" borderId="15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>
      <alignment vertical="center"/>
    </xf>
    <xf numFmtId="0" fontId="1" fillId="0" borderId="10" xfId="0" applyFont="1" applyBorder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8" fillId="0" borderId="13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9" xfId="0" applyFont="1" applyBorder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/>
    </xf>
    <xf numFmtId="165" fontId="8" fillId="0" borderId="0" xfId="0" applyNumberFormat="1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0" fontId="1" fillId="0" borderId="19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" fillId="0" borderId="21" xfId="0" applyFont="1" applyBorder="1">
      <alignment vertical="center"/>
    </xf>
    <xf numFmtId="0" fontId="1" fillId="0" borderId="25" xfId="0" applyFont="1" applyBorder="1" applyAlignment="1">
      <alignment horizontal="left" vertical="center"/>
    </xf>
    <xf numFmtId="0" fontId="1" fillId="0" borderId="28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29" xfId="0" applyFont="1" applyBorder="1" applyAlignment="1">
      <alignment horizontal="left"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8" xfId="0" applyFont="1" applyBorder="1">
      <alignment vertical="center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29" xfId="0" applyFont="1" applyBorder="1">
      <alignment vertical="center"/>
    </xf>
    <xf numFmtId="0" fontId="7" fillId="0" borderId="0" xfId="0" applyFont="1">
      <alignment vertical="center"/>
    </xf>
    <xf numFmtId="0" fontId="8" fillId="0" borderId="1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 shrinkToFit="1"/>
    </xf>
    <xf numFmtId="165" fontId="8" fillId="0" borderId="9" xfId="0" applyNumberFormat="1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2" fontId="8" fillId="0" borderId="58" xfId="0" applyNumberFormat="1" applyFont="1" applyBorder="1">
      <alignment vertical="center"/>
    </xf>
    <xf numFmtId="2" fontId="8" fillId="0" borderId="59" xfId="0" applyNumberFormat="1" applyFont="1" applyBorder="1">
      <alignment vertical="center"/>
    </xf>
    <xf numFmtId="0" fontId="8" fillId="0" borderId="24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165" fontId="8" fillId="0" borderId="21" xfId="0" applyNumberFormat="1" applyFont="1" applyBorder="1" applyAlignment="1">
      <alignment horizontal="left" vertical="center"/>
    </xf>
    <xf numFmtId="165" fontId="8" fillId="0" borderId="25" xfId="0" applyNumberFormat="1" applyFont="1" applyBorder="1" applyAlignment="1">
      <alignment horizontal="left" vertical="center"/>
    </xf>
    <xf numFmtId="165" fontId="9" fillId="0" borderId="27" xfId="0" applyNumberFormat="1" applyFont="1" applyBorder="1" applyAlignment="1">
      <alignment horizontal="left" vertical="center"/>
    </xf>
    <xf numFmtId="0" fontId="1" fillId="0" borderId="74" xfId="0" applyFont="1" applyBorder="1" applyAlignment="1">
      <alignment horizontal="left" vertical="center"/>
    </xf>
    <xf numFmtId="0" fontId="7" fillId="0" borderId="77" xfId="0" applyFont="1" applyBorder="1" applyAlignment="1">
      <alignment horizontal="left" vertical="center"/>
    </xf>
    <xf numFmtId="0" fontId="7" fillId="0" borderId="78" xfId="0" applyFont="1" applyBorder="1" applyAlignment="1">
      <alignment horizontal="left" vertical="center"/>
    </xf>
    <xf numFmtId="0" fontId="7" fillId="0" borderId="79" xfId="0" applyFont="1" applyBorder="1" applyAlignment="1">
      <alignment horizontal="left" vertical="center"/>
    </xf>
    <xf numFmtId="0" fontId="15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75" xfId="0" applyFont="1" applyBorder="1" applyAlignment="1">
      <alignment horizontal="left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6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6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7" fillId="0" borderId="31" xfId="0" applyNumberFormat="1" applyFont="1" applyBorder="1" applyAlignment="1">
      <alignment horizontal="center" vertical="center"/>
    </xf>
    <xf numFmtId="165" fontId="7" fillId="0" borderId="32" xfId="0" applyNumberFormat="1" applyFont="1" applyBorder="1" applyAlignment="1">
      <alignment horizontal="center" vertical="center"/>
    </xf>
    <xf numFmtId="165" fontId="7" fillId="0" borderId="33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0" fontId="7" fillId="0" borderId="31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64" fontId="8" fillId="0" borderId="42" xfId="0" applyNumberFormat="1" applyFont="1" applyBorder="1" applyAlignment="1">
      <alignment horizontal="center" vertical="center"/>
    </xf>
    <xf numFmtId="164" fontId="8" fillId="0" borderId="43" xfId="0" applyNumberFormat="1" applyFont="1" applyBorder="1" applyAlignment="1">
      <alignment horizontal="center" vertical="center"/>
    </xf>
    <xf numFmtId="164" fontId="8" fillId="0" borderId="44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 vertical="center"/>
    </xf>
    <xf numFmtId="1" fontId="7" fillId="0" borderId="7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64" fontId="8" fillId="0" borderId="45" xfId="0" applyNumberFormat="1" applyFont="1" applyBorder="1" applyAlignment="1">
      <alignment horizontal="center" vertical="center"/>
    </xf>
    <xf numFmtId="164" fontId="8" fillId="0" borderId="46" xfId="0" applyNumberFormat="1" applyFont="1" applyBorder="1" applyAlignment="1">
      <alignment horizontal="center" vertical="center"/>
    </xf>
    <xf numFmtId="164" fontId="8" fillId="0" borderId="47" xfId="0" applyNumberFormat="1" applyFont="1" applyBorder="1" applyAlignment="1">
      <alignment horizontal="center" vertical="center"/>
    </xf>
    <xf numFmtId="2" fontId="8" fillId="0" borderId="45" xfId="0" applyNumberFormat="1" applyFont="1" applyBorder="1" applyAlignment="1">
      <alignment horizontal="center" vertical="center"/>
    </xf>
    <xf numFmtId="2" fontId="8" fillId="0" borderId="46" xfId="0" applyNumberFormat="1" applyFont="1" applyBorder="1" applyAlignment="1">
      <alignment horizontal="center" vertical="center"/>
    </xf>
    <xf numFmtId="164" fontId="7" fillId="0" borderId="70" xfId="0" applyNumberFormat="1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66" fontId="7" fillId="0" borderId="60" xfId="0" applyNumberFormat="1" applyFont="1" applyBorder="1" applyAlignment="1">
      <alignment horizontal="center" vertical="center"/>
    </xf>
    <xf numFmtId="166" fontId="7" fillId="0" borderId="61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164" fontId="8" fillId="0" borderId="68" xfId="0" applyNumberFormat="1" applyFont="1" applyBorder="1" applyAlignment="1">
      <alignment horizontal="center" vertical="center"/>
    </xf>
    <xf numFmtId="164" fontId="8" fillId="0" borderId="49" xfId="0" applyNumberFormat="1" applyFont="1" applyBorder="1" applyAlignment="1">
      <alignment horizontal="center" vertical="center"/>
    </xf>
    <xf numFmtId="164" fontId="8" fillId="0" borderId="69" xfId="0" applyNumberFormat="1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164" fontId="8" fillId="0" borderId="71" xfId="0" applyNumberFormat="1" applyFont="1" applyBorder="1" applyAlignment="1">
      <alignment horizontal="center" vertical="center"/>
    </xf>
    <xf numFmtId="164" fontId="8" fillId="0" borderId="72" xfId="0" applyNumberFormat="1" applyFont="1" applyBorder="1" applyAlignment="1">
      <alignment horizontal="center" vertical="center"/>
    </xf>
    <xf numFmtId="164" fontId="8" fillId="0" borderId="73" xfId="0" applyNumberFormat="1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2" fontId="7" fillId="0" borderId="56" xfId="0" applyNumberFormat="1" applyFont="1" applyBorder="1" applyAlignment="1">
      <alignment horizontal="center" vertical="center"/>
    </xf>
    <xf numFmtId="2" fontId="7" fillId="0" borderId="57" xfId="0" applyNumberFormat="1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8" fillId="0" borderId="38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2" fontId="7" fillId="0" borderId="62" xfId="0" applyNumberFormat="1" applyFont="1" applyBorder="1" applyAlignment="1">
      <alignment horizontal="center" vertical="center"/>
    </xf>
    <xf numFmtId="2" fontId="7" fillId="0" borderId="63" xfId="0" applyNumberFormat="1" applyFont="1" applyBorder="1" applyAlignment="1">
      <alignment horizontal="center" vertical="center"/>
    </xf>
    <xf numFmtId="2" fontId="7" fillId="0" borderId="64" xfId="0" applyNumberFormat="1" applyFont="1" applyBorder="1" applyAlignment="1">
      <alignment horizontal="center" vertical="center"/>
    </xf>
    <xf numFmtId="14" fontId="8" fillId="0" borderId="38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14" fontId="8" fillId="0" borderId="21" xfId="0" applyNumberFormat="1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2" fontId="7" fillId="0" borderId="51" xfId="0" applyNumberFormat="1" applyFont="1" applyBorder="1" applyAlignment="1">
      <alignment horizontal="center" vertical="center"/>
    </xf>
    <xf numFmtId="2" fontId="7" fillId="0" borderId="52" xfId="0" applyNumberFormat="1" applyFont="1" applyBorder="1" applyAlignment="1">
      <alignment horizontal="center" vertical="center"/>
    </xf>
    <xf numFmtId="2" fontId="7" fillId="0" borderId="53" xfId="0" applyNumberFormat="1" applyFont="1" applyBorder="1" applyAlignment="1">
      <alignment horizontal="center" vertical="center"/>
    </xf>
    <xf numFmtId="2" fontId="7" fillId="0" borderId="54" xfId="0" applyNumberFormat="1" applyFont="1" applyBorder="1" applyAlignment="1">
      <alignment horizontal="center" vertical="center"/>
    </xf>
    <xf numFmtId="2" fontId="7" fillId="0" borderId="55" xfId="0" applyNumberFormat="1" applyFont="1" applyBorder="1" applyAlignment="1">
      <alignment horizontal="center" vertical="center"/>
    </xf>
    <xf numFmtId="164" fontId="8" fillId="0" borderId="40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1" fillId="0" borderId="65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" fillId="0" borderId="4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Normal" xfId="0" builtinId="0"/>
    <cellStyle name="常规 2" xfId="2" xr:uid="{00000000-0005-0000-0000-000000000000}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238125</xdr:colOff>
      <xdr:row>34</xdr:row>
      <xdr:rowOff>304799</xdr:rowOff>
    </xdr:from>
    <xdr:to>
      <xdr:col>90</xdr:col>
      <xdr:colOff>28575</xdr:colOff>
      <xdr:row>36</xdr:row>
      <xdr:rowOff>295274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3802975" y="10991849"/>
          <a:ext cx="1171575" cy="619125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238125</xdr:colOff>
      <xdr:row>35</xdr:row>
      <xdr:rowOff>0</xdr:rowOff>
    </xdr:from>
    <xdr:to>
      <xdr:col>93</xdr:col>
      <xdr:colOff>47625</xdr:colOff>
      <xdr:row>36</xdr:row>
      <xdr:rowOff>276225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184100" y="11001375"/>
          <a:ext cx="638175" cy="590550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238125</xdr:colOff>
      <xdr:row>34</xdr:row>
      <xdr:rowOff>304799</xdr:rowOff>
    </xdr:from>
    <xdr:to>
      <xdr:col>90</xdr:col>
      <xdr:colOff>28575</xdr:colOff>
      <xdr:row>36</xdr:row>
      <xdr:rowOff>295274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2993350" y="10991849"/>
          <a:ext cx="1123950" cy="619125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238125</xdr:colOff>
      <xdr:row>35</xdr:row>
      <xdr:rowOff>0</xdr:rowOff>
    </xdr:from>
    <xdr:to>
      <xdr:col>93</xdr:col>
      <xdr:colOff>47625</xdr:colOff>
      <xdr:row>36</xdr:row>
      <xdr:rowOff>276225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24326850" y="11001375"/>
          <a:ext cx="609600" cy="590550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7"/>
  <sheetViews>
    <sheetView showGridLines="0" tabSelected="1" view="pageLayout" topLeftCell="DC12" zoomScaleNormal="90" workbookViewId="0">
      <selection activeCell="DZ16" sqref="DZ13:EB16"/>
    </sheetView>
  </sheetViews>
  <sheetFormatPr defaultColWidth="3.6640625" defaultRowHeight="25.05" customHeight="1"/>
  <cols>
    <col min="1" max="1" width="3.6640625" style="1"/>
    <col min="2" max="2" width="4.33203125" style="1" bestFit="1" customWidth="1"/>
    <col min="3" max="7" width="3.6640625" style="1"/>
    <col min="8" max="8" width="4" style="1" bestFit="1" customWidth="1"/>
    <col min="9" max="52" width="3.6640625" style="1"/>
    <col min="53" max="78" width="3.6640625" style="19"/>
    <col min="79" max="16384" width="3.6640625" style="1"/>
  </cols>
  <sheetData>
    <row r="1" spans="1:154" ht="25.05" customHeight="1" thickBot="1"/>
    <row r="2" spans="1:154" ht="25.05" customHeight="1">
      <c r="C2" s="191" t="s">
        <v>0</v>
      </c>
      <c r="D2" s="192"/>
      <c r="E2" s="192"/>
      <c r="F2" s="193"/>
      <c r="G2" s="36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6"/>
      <c r="Z2" s="26"/>
      <c r="AA2" s="110" t="s">
        <v>9</v>
      </c>
      <c r="AB2" s="110"/>
      <c r="AC2" s="110"/>
      <c r="AD2" s="19" t="s">
        <v>46</v>
      </c>
      <c r="AE2" s="19" t="s">
        <v>47</v>
      </c>
      <c r="AX2" s="27"/>
      <c r="AY2" s="27"/>
      <c r="AZ2" s="27"/>
      <c r="BA2" s="103" t="s">
        <v>106</v>
      </c>
      <c r="BB2" s="103"/>
      <c r="BC2" s="103"/>
      <c r="BD2" s="19" t="s">
        <v>107</v>
      </c>
      <c r="BE2" s="19" t="s">
        <v>108</v>
      </c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103" t="s">
        <v>135</v>
      </c>
      <c r="CB2" s="103"/>
      <c r="CC2" s="103"/>
      <c r="CD2" s="19" t="s">
        <v>136</v>
      </c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103" t="s">
        <v>171</v>
      </c>
      <c r="DB2" s="103"/>
      <c r="DC2" s="103"/>
      <c r="DD2" s="19" t="s">
        <v>172</v>
      </c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C2" s="191" t="s">
        <v>2</v>
      </c>
      <c r="ED2" s="192"/>
      <c r="EE2" s="192"/>
      <c r="EF2" s="192"/>
      <c r="EG2" s="192"/>
      <c r="EH2" s="192"/>
      <c r="EI2" s="192"/>
      <c r="EJ2" s="192"/>
      <c r="EK2" s="192"/>
      <c r="EL2" s="192"/>
      <c r="EM2" s="192"/>
      <c r="EN2" s="192"/>
      <c r="EO2" s="192"/>
      <c r="EP2" s="192"/>
      <c r="EQ2" s="192"/>
      <c r="ER2" s="192"/>
      <c r="ES2" s="192"/>
      <c r="ET2" s="192"/>
      <c r="EU2" s="192"/>
      <c r="EV2" s="192"/>
      <c r="EW2" s="192"/>
      <c r="EX2" s="193"/>
    </row>
    <row r="3" spans="1:154" ht="25.05" customHeight="1" thickBot="1">
      <c r="C3" s="194"/>
      <c r="D3" s="110"/>
      <c r="E3" s="110"/>
      <c r="F3" s="195"/>
      <c r="G3" s="4" t="s">
        <v>8</v>
      </c>
      <c r="X3" s="5"/>
      <c r="Y3" s="26"/>
      <c r="Z3" s="26"/>
      <c r="AE3" s="1" t="s">
        <v>48</v>
      </c>
      <c r="AJ3" s="97"/>
      <c r="AK3" s="98"/>
      <c r="AL3" s="99"/>
      <c r="AM3" s="1" t="s">
        <v>50</v>
      </c>
      <c r="AP3" s="97"/>
      <c r="AQ3" s="98"/>
      <c r="AR3" s="99"/>
      <c r="AS3" s="1" t="s">
        <v>26</v>
      </c>
      <c r="AX3" s="27"/>
      <c r="AY3" s="27"/>
      <c r="AZ3" s="27"/>
      <c r="BA3" s="27"/>
      <c r="BB3" s="27"/>
      <c r="BC3" s="27" t="s">
        <v>27</v>
      </c>
      <c r="BD3" s="27" t="s">
        <v>109</v>
      </c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60" t="s">
        <v>74</v>
      </c>
      <c r="CY3" s="26"/>
      <c r="CZ3" s="26"/>
      <c r="DA3" s="27"/>
      <c r="DB3" s="27"/>
      <c r="DC3" s="60" t="s">
        <v>74</v>
      </c>
      <c r="DY3" s="26"/>
      <c r="DZ3" s="26"/>
      <c r="EA3" s="26"/>
      <c r="EC3" s="196"/>
      <c r="ED3" s="197"/>
      <c r="EE3" s="197"/>
      <c r="EF3" s="197"/>
      <c r="EG3" s="197"/>
      <c r="EH3" s="197"/>
      <c r="EI3" s="197"/>
      <c r="EJ3" s="197"/>
      <c r="EK3" s="197"/>
      <c r="EL3" s="197"/>
      <c r="EM3" s="197"/>
      <c r="EN3" s="197"/>
      <c r="EO3" s="197"/>
      <c r="EP3" s="197"/>
      <c r="EQ3" s="197"/>
      <c r="ER3" s="197"/>
      <c r="ES3" s="197"/>
      <c r="ET3" s="197"/>
      <c r="EU3" s="197"/>
      <c r="EV3" s="197"/>
      <c r="EW3" s="197"/>
      <c r="EX3" s="198"/>
    </row>
    <row r="4" spans="1:154" ht="25.05" customHeight="1" thickBot="1">
      <c r="C4" s="196"/>
      <c r="D4" s="197"/>
      <c r="E4" s="197"/>
      <c r="F4" s="198"/>
      <c r="G4" s="37" t="s">
        <v>7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  <c r="Y4" s="27"/>
      <c r="Z4" s="27"/>
      <c r="AC4" s="26" t="s">
        <v>27</v>
      </c>
      <c r="AX4" s="26"/>
      <c r="AY4" s="26"/>
      <c r="AZ4" s="26"/>
      <c r="BA4" s="27"/>
      <c r="BB4" s="27"/>
      <c r="BC4" s="120" t="s">
        <v>114</v>
      </c>
      <c r="BD4" s="120"/>
      <c r="BE4" s="120" t="s">
        <v>115</v>
      </c>
      <c r="BF4" s="120"/>
      <c r="BG4" s="120"/>
      <c r="BH4" s="120"/>
      <c r="BI4" s="120" t="s">
        <v>116</v>
      </c>
      <c r="BJ4" s="120"/>
      <c r="BK4" s="120"/>
      <c r="BL4" s="120"/>
      <c r="BM4" s="120" t="s">
        <v>67</v>
      </c>
      <c r="BN4" s="120"/>
      <c r="BO4" s="120"/>
      <c r="BP4" s="120"/>
      <c r="BQ4" s="190" t="s">
        <v>63</v>
      </c>
      <c r="BR4" s="190"/>
      <c r="BS4" s="190"/>
      <c r="BT4" s="190"/>
      <c r="BU4" s="190" t="s">
        <v>63</v>
      </c>
      <c r="BV4" s="190"/>
      <c r="BW4" s="190"/>
      <c r="BX4" s="190"/>
      <c r="BY4" s="27"/>
      <c r="BZ4" s="27"/>
      <c r="CA4" s="27"/>
      <c r="CB4" s="27"/>
      <c r="CC4" s="61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3"/>
      <c r="CY4" s="27"/>
      <c r="CZ4" s="27"/>
      <c r="DA4" s="27"/>
      <c r="DB4" s="27"/>
      <c r="DC4" s="61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3"/>
      <c r="DY4" s="27"/>
      <c r="DZ4" s="27"/>
      <c r="EA4" s="26"/>
      <c r="EC4" s="14"/>
      <c r="ED4" s="1" t="s">
        <v>14</v>
      </c>
      <c r="EV4" s="2"/>
      <c r="EW4" s="2"/>
      <c r="EX4" s="3"/>
    </row>
    <row r="5" spans="1:154" ht="25.05" customHeigh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6"/>
      <c r="Y5" s="27"/>
      <c r="Z5" s="27"/>
      <c r="AC5" s="51" t="s">
        <v>52</v>
      </c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5"/>
      <c r="AY5" s="26"/>
      <c r="AZ5" s="26"/>
      <c r="BA5" s="27"/>
      <c r="BB5" s="27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9" t="s">
        <v>117</v>
      </c>
      <c r="BR5" s="129"/>
      <c r="BS5" s="129"/>
      <c r="BT5" s="129"/>
      <c r="BU5" s="129" t="s">
        <v>110</v>
      </c>
      <c r="BV5" s="129"/>
      <c r="BW5" s="129"/>
      <c r="BX5" s="129"/>
      <c r="BY5" s="27"/>
      <c r="BZ5" s="27"/>
      <c r="CA5" s="28"/>
      <c r="CB5" s="28"/>
      <c r="CC5" s="107" t="s">
        <v>137</v>
      </c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8"/>
      <c r="CS5" s="108"/>
      <c r="CT5" s="108"/>
      <c r="CU5" s="108"/>
      <c r="CV5" s="108"/>
      <c r="CW5" s="108"/>
      <c r="CX5" s="109"/>
      <c r="CY5" s="27"/>
      <c r="CZ5" s="27"/>
      <c r="DA5" s="28"/>
      <c r="DB5" s="28"/>
      <c r="DC5" s="107" t="s">
        <v>174</v>
      </c>
      <c r="DD5" s="108"/>
      <c r="DE5" s="108"/>
      <c r="DF5" s="182"/>
      <c r="DG5" s="183"/>
      <c r="DH5" s="184"/>
      <c r="DI5" s="185" t="str">
        <f>"= (t-1期→t期の項目jの変化率) × (t-1期の項目jの構成比)"</f>
        <v>= (t-1期→t期の項目jの変化率) × (t-1期の項目jの構成比)</v>
      </c>
      <c r="DJ5" s="186"/>
      <c r="DK5" s="186"/>
      <c r="DL5" s="186"/>
      <c r="DM5" s="186"/>
      <c r="DN5" s="186"/>
      <c r="DO5" s="186"/>
      <c r="DP5" s="186"/>
      <c r="DQ5" s="186"/>
      <c r="DR5" s="186"/>
      <c r="DS5" s="186"/>
      <c r="DT5" s="186"/>
      <c r="DU5" s="186"/>
      <c r="DV5" s="186"/>
      <c r="DW5" s="186"/>
      <c r="DX5" s="187"/>
      <c r="DY5" s="27"/>
      <c r="DZ5" s="27"/>
      <c r="EA5" s="26"/>
      <c r="EC5" s="14"/>
      <c r="ED5" s="1" t="s">
        <v>15</v>
      </c>
      <c r="EX5" s="5"/>
    </row>
    <row r="6" spans="1:154" ht="25.05" customHeight="1" thickBot="1">
      <c r="A6" s="110" t="s">
        <v>9</v>
      </c>
      <c r="B6" s="110"/>
      <c r="C6" s="110"/>
      <c r="D6" s="19" t="s">
        <v>10</v>
      </c>
      <c r="E6" s="19" t="s">
        <v>210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X6" s="26"/>
      <c r="Y6" s="27"/>
      <c r="Z6" s="27"/>
      <c r="AC6" s="56" t="s">
        <v>53</v>
      </c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8"/>
      <c r="AY6" s="26"/>
      <c r="AZ6" s="26"/>
      <c r="BA6" s="27"/>
      <c r="BB6" s="27"/>
      <c r="BC6" s="120" t="s">
        <v>111</v>
      </c>
      <c r="BD6" s="120"/>
      <c r="BE6" s="120" t="str">
        <f>"5%"</f>
        <v>5%</v>
      </c>
      <c r="BF6" s="120"/>
      <c r="BG6" s="120"/>
      <c r="BH6" s="120"/>
      <c r="BI6" s="120" t="str">
        <f>"35%"</f>
        <v>35%</v>
      </c>
      <c r="BJ6" s="120"/>
      <c r="BK6" s="120"/>
      <c r="BL6" s="120"/>
      <c r="BM6" s="120" t="s">
        <v>118</v>
      </c>
      <c r="BN6" s="120"/>
      <c r="BO6" s="120"/>
      <c r="BP6" s="120"/>
      <c r="BQ6" s="120" t="s">
        <v>121</v>
      </c>
      <c r="BR6" s="120"/>
      <c r="BS6" s="120"/>
      <c r="BT6" s="120"/>
      <c r="BU6" s="120" t="s">
        <v>124</v>
      </c>
      <c r="BV6" s="120"/>
      <c r="BW6" s="120"/>
      <c r="BX6" s="120"/>
      <c r="BY6" s="27"/>
      <c r="BZ6" s="27"/>
      <c r="CA6" s="27"/>
      <c r="CB6" s="27"/>
      <c r="CC6" s="64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6"/>
      <c r="CY6" s="27"/>
      <c r="CZ6" s="27"/>
      <c r="DA6" s="27"/>
      <c r="DB6" s="27"/>
      <c r="DC6" s="64"/>
      <c r="DD6" s="65" t="s">
        <v>177</v>
      </c>
      <c r="DE6" s="65"/>
      <c r="DF6" s="65"/>
      <c r="DG6" s="65"/>
      <c r="DH6" s="65"/>
      <c r="DI6" s="65"/>
      <c r="DJ6" s="65"/>
      <c r="DK6" s="65"/>
      <c r="DL6" s="65"/>
      <c r="DM6" s="65"/>
      <c r="DN6" s="65" t="s">
        <v>208</v>
      </c>
      <c r="DO6" s="65"/>
      <c r="DP6" s="65"/>
      <c r="DQ6" s="65"/>
      <c r="DR6" s="65"/>
      <c r="DS6" s="65"/>
      <c r="DT6" s="65"/>
      <c r="DU6" s="65"/>
      <c r="DV6" s="65"/>
      <c r="DW6" s="65"/>
      <c r="DX6" s="66"/>
      <c r="DY6" s="27"/>
      <c r="DZ6" s="27"/>
      <c r="EA6" s="26"/>
      <c r="EC6" s="25"/>
      <c r="ED6" s="9" t="s">
        <v>16</v>
      </c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15"/>
    </row>
    <row r="7" spans="1:154" ht="25.05" customHeight="1">
      <c r="A7" s="26"/>
      <c r="B7" s="26"/>
      <c r="C7" s="26"/>
      <c r="D7" s="27"/>
      <c r="E7" s="27" t="s">
        <v>211</v>
      </c>
      <c r="F7" s="27"/>
      <c r="G7" s="27"/>
      <c r="H7" s="27"/>
      <c r="I7" s="27"/>
      <c r="J7" s="97"/>
      <c r="K7" s="98"/>
      <c r="L7" s="99"/>
      <c r="M7" s="27" t="s">
        <v>24</v>
      </c>
      <c r="N7" s="27"/>
      <c r="O7" s="27"/>
      <c r="P7" s="97"/>
      <c r="Q7" s="98"/>
      <c r="R7" s="99"/>
      <c r="S7" s="27" t="s">
        <v>26</v>
      </c>
      <c r="T7" s="27"/>
      <c r="U7" s="27"/>
      <c r="V7" s="27"/>
      <c r="W7" s="26"/>
      <c r="X7" s="26"/>
      <c r="Y7" s="27"/>
      <c r="Z7" s="27"/>
      <c r="AC7" s="59" t="s">
        <v>54</v>
      </c>
      <c r="AJ7" s="1" t="s">
        <v>55</v>
      </c>
      <c r="AR7" s="17"/>
      <c r="AS7" s="18"/>
      <c r="AT7" s="18"/>
      <c r="AU7" s="18"/>
      <c r="AV7" s="18"/>
      <c r="AW7" s="18"/>
      <c r="AX7" s="26"/>
      <c r="AY7" s="26"/>
      <c r="AZ7" s="26"/>
      <c r="BA7" s="27"/>
      <c r="BB7" s="27"/>
      <c r="BC7" s="120" t="s">
        <v>112</v>
      </c>
      <c r="BD7" s="120"/>
      <c r="BE7" s="120" t="str">
        <f>"20%"</f>
        <v>20%</v>
      </c>
      <c r="BF7" s="120"/>
      <c r="BG7" s="120"/>
      <c r="BH7" s="120"/>
      <c r="BI7" s="120" t="str">
        <f>"60%"</f>
        <v>60%</v>
      </c>
      <c r="BJ7" s="120"/>
      <c r="BK7" s="120"/>
      <c r="BL7" s="120"/>
      <c r="BM7" s="120" t="s">
        <v>119</v>
      </c>
      <c r="BN7" s="120"/>
      <c r="BO7" s="120"/>
      <c r="BP7" s="120"/>
      <c r="BQ7" s="120" t="s">
        <v>122</v>
      </c>
      <c r="BR7" s="120"/>
      <c r="BS7" s="120"/>
      <c r="BT7" s="120"/>
      <c r="BU7" s="120" t="s">
        <v>125</v>
      </c>
      <c r="BV7" s="120"/>
      <c r="BW7" s="120"/>
      <c r="BX7" s="120"/>
      <c r="BY7" s="27"/>
      <c r="BZ7" s="27"/>
      <c r="CA7" s="27"/>
      <c r="CB7" s="27"/>
      <c r="CC7" s="27" t="s">
        <v>27</v>
      </c>
      <c r="CD7" s="27"/>
      <c r="CE7" s="27"/>
      <c r="CF7" s="28"/>
      <c r="CG7" s="28"/>
      <c r="CH7" s="28"/>
      <c r="CI7" s="28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61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3"/>
      <c r="DY7" s="27"/>
      <c r="DZ7" s="27"/>
      <c r="EA7" s="26"/>
      <c r="EC7" s="14"/>
      <c r="ED7" s="1" t="s">
        <v>17</v>
      </c>
      <c r="EX7" s="5"/>
    </row>
    <row r="8" spans="1:154" ht="25.05" customHeight="1">
      <c r="A8" s="26"/>
      <c r="B8" s="26"/>
      <c r="C8" s="26" t="s">
        <v>27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7"/>
      <c r="Z8" s="27"/>
      <c r="AD8" s="1" t="s">
        <v>56</v>
      </c>
      <c r="AR8" s="18"/>
      <c r="AS8" s="18"/>
      <c r="AT8" s="18"/>
      <c r="AU8" s="18"/>
      <c r="AV8" s="18"/>
      <c r="AW8" s="18"/>
      <c r="AX8" s="26"/>
      <c r="AY8" s="26"/>
      <c r="AZ8" s="26"/>
      <c r="BA8" s="27"/>
      <c r="BB8" s="27"/>
      <c r="BC8" s="120" t="s">
        <v>113</v>
      </c>
      <c r="BD8" s="120"/>
      <c r="BE8" s="120" t="str">
        <f>"50%"</f>
        <v>50%</v>
      </c>
      <c r="BF8" s="120"/>
      <c r="BG8" s="120"/>
      <c r="BH8" s="120"/>
      <c r="BI8" s="120" t="str">
        <f>"100%"</f>
        <v>100%</v>
      </c>
      <c r="BJ8" s="120"/>
      <c r="BK8" s="120"/>
      <c r="BL8" s="120"/>
      <c r="BM8" s="120" t="s">
        <v>120</v>
      </c>
      <c r="BN8" s="120"/>
      <c r="BO8" s="120"/>
      <c r="BP8" s="120"/>
      <c r="BQ8" s="120" t="s">
        <v>123</v>
      </c>
      <c r="BR8" s="120"/>
      <c r="BS8" s="120"/>
      <c r="BT8" s="120"/>
      <c r="BU8" s="120" t="s">
        <v>126</v>
      </c>
      <c r="BV8" s="120"/>
      <c r="BW8" s="120"/>
      <c r="BX8" s="120"/>
      <c r="BY8" s="27"/>
      <c r="BZ8" s="27"/>
      <c r="CA8" s="28"/>
      <c r="CB8" s="28"/>
      <c r="CC8" s="76"/>
      <c r="CD8" s="43"/>
      <c r="CE8" s="166">
        <v>38473</v>
      </c>
      <c r="CF8" s="166"/>
      <c r="CG8" s="166"/>
      <c r="CH8" s="166"/>
      <c r="CI8" s="166">
        <v>40299</v>
      </c>
      <c r="CJ8" s="166"/>
      <c r="CK8" s="166"/>
      <c r="CL8" s="166"/>
      <c r="CM8" s="166" t="s">
        <v>67</v>
      </c>
      <c r="CN8" s="166"/>
      <c r="CO8" s="166" t="s">
        <v>63</v>
      </c>
      <c r="CP8" s="166"/>
      <c r="CQ8" s="189" t="s">
        <v>140</v>
      </c>
      <c r="CR8" s="189"/>
      <c r="CS8" s="189"/>
      <c r="CT8" s="189" t="s">
        <v>175</v>
      </c>
      <c r="CU8" s="189"/>
      <c r="CV8" s="189"/>
      <c r="CW8" s="189"/>
      <c r="CX8" s="189"/>
      <c r="CY8" s="27"/>
      <c r="CZ8" s="27"/>
      <c r="DA8" s="28"/>
      <c r="DB8" s="28"/>
      <c r="DC8" s="107" t="s">
        <v>174</v>
      </c>
      <c r="DD8" s="108"/>
      <c r="DE8" s="108"/>
      <c r="DF8" s="182"/>
      <c r="DG8" s="183"/>
      <c r="DH8" s="184"/>
      <c r="DI8" s="185" t="str">
        <f>"= (項目jの寄与度) ÷ (全体の変化率)"</f>
        <v>= (項目jの寄与度) ÷ (全体の変化率)</v>
      </c>
      <c r="DJ8" s="186"/>
      <c r="DK8" s="186"/>
      <c r="DL8" s="186"/>
      <c r="DM8" s="186"/>
      <c r="DN8" s="186"/>
      <c r="DO8" s="186"/>
      <c r="DP8" s="186"/>
      <c r="DQ8" s="186"/>
      <c r="DR8" s="186"/>
      <c r="DS8" s="186"/>
      <c r="DT8" s="186"/>
      <c r="DU8" s="186"/>
      <c r="DV8" s="186"/>
      <c r="DW8" s="186"/>
      <c r="DX8" s="187"/>
      <c r="DY8" s="27"/>
      <c r="DZ8" s="27"/>
      <c r="EA8" s="26"/>
      <c r="EC8" s="16"/>
      <c r="ED8" s="6" t="s">
        <v>18</v>
      </c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8"/>
    </row>
    <row r="9" spans="1:154" ht="25.05" customHeight="1" thickBot="1">
      <c r="A9" s="26"/>
      <c r="B9" s="26"/>
      <c r="C9" s="51" t="s">
        <v>28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27"/>
      <c r="Z9" s="27"/>
      <c r="AE9" s="1" t="s">
        <v>57</v>
      </c>
      <c r="AN9" s="97"/>
      <c r="AO9" s="98"/>
      <c r="AP9" s="98"/>
      <c r="AQ9" s="98"/>
      <c r="AR9" s="98"/>
      <c r="AS9" s="98"/>
      <c r="AT9" s="98"/>
      <c r="AU9" s="98"/>
      <c r="AV9" s="98"/>
      <c r="AW9" s="98"/>
      <c r="AX9" s="99"/>
      <c r="AY9" s="26"/>
      <c r="AZ9" s="26"/>
      <c r="BA9" s="27"/>
      <c r="BB9" s="27"/>
      <c r="BC9" s="27" t="s">
        <v>127</v>
      </c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77"/>
      <c r="CD9" s="78"/>
      <c r="CE9" s="158" t="s">
        <v>138</v>
      </c>
      <c r="CF9" s="158"/>
      <c r="CG9" s="158"/>
      <c r="CH9" s="158"/>
      <c r="CI9" s="158" t="s">
        <v>138</v>
      </c>
      <c r="CJ9" s="158"/>
      <c r="CK9" s="158"/>
      <c r="CL9" s="158"/>
      <c r="CM9" s="158" t="s">
        <v>138</v>
      </c>
      <c r="CN9" s="158"/>
      <c r="CO9" s="158" t="s">
        <v>110</v>
      </c>
      <c r="CP9" s="158"/>
      <c r="CQ9" s="188" t="s">
        <v>139</v>
      </c>
      <c r="CR9" s="188"/>
      <c r="CS9" s="188"/>
      <c r="CT9" s="188"/>
      <c r="CU9" s="188"/>
      <c r="CV9" s="188"/>
      <c r="CW9" s="188"/>
      <c r="CX9" s="188"/>
      <c r="CY9" s="27"/>
      <c r="CZ9" s="27"/>
      <c r="DA9" s="27"/>
      <c r="DB9" s="27"/>
      <c r="DC9" s="64"/>
      <c r="DD9" s="65" t="s">
        <v>178</v>
      </c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65"/>
      <c r="DT9" s="65"/>
      <c r="DU9" s="65"/>
      <c r="DV9" s="65"/>
      <c r="DW9" s="65"/>
      <c r="DX9" s="66"/>
      <c r="DY9" s="27"/>
      <c r="DZ9" s="27"/>
      <c r="EA9" s="26"/>
      <c r="EC9" s="35"/>
      <c r="ED9" s="9" t="s">
        <v>19</v>
      </c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X9" s="5"/>
    </row>
    <row r="10" spans="1:154" ht="25.05" customHeight="1" thickTop="1" thickBot="1">
      <c r="A10" s="26"/>
      <c r="B10" s="26"/>
      <c r="C10" s="52" t="s">
        <v>44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45"/>
      <c r="Y10" s="26"/>
      <c r="Z10" s="26"/>
      <c r="AD10" s="1" t="s">
        <v>58</v>
      </c>
      <c r="AX10" s="26"/>
      <c r="AY10" s="26"/>
      <c r="AZ10" s="26"/>
      <c r="BA10" s="27"/>
      <c r="BB10" s="27"/>
      <c r="BC10" s="27"/>
      <c r="BD10" s="27" t="s">
        <v>128</v>
      </c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143" t="s">
        <v>141</v>
      </c>
      <c r="CD10" s="143"/>
      <c r="CE10" s="143">
        <v>6435</v>
      </c>
      <c r="CF10" s="143"/>
      <c r="CG10" s="143"/>
      <c r="CH10" s="143"/>
      <c r="CI10" s="143">
        <v>6295</v>
      </c>
      <c r="CJ10" s="143"/>
      <c r="CK10" s="143"/>
      <c r="CL10" s="143"/>
      <c r="CM10" s="143">
        <f>CI10-CE10</f>
        <v>-140</v>
      </c>
      <c r="CN10" s="143"/>
      <c r="CO10" s="180">
        <f>(CI10/CE10-1)*100</f>
        <v>-2.1756021756021759</v>
      </c>
      <c r="CP10" s="180"/>
      <c r="CQ10" s="181">
        <f>CE10/$CE$10</f>
        <v>1</v>
      </c>
      <c r="CR10" s="181"/>
      <c r="CS10" s="181"/>
      <c r="CT10" s="172"/>
      <c r="CU10" s="172"/>
      <c r="CV10" s="172"/>
      <c r="CW10" s="172"/>
      <c r="CX10" s="172"/>
      <c r="CY10" s="27"/>
      <c r="CZ10" s="27"/>
      <c r="DA10" s="27"/>
      <c r="DB10" s="27"/>
      <c r="DC10" s="27" t="s">
        <v>179</v>
      </c>
      <c r="DD10" s="27"/>
      <c r="DE10" s="27"/>
      <c r="DF10" s="29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6"/>
      <c r="EC10" s="4"/>
      <c r="ED10" s="1" t="s">
        <v>20</v>
      </c>
      <c r="EX10" s="5"/>
    </row>
    <row r="11" spans="1:154" ht="25.05" customHeight="1" thickTop="1" thickBot="1">
      <c r="A11" s="26"/>
      <c r="B11" s="26"/>
      <c r="C11" s="53" t="s">
        <v>45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8"/>
      <c r="Y11" s="30"/>
      <c r="Z11" s="30"/>
      <c r="AE11" s="119"/>
      <c r="AF11" s="98"/>
      <c r="AG11" s="99"/>
      <c r="AH11" s="1" t="str">
        <f>"- 100% ="</f>
        <v>- 100% =</v>
      </c>
      <c r="AK11" s="97"/>
      <c r="AL11" s="98"/>
      <c r="AM11" s="99"/>
      <c r="AO11" s="1" t="s">
        <v>60</v>
      </c>
      <c r="BA11" s="27"/>
      <c r="BB11" s="27"/>
      <c r="BC11" s="30"/>
      <c r="BD11" s="27" t="s">
        <v>129</v>
      </c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27"/>
      <c r="CB11" s="27"/>
      <c r="CC11" s="129" t="s">
        <v>142</v>
      </c>
      <c r="CD11" s="129"/>
      <c r="CE11" s="129">
        <v>3746</v>
      </c>
      <c r="CF11" s="129"/>
      <c r="CG11" s="129"/>
      <c r="CH11" s="129"/>
      <c r="CI11" s="129">
        <v>3628</v>
      </c>
      <c r="CJ11" s="129"/>
      <c r="CK11" s="129"/>
      <c r="CL11" s="129"/>
      <c r="CM11" s="129">
        <f>CI11-CE11</f>
        <v>-118</v>
      </c>
      <c r="CN11" s="129"/>
      <c r="CO11" s="173">
        <f>(CI11/CE11-1)*100</f>
        <v>-3.1500266951414835</v>
      </c>
      <c r="CP11" s="174"/>
      <c r="CQ11" s="175"/>
      <c r="CR11" s="176"/>
      <c r="CS11" s="177"/>
      <c r="CT11" s="79" t="s">
        <v>10</v>
      </c>
      <c r="CU11" s="178"/>
      <c r="CV11" s="178"/>
      <c r="CW11" s="178"/>
      <c r="CX11" s="179"/>
      <c r="CY11" s="30"/>
      <c r="CZ11" s="30"/>
      <c r="DA11" s="27"/>
      <c r="DB11" s="27"/>
      <c r="DC11" s="76"/>
      <c r="DD11" s="43"/>
      <c r="DE11" s="166">
        <v>38473</v>
      </c>
      <c r="DF11" s="166"/>
      <c r="DG11" s="166"/>
      <c r="DH11" s="166"/>
      <c r="DI11" s="166">
        <v>40299</v>
      </c>
      <c r="DJ11" s="166"/>
      <c r="DK11" s="166"/>
      <c r="DL11" s="166"/>
      <c r="DM11" s="167" t="s">
        <v>63</v>
      </c>
      <c r="DN11" s="168"/>
      <c r="DO11" s="169"/>
      <c r="DP11" s="170" t="s">
        <v>140</v>
      </c>
      <c r="DQ11" s="91"/>
      <c r="DR11" s="171"/>
      <c r="DS11" s="170" t="s">
        <v>173</v>
      </c>
      <c r="DT11" s="91"/>
      <c r="DU11" s="171"/>
      <c r="DV11" s="170" t="s">
        <v>176</v>
      </c>
      <c r="DW11" s="91"/>
      <c r="DX11" s="171"/>
      <c r="DY11" s="30"/>
      <c r="DZ11" s="30"/>
      <c r="EA11" s="26"/>
      <c r="EC11" s="4"/>
      <c r="ED11" s="1" t="s">
        <v>21</v>
      </c>
      <c r="EV11" s="38"/>
      <c r="EW11" s="38"/>
      <c r="EX11" s="39"/>
    </row>
    <row r="12" spans="1:154" ht="25.05" customHeight="1" thickBot="1">
      <c r="A12" s="26"/>
      <c r="B12" s="26"/>
      <c r="C12" s="49" t="s">
        <v>29</v>
      </c>
      <c r="D12" s="26"/>
      <c r="E12" s="26"/>
      <c r="F12" s="26"/>
      <c r="G12" s="26"/>
      <c r="H12" s="26"/>
      <c r="I12" s="26" t="s">
        <v>36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  <c r="Y12" s="27"/>
      <c r="Z12" s="27"/>
      <c r="AD12" s="1" t="s">
        <v>76</v>
      </c>
      <c r="BA12" s="27"/>
      <c r="BB12" s="27"/>
      <c r="BC12" s="27"/>
      <c r="BD12" s="27" t="s">
        <v>130</v>
      </c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120" t="s">
        <v>143</v>
      </c>
      <c r="CD12" s="120"/>
      <c r="CE12" s="120">
        <v>2688</v>
      </c>
      <c r="CF12" s="120"/>
      <c r="CG12" s="120"/>
      <c r="CH12" s="120"/>
      <c r="CI12" s="120">
        <v>2667</v>
      </c>
      <c r="CJ12" s="120"/>
      <c r="CK12" s="120"/>
      <c r="CL12" s="120"/>
      <c r="CM12" s="120">
        <f>CI12-CE12</f>
        <v>-21</v>
      </c>
      <c r="CN12" s="120"/>
      <c r="CO12" s="161">
        <f>(CI12/CE12-1)*100</f>
        <v>-0.78125</v>
      </c>
      <c r="CP12" s="162"/>
      <c r="CQ12" s="163"/>
      <c r="CR12" s="164"/>
      <c r="CS12" s="165"/>
      <c r="CT12" s="80" t="s">
        <v>46</v>
      </c>
      <c r="CU12" s="156"/>
      <c r="CV12" s="156"/>
      <c r="CW12" s="156"/>
      <c r="CX12" s="157"/>
      <c r="CY12" s="27"/>
      <c r="CZ12" s="27"/>
      <c r="DA12" s="27"/>
      <c r="DB12" s="27"/>
      <c r="DC12" s="77"/>
      <c r="DD12" s="78"/>
      <c r="DE12" s="158" t="s">
        <v>138</v>
      </c>
      <c r="DF12" s="158"/>
      <c r="DG12" s="158"/>
      <c r="DH12" s="158"/>
      <c r="DI12" s="158" t="s">
        <v>138</v>
      </c>
      <c r="DJ12" s="158"/>
      <c r="DK12" s="158"/>
      <c r="DL12" s="158"/>
      <c r="DM12" s="136" t="s">
        <v>110</v>
      </c>
      <c r="DN12" s="137"/>
      <c r="DO12" s="138"/>
      <c r="DP12" s="159" t="s">
        <v>139</v>
      </c>
      <c r="DQ12" s="110"/>
      <c r="DR12" s="160"/>
      <c r="DS12" s="136" t="s">
        <v>110</v>
      </c>
      <c r="DT12" s="137"/>
      <c r="DU12" s="138"/>
      <c r="DV12" s="136" t="s">
        <v>110</v>
      </c>
      <c r="DW12" s="137"/>
      <c r="DX12" s="138"/>
      <c r="DY12" s="27"/>
      <c r="DZ12" s="27"/>
      <c r="EA12" s="26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</row>
    <row r="13" spans="1:154" ht="25.05" customHeight="1" thickTop="1" thickBot="1">
      <c r="A13" s="26"/>
      <c r="B13" s="26"/>
      <c r="C13" s="26"/>
      <c r="E13" s="26" t="s">
        <v>30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  <c r="Y13" s="27"/>
      <c r="Z13" s="27"/>
      <c r="AC13" s="51" t="s">
        <v>52</v>
      </c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5"/>
      <c r="BA13" s="27"/>
      <c r="BB13" s="27"/>
      <c r="BC13" s="27" t="s">
        <v>131</v>
      </c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139" t="s">
        <v>144</v>
      </c>
      <c r="CP13" s="140"/>
      <c r="CQ13" s="140"/>
      <c r="CR13" s="140"/>
      <c r="CS13" s="140"/>
      <c r="CT13" s="141"/>
      <c r="CU13" s="141"/>
      <c r="CV13" s="141"/>
      <c r="CW13" s="141"/>
      <c r="CX13" s="142"/>
      <c r="CY13" s="27"/>
      <c r="CZ13" s="27"/>
      <c r="DA13" s="27"/>
      <c r="DB13" s="27"/>
      <c r="DC13" s="143" t="s">
        <v>141</v>
      </c>
      <c r="DD13" s="143"/>
      <c r="DE13" s="143">
        <v>6435</v>
      </c>
      <c r="DF13" s="143"/>
      <c r="DG13" s="143"/>
      <c r="DH13" s="143"/>
      <c r="DI13" s="143">
        <v>6295</v>
      </c>
      <c r="DJ13" s="143"/>
      <c r="DK13" s="143"/>
      <c r="DL13" s="143"/>
      <c r="DM13" s="144">
        <f>(SUM(DI14:DL15)/SUM(DE14:DH15)-1)*100</f>
        <v>-2.1603978862294038</v>
      </c>
      <c r="DN13" s="145"/>
      <c r="DO13" s="146"/>
      <c r="DP13" s="147">
        <f>DE13/DE13</f>
        <v>1</v>
      </c>
      <c r="DQ13" s="148"/>
      <c r="DR13" s="149"/>
      <c r="DS13" s="150">
        <f>DM13*DP13</f>
        <v>-2.1603978862294038</v>
      </c>
      <c r="DT13" s="151"/>
      <c r="DU13" s="152"/>
      <c r="DV13" s="153">
        <f>(DS13/DS13)*100</f>
        <v>100</v>
      </c>
      <c r="DW13" s="154"/>
      <c r="DX13" s="155"/>
      <c r="DY13" s="27"/>
      <c r="DZ13" s="27"/>
      <c r="EA13" s="26"/>
      <c r="EB13" s="40"/>
      <c r="EC13" s="13" t="s">
        <v>1</v>
      </c>
      <c r="ED13" s="9" t="s">
        <v>22</v>
      </c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10"/>
    </row>
    <row r="14" spans="1:154" ht="25.05" customHeight="1" thickTop="1">
      <c r="A14" s="26"/>
      <c r="B14" s="26"/>
      <c r="C14" s="26"/>
      <c r="E14" s="26" t="s">
        <v>31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  <c r="Y14" s="27"/>
      <c r="Z14" s="27"/>
      <c r="AC14" s="56" t="s">
        <v>61</v>
      </c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8"/>
      <c r="BA14" s="27"/>
      <c r="BB14" s="27"/>
      <c r="BC14" s="27" t="s">
        <v>132</v>
      </c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 t="s">
        <v>154</v>
      </c>
      <c r="CD14" s="27"/>
      <c r="CE14" s="27"/>
      <c r="CF14" s="27"/>
      <c r="CG14" s="28"/>
      <c r="CH14" s="28"/>
      <c r="CI14" s="28"/>
      <c r="CJ14" s="28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129" t="s">
        <v>142</v>
      </c>
      <c r="DD14" s="129"/>
      <c r="DE14" s="129">
        <v>3746</v>
      </c>
      <c r="DF14" s="129"/>
      <c r="DG14" s="129"/>
      <c r="DH14" s="129"/>
      <c r="DI14" s="129">
        <v>3628</v>
      </c>
      <c r="DJ14" s="129"/>
      <c r="DK14" s="129"/>
      <c r="DL14" s="129"/>
      <c r="DM14" s="130">
        <f>(DI14/DE14-1)*100</f>
        <v>-3.1500266951414835</v>
      </c>
      <c r="DN14" s="131"/>
      <c r="DO14" s="132"/>
      <c r="DP14" s="133">
        <f>DE14/DE13</f>
        <v>0.58212898212898212</v>
      </c>
      <c r="DQ14" s="134"/>
      <c r="DR14" s="134"/>
      <c r="DS14" s="135"/>
      <c r="DT14" s="135"/>
      <c r="DU14" s="135"/>
      <c r="DV14" s="126"/>
      <c r="DW14" s="126"/>
      <c r="DX14" s="126"/>
      <c r="DY14" s="27"/>
      <c r="DZ14" s="27"/>
      <c r="EA14" s="26"/>
      <c r="EB14" s="12"/>
      <c r="EC14" s="11"/>
      <c r="EX14" s="12"/>
    </row>
    <row r="15" spans="1:154" ht="25.05" customHeight="1">
      <c r="A15" s="26"/>
      <c r="B15" s="26"/>
      <c r="C15" s="26"/>
      <c r="D15" s="26" t="s">
        <v>32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  <c r="Y15" s="27"/>
      <c r="Z15" s="27"/>
      <c r="AA15" s="27"/>
      <c r="AB15" s="27"/>
      <c r="AC15" s="27"/>
      <c r="AD15" s="27" t="s">
        <v>78</v>
      </c>
      <c r="AE15" s="27"/>
      <c r="AF15" s="28"/>
      <c r="AG15" s="27"/>
      <c r="AH15" s="27"/>
      <c r="AI15" s="27"/>
      <c r="AJ15" s="27"/>
      <c r="AK15" s="28"/>
      <c r="AL15" s="28"/>
      <c r="AM15" s="28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 t="s">
        <v>133</v>
      </c>
      <c r="BD15" s="27"/>
      <c r="BE15" s="27"/>
      <c r="BF15" s="27"/>
      <c r="BG15" s="27"/>
      <c r="BH15" s="27"/>
      <c r="BI15" s="97"/>
      <c r="BJ15" s="98"/>
      <c r="BK15" s="99"/>
      <c r="BL15" s="27" t="s">
        <v>134</v>
      </c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103" t="s">
        <v>148</v>
      </c>
      <c r="CE15" s="103"/>
      <c r="CF15" s="103"/>
      <c r="CG15" s="103"/>
      <c r="CH15" s="103"/>
      <c r="CI15" s="103" t="s">
        <v>149</v>
      </c>
      <c r="CJ15" s="103"/>
      <c r="CK15" s="103"/>
      <c r="CL15" s="103" t="s">
        <v>151</v>
      </c>
      <c r="CM15" s="103" t="s">
        <v>152</v>
      </c>
      <c r="CN15" s="103"/>
      <c r="CO15" s="103"/>
      <c r="CP15" s="103" t="s">
        <v>151</v>
      </c>
      <c r="CQ15" s="127"/>
      <c r="CR15" s="127"/>
      <c r="CS15" s="127"/>
      <c r="CT15" s="103" t="s">
        <v>151</v>
      </c>
      <c r="CU15" s="128" t="str">
        <f>"-0.022"</f>
        <v>-0.022</v>
      </c>
      <c r="CV15" s="128"/>
      <c r="CW15" s="128"/>
      <c r="CX15" s="27"/>
      <c r="CY15" s="27"/>
      <c r="CZ15" s="27"/>
      <c r="DA15" s="27"/>
      <c r="DB15" s="27"/>
      <c r="DC15" s="120" t="s">
        <v>143</v>
      </c>
      <c r="DD15" s="120"/>
      <c r="DE15" s="120">
        <v>2688</v>
      </c>
      <c r="DF15" s="120"/>
      <c r="DG15" s="120"/>
      <c r="DH15" s="120"/>
      <c r="DI15" s="120">
        <v>2667</v>
      </c>
      <c r="DJ15" s="120"/>
      <c r="DK15" s="120"/>
      <c r="DL15" s="120"/>
      <c r="DM15" s="121">
        <f>(DI15/DE15-1)*100</f>
        <v>-0.78125</v>
      </c>
      <c r="DN15" s="122"/>
      <c r="DO15" s="123"/>
      <c r="DP15" s="124">
        <f>DE15/DE13</f>
        <v>0.41771561771561772</v>
      </c>
      <c r="DQ15" s="115"/>
      <c r="DR15" s="115"/>
      <c r="DS15" s="125"/>
      <c r="DT15" s="125"/>
      <c r="DU15" s="125"/>
      <c r="DV15" s="117"/>
      <c r="DW15" s="117"/>
      <c r="DX15" s="117"/>
      <c r="DY15" s="27"/>
      <c r="DZ15" s="27"/>
      <c r="EA15" s="26"/>
      <c r="EB15" s="12"/>
      <c r="EC15" s="11"/>
      <c r="EX15" s="12"/>
    </row>
    <row r="16" spans="1:154" ht="25.05" customHeight="1">
      <c r="A16" s="26"/>
      <c r="B16" s="26"/>
      <c r="C16" s="26"/>
      <c r="D16" s="26"/>
      <c r="E16" s="26" t="s">
        <v>33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  <c r="Y16" s="27"/>
      <c r="Z16" s="27"/>
      <c r="AA16" s="27"/>
      <c r="AB16" s="27"/>
      <c r="AC16" s="27"/>
      <c r="AD16" s="27" t="s">
        <v>79</v>
      </c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103"/>
      <c r="CE16" s="103"/>
      <c r="CF16" s="103"/>
      <c r="CG16" s="103"/>
      <c r="CH16" s="103"/>
      <c r="CI16" s="92" t="s">
        <v>150</v>
      </c>
      <c r="CJ16" s="92"/>
      <c r="CK16" s="92"/>
      <c r="CL16" s="103"/>
      <c r="CM16" s="92" t="s">
        <v>150</v>
      </c>
      <c r="CN16" s="92"/>
      <c r="CO16" s="92"/>
      <c r="CP16" s="103"/>
      <c r="CQ16" s="118"/>
      <c r="CR16" s="118"/>
      <c r="CS16" s="118"/>
      <c r="CT16" s="103"/>
      <c r="CU16" s="128"/>
      <c r="CV16" s="128"/>
      <c r="CW16" s="128"/>
      <c r="CX16" s="27"/>
      <c r="CY16" s="27"/>
      <c r="CZ16" s="27"/>
      <c r="DA16" s="27"/>
      <c r="DB16" s="27"/>
      <c r="DC16" s="27"/>
      <c r="DD16" s="27" t="s">
        <v>180</v>
      </c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6"/>
      <c r="EB16" s="12"/>
      <c r="EC16" s="11"/>
      <c r="EX16" s="12"/>
    </row>
    <row r="17" spans="1:154" ht="25.05" customHeight="1">
      <c r="A17" s="26"/>
      <c r="B17" s="26"/>
      <c r="C17" s="26"/>
      <c r="D17" s="26" t="s">
        <v>34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  <c r="Y17" s="27"/>
      <c r="Z17" s="27"/>
      <c r="AA17" s="27"/>
      <c r="AB17" s="27"/>
      <c r="AC17" s="27" t="s">
        <v>77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13" t="s">
        <v>1</v>
      </c>
      <c r="BD17" s="9" t="s">
        <v>22</v>
      </c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10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41" t="str">
        <f>"="</f>
        <v>=</v>
      </c>
      <c r="CU17" s="103" t="str">
        <f>"-2.2%"</f>
        <v>-2.2%</v>
      </c>
      <c r="CV17" s="103"/>
      <c r="CW17" s="103"/>
      <c r="CX17" s="27"/>
      <c r="CY17" s="27"/>
      <c r="CZ17" s="27"/>
      <c r="DA17" s="27"/>
      <c r="DB17" s="27"/>
      <c r="DC17" s="27" t="s">
        <v>181</v>
      </c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6"/>
      <c r="EB17" s="12"/>
      <c r="EC17" s="11"/>
      <c r="EX17" s="12"/>
    </row>
    <row r="18" spans="1:154" ht="25.05" customHeight="1">
      <c r="A18" s="26"/>
      <c r="B18" s="26"/>
      <c r="C18" s="26"/>
      <c r="D18" s="26"/>
      <c r="E18" s="26" t="s">
        <v>35</v>
      </c>
      <c r="F18" s="26"/>
      <c r="G18" s="26"/>
      <c r="H18" s="26"/>
      <c r="I18" s="26"/>
      <c r="J18" s="26"/>
      <c r="K18" s="26"/>
      <c r="L18" s="26"/>
      <c r="M18" s="26" t="s">
        <v>37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  <c r="Y18" s="27"/>
      <c r="Z18" s="27"/>
      <c r="AA18" s="28"/>
      <c r="AB18" s="28"/>
      <c r="AC18" s="28"/>
      <c r="AD18" s="27" t="s">
        <v>80</v>
      </c>
      <c r="AE18" s="27"/>
      <c r="AF18" s="28"/>
      <c r="AG18" s="28"/>
      <c r="AH18" s="28"/>
      <c r="AI18" s="28"/>
      <c r="AJ18" s="28"/>
      <c r="AK18" s="27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/>
      <c r="AY18" s="27"/>
      <c r="AZ18" s="27"/>
      <c r="BA18" s="27"/>
      <c r="BB18" s="27"/>
      <c r="BC18" s="71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72"/>
      <c r="BY18" s="27"/>
      <c r="BZ18" s="27"/>
      <c r="CA18" s="28"/>
      <c r="CB18" s="28"/>
      <c r="CC18" s="28"/>
      <c r="CD18" s="27"/>
      <c r="CE18" s="27" t="s">
        <v>147</v>
      </c>
      <c r="CF18" s="28"/>
      <c r="CG18" s="28"/>
      <c r="CH18" s="28"/>
      <c r="CI18" s="28"/>
      <c r="CJ18" s="28"/>
      <c r="CK18" s="27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27"/>
      <c r="CY18" s="27"/>
      <c r="CZ18" s="27"/>
      <c r="DA18" s="28"/>
      <c r="DB18" s="28"/>
      <c r="DC18" s="28"/>
      <c r="DD18" s="27" t="s">
        <v>182</v>
      </c>
      <c r="DE18" s="27"/>
      <c r="DF18" s="28"/>
      <c r="DG18" s="28"/>
      <c r="DH18" s="28"/>
      <c r="DI18" s="28"/>
      <c r="DJ18" s="28"/>
      <c r="DK18" s="27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27"/>
      <c r="DY18" s="27"/>
      <c r="DZ18" s="27"/>
      <c r="EA18" s="26"/>
      <c r="EB18" s="12"/>
      <c r="EC18" s="11"/>
      <c r="EX18" s="12"/>
    </row>
    <row r="19" spans="1:154" ht="25.05" customHeight="1">
      <c r="A19" s="26"/>
      <c r="B19" s="26"/>
      <c r="C19" s="50" t="s">
        <v>38</v>
      </c>
      <c r="D19" s="26"/>
      <c r="E19" s="26"/>
      <c r="F19" s="26"/>
      <c r="G19" s="26"/>
      <c r="H19" s="26"/>
      <c r="I19" s="26"/>
      <c r="J19" s="26"/>
      <c r="K19" s="26"/>
      <c r="L19" s="26" t="s">
        <v>39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  <c r="Y19" s="27"/>
      <c r="Z19" s="27"/>
      <c r="AA19" s="28"/>
      <c r="AB19" s="28"/>
      <c r="AC19" s="28"/>
      <c r="AD19" s="119"/>
      <c r="AE19" s="98"/>
      <c r="AF19" s="99"/>
      <c r="AG19" s="41" t="str">
        <f>"-"</f>
        <v>-</v>
      </c>
      <c r="AH19" s="119"/>
      <c r="AI19" s="98"/>
      <c r="AJ19" s="99"/>
      <c r="AK19" s="41" t="str">
        <f>"="</f>
        <v>=</v>
      </c>
      <c r="AL19" s="119"/>
      <c r="AM19" s="98"/>
      <c r="AN19" s="99"/>
      <c r="AO19" s="31"/>
      <c r="AP19" s="31"/>
      <c r="AQ19" s="31"/>
      <c r="AR19" s="31"/>
      <c r="AS19" s="31"/>
      <c r="AT19" s="31"/>
      <c r="AU19" s="31"/>
      <c r="AV19" s="31"/>
      <c r="AW19" s="31"/>
      <c r="AX19" s="27"/>
      <c r="AY19" s="27"/>
      <c r="AZ19" s="27"/>
      <c r="BA19" s="27"/>
      <c r="BB19" s="27"/>
      <c r="BC19" s="71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72"/>
      <c r="BY19" s="27"/>
      <c r="BZ19" s="27"/>
      <c r="CA19" s="28"/>
      <c r="CB19" s="28"/>
      <c r="CC19" s="28"/>
      <c r="CD19" s="28"/>
      <c r="CE19" s="27" t="s">
        <v>146</v>
      </c>
      <c r="CF19" s="28"/>
      <c r="CG19" s="28"/>
      <c r="CH19" s="28"/>
      <c r="CI19" s="28"/>
      <c r="CJ19" s="28"/>
      <c r="CK19" s="27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27"/>
      <c r="CY19" s="27"/>
      <c r="CZ19" s="27"/>
      <c r="DA19" s="28"/>
      <c r="DB19" s="28"/>
      <c r="DC19" s="28"/>
      <c r="DD19" s="28"/>
      <c r="DE19" s="27" t="s">
        <v>183</v>
      </c>
      <c r="DF19" s="28"/>
      <c r="DG19" s="28"/>
      <c r="DH19" s="28"/>
      <c r="DI19" s="28"/>
      <c r="DJ19" s="28"/>
      <c r="DK19" s="27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27"/>
      <c r="DY19" s="27"/>
      <c r="DZ19" s="27"/>
      <c r="EA19" s="26"/>
      <c r="EB19" s="12"/>
      <c r="EC19" s="11"/>
      <c r="EX19" s="12"/>
    </row>
    <row r="20" spans="1:154" ht="25.05" customHeight="1">
      <c r="A20" s="26"/>
      <c r="B20" s="26"/>
      <c r="C20" s="26"/>
      <c r="D20" s="27" t="s">
        <v>40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6"/>
      <c r="X20" s="27"/>
      <c r="Y20" s="30"/>
      <c r="Z20" s="30"/>
      <c r="AA20" s="30"/>
      <c r="AB20" s="30"/>
      <c r="AC20" s="27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73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74"/>
      <c r="BY20" s="30"/>
      <c r="BZ20" s="30"/>
      <c r="CA20" s="30"/>
      <c r="CB20" s="30"/>
      <c r="CC20" s="30"/>
      <c r="CD20" s="30"/>
      <c r="CE20" s="27" t="s">
        <v>153</v>
      </c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27" t="s">
        <v>184</v>
      </c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26"/>
      <c r="EB20" s="12"/>
      <c r="EC20" s="11"/>
      <c r="EX20" s="12"/>
    </row>
    <row r="21" spans="1:154" ht="25.05" customHeight="1">
      <c r="A21" s="26"/>
      <c r="B21" s="26"/>
      <c r="C21" s="27"/>
      <c r="D21" s="27"/>
      <c r="E21" s="27" t="s">
        <v>41</v>
      </c>
      <c r="F21" s="27"/>
      <c r="G21" s="27"/>
      <c r="H21" s="27"/>
      <c r="I21" s="27"/>
      <c r="J21" s="27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9"/>
      <c r="Y21" s="27"/>
      <c r="Z21" s="27"/>
      <c r="AA21" s="27"/>
      <c r="AB21" s="27"/>
      <c r="AC21" s="27" t="s">
        <v>81</v>
      </c>
      <c r="AD21" s="27"/>
      <c r="AE21" s="27"/>
      <c r="AF21" s="27"/>
      <c r="AG21" s="27"/>
      <c r="AH21" s="111"/>
      <c r="AI21" s="112"/>
      <c r="AJ21" s="113"/>
      <c r="AK21" s="32" t="s">
        <v>83</v>
      </c>
      <c r="AL21" s="32"/>
      <c r="AM21" s="32"/>
      <c r="AN21" s="111"/>
      <c r="AO21" s="112"/>
      <c r="AP21" s="112"/>
      <c r="AQ21" s="112"/>
      <c r="AR21" s="112"/>
      <c r="AS21" s="113"/>
      <c r="AT21" s="32" t="s">
        <v>85</v>
      </c>
      <c r="AU21" s="32"/>
      <c r="AV21" s="32"/>
      <c r="AW21" s="32"/>
      <c r="AX21" s="32"/>
      <c r="AY21" s="32"/>
      <c r="AZ21" s="32"/>
      <c r="BA21" s="27"/>
      <c r="BB21" s="27"/>
      <c r="BC21" s="71"/>
      <c r="BD21" s="27"/>
      <c r="BE21" s="27"/>
      <c r="BF21" s="27"/>
      <c r="BG21" s="27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75"/>
      <c r="BY21" s="32"/>
      <c r="BZ21" s="32"/>
      <c r="CA21" s="27"/>
      <c r="CB21" s="27"/>
      <c r="CC21" s="27" t="s">
        <v>136</v>
      </c>
      <c r="CD21" s="27"/>
      <c r="CE21" s="27"/>
      <c r="CF21" s="27"/>
      <c r="CG21" s="27"/>
      <c r="CH21" s="27" t="s">
        <v>157</v>
      </c>
      <c r="CI21" s="27"/>
      <c r="CJ21" s="27"/>
      <c r="CK21" s="32"/>
      <c r="CL21" s="32"/>
      <c r="CM21" s="32"/>
      <c r="CN21" s="32"/>
      <c r="CO21" s="32"/>
      <c r="CP21" s="32"/>
      <c r="CQ21" s="27" t="s">
        <v>158</v>
      </c>
      <c r="CS21" s="32"/>
      <c r="CT21" s="32"/>
      <c r="CU21" s="32"/>
      <c r="CV21" s="32"/>
      <c r="CW21" s="32"/>
      <c r="CX21" s="32"/>
      <c r="CY21" s="32"/>
      <c r="CZ21" s="32"/>
      <c r="DA21" s="27"/>
      <c r="DB21" s="27"/>
      <c r="DC21" s="27"/>
      <c r="DD21" s="27"/>
      <c r="DE21" s="27" t="s">
        <v>185</v>
      </c>
      <c r="DF21" s="27"/>
      <c r="DG21" s="27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26"/>
      <c r="EB21" s="12"/>
      <c r="EC21" s="11"/>
      <c r="EX21" s="12"/>
    </row>
    <row r="22" spans="1:154" ht="25.05" customHeight="1">
      <c r="A22" s="26"/>
      <c r="B22" s="26"/>
      <c r="C22" s="26"/>
      <c r="D22" s="27" t="s">
        <v>42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8"/>
      <c r="U22" s="28"/>
      <c r="V22" s="28"/>
      <c r="W22" s="26"/>
      <c r="X22" s="27"/>
      <c r="Y22" s="27"/>
      <c r="Z22" s="27"/>
      <c r="AA22" s="27"/>
      <c r="AB22" s="27"/>
      <c r="AC22" s="27"/>
      <c r="AD22" s="27" t="s">
        <v>86</v>
      </c>
      <c r="AE22" s="27"/>
      <c r="AF22" s="27"/>
      <c r="AG22" s="27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27"/>
      <c r="BB22" s="27"/>
      <c r="BC22" s="71"/>
      <c r="BD22" s="27"/>
      <c r="BE22" s="27"/>
      <c r="BF22" s="27"/>
      <c r="BG22" s="27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75"/>
      <c r="BY22" s="32"/>
      <c r="BZ22" s="32"/>
      <c r="CA22" s="27"/>
      <c r="CB22" s="27"/>
      <c r="CC22" s="27"/>
      <c r="CD22" s="27"/>
      <c r="CE22" s="27"/>
      <c r="CF22" s="27"/>
      <c r="CG22" s="27"/>
      <c r="CH22" s="27" t="s">
        <v>159</v>
      </c>
      <c r="CI22" s="27"/>
      <c r="CJ22" s="27"/>
      <c r="CK22" s="27"/>
      <c r="CL22" s="27"/>
      <c r="CM22" s="27"/>
      <c r="CN22" s="27"/>
      <c r="CO22" s="27"/>
      <c r="CP22" s="27"/>
      <c r="CQ22" s="27" t="s">
        <v>160</v>
      </c>
      <c r="CS22" s="27"/>
      <c r="CT22" s="32"/>
      <c r="CU22" s="32"/>
      <c r="CV22" s="32"/>
      <c r="CW22" s="32"/>
      <c r="CX22" s="32"/>
      <c r="CY22" s="32"/>
      <c r="CZ22" s="32"/>
      <c r="DA22" s="27"/>
      <c r="DB22" s="27"/>
      <c r="DC22" s="27"/>
      <c r="DD22" s="27"/>
      <c r="DE22" s="27" t="s">
        <v>186</v>
      </c>
      <c r="DF22" s="27"/>
      <c r="DG22" s="27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26"/>
      <c r="EB22" s="12"/>
      <c r="EC22" s="11"/>
      <c r="EX22" s="12"/>
    </row>
    <row r="23" spans="1:154" ht="25.05" customHeight="1">
      <c r="A23" s="26"/>
      <c r="B23" s="26"/>
      <c r="C23" s="26"/>
      <c r="D23" s="27"/>
      <c r="E23" s="97"/>
      <c r="F23" s="98"/>
      <c r="G23" s="99"/>
      <c r="H23" s="27" t="str">
        <f>"- 100% = "</f>
        <v xml:space="preserve">- 100% = </v>
      </c>
      <c r="I23" s="27"/>
      <c r="J23" s="27"/>
      <c r="K23" s="97"/>
      <c r="L23" s="98"/>
      <c r="M23" s="99"/>
      <c r="N23" s="27"/>
      <c r="O23" s="27" t="s">
        <v>43</v>
      </c>
      <c r="P23" s="27"/>
      <c r="Q23" s="27"/>
      <c r="R23" s="27"/>
      <c r="S23" s="27"/>
      <c r="T23" s="28"/>
      <c r="U23" s="28"/>
      <c r="V23" s="28"/>
      <c r="W23" s="26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71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72"/>
      <c r="BY23" s="27"/>
      <c r="BZ23" s="27"/>
      <c r="CA23" s="27"/>
      <c r="CB23" s="27"/>
      <c r="CC23" s="27"/>
      <c r="CD23" s="103" t="s">
        <v>145</v>
      </c>
      <c r="CE23" s="103"/>
      <c r="CF23" s="103"/>
      <c r="CG23" s="103"/>
      <c r="CH23" s="103" t="s">
        <v>168</v>
      </c>
      <c r="CI23" s="116" t="s">
        <v>156</v>
      </c>
      <c r="CJ23" s="116"/>
      <c r="CK23" s="116"/>
      <c r="CL23" s="103" t="s">
        <v>151</v>
      </c>
      <c r="CM23" s="115" t="s">
        <v>161</v>
      </c>
      <c r="CN23" s="115"/>
      <c r="CO23" s="115"/>
      <c r="CP23" s="115"/>
      <c r="CQ23" s="115"/>
      <c r="CR23" s="115"/>
      <c r="CS23" s="115"/>
      <c r="CT23" s="115"/>
      <c r="CU23" s="115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6"/>
      <c r="EB23" s="12"/>
      <c r="EC23" s="11"/>
      <c r="EX23" s="7"/>
    </row>
    <row r="24" spans="1:154" ht="25.05" customHeight="1">
      <c r="X24" s="27"/>
      <c r="Y24" s="27"/>
      <c r="Z24" s="27"/>
      <c r="AA24" s="110" t="s">
        <v>87</v>
      </c>
      <c r="AB24" s="110"/>
      <c r="AC24" s="110"/>
      <c r="AD24" s="19" t="s">
        <v>88</v>
      </c>
      <c r="AE24" s="19" t="s">
        <v>89</v>
      </c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71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72"/>
      <c r="BY24" s="27"/>
      <c r="BZ24" s="27"/>
      <c r="CA24" s="27"/>
      <c r="CB24" s="27"/>
      <c r="CD24" s="103"/>
      <c r="CE24" s="103"/>
      <c r="CF24" s="103"/>
      <c r="CG24" s="103"/>
      <c r="CH24" s="103"/>
      <c r="CI24" s="92" t="s">
        <v>150</v>
      </c>
      <c r="CJ24" s="92"/>
      <c r="CK24" s="92"/>
      <c r="CL24" s="103"/>
      <c r="CM24" s="91" t="s">
        <v>155</v>
      </c>
      <c r="CN24" s="91"/>
      <c r="CO24" s="91"/>
      <c r="CP24" s="91"/>
      <c r="CQ24" s="91"/>
      <c r="CR24" s="91"/>
      <c r="CS24" s="91"/>
      <c r="CT24" s="91"/>
      <c r="CU24" s="91"/>
      <c r="CV24" s="27"/>
      <c r="CW24" s="27"/>
      <c r="CX24" s="27"/>
      <c r="CY24" s="27"/>
      <c r="CZ24" s="27"/>
      <c r="DA24" s="103" t="s">
        <v>187</v>
      </c>
      <c r="DB24" s="103"/>
      <c r="DC24" s="103"/>
      <c r="DD24" s="19" t="s">
        <v>188</v>
      </c>
      <c r="DE24" s="27"/>
      <c r="DF24" s="27"/>
      <c r="DG24" s="27"/>
      <c r="DH24" s="27" t="s">
        <v>190</v>
      </c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6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</row>
    <row r="25" spans="1:154" ht="25.05" customHeight="1">
      <c r="C25" s="1" t="s">
        <v>62</v>
      </c>
      <c r="N25" s="97"/>
      <c r="O25" s="98"/>
      <c r="P25" s="99"/>
      <c r="Q25" s="1" t="s">
        <v>64</v>
      </c>
      <c r="AE25" s="1" t="s">
        <v>90</v>
      </c>
      <c r="AF25" s="27"/>
      <c r="AG25" s="27"/>
      <c r="AH25" s="32"/>
      <c r="AI25" s="32"/>
      <c r="AJ25" s="111"/>
      <c r="AK25" s="112"/>
      <c r="AL25" s="113"/>
      <c r="AM25" s="32" t="s">
        <v>92</v>
      </c>
      <c r="AN25" s="32"/>
      <c r="AO25" s="32"/>
      <c r="AP25" s="111"/>
      <c r="AQ25" s="112"/>
      <c r="AR25" s="113"/>
      <c r="AS25" s="32" t="s">
        <v>26</v>
      </c>
      <c r="AT25" s="32"/>
      <c r="AU25" s="32"/>
      <c r="AV25" s="32"/>
      <c r="AW25" s="32"/>
      <c r="AX25" s="32"/>
      <c r="AY25" s="32"/>
      <c r="AZ25" s="32"/>
      <c r="BA25" s="27"/>
      <c r="BB25" s="27"/>
      <c r="BC25" s="71"/>
      <c r="BD25" s="27"/>
      <c r="BE25" s="27"/>
      <c r="BF25" s="27"/>
      <c r="BG25" s="27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75"/>
      <c r="BY25" s="32"/>
      <c r="BZ25" s="32"/>
      <c r="CA25" s="27"/>
      <c r="CB25" s="27"/>
      <c r="CC25" s="19"/>
      <c r="CV25" s="32"/>
      <c r="CW25" s="32"/>
      <c r="CX25" s="32"/>
      <c r="CY25" s="32"/>
      <c r="CZ25" s="32"/>
      <c r="DA25" s="103" t="str">
        <f>"（１）"</f>
        <v>（１）</v>
      </c>
      <c r="DB25" s="114"/>
      <c r="DC25" s="81" t="s">
        <v>189</v>
      </c>
      <c r="DD25" s="82"/>
      <c r="DE25" s="82"/>
      <c r="DF25" s="82"/>
      <c r="DG25" s="82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4"/>
      <c r="DY25" s="32"/>
      <c r="DZ25" s="32"/>
      <c r="EA25" s="26"/>
    </row>
    <row r="26" spans="1:154" ht="25.05" customHeight="1">
      <c r="C26" s="1" t="s">
        <v>65</v>
      </c>
      <c r="AA26" s="27"/>
      <c r="AB26" s="27"/>
      <c r="AC26" s="26" t="s">
        <v>27</v>
      </c>
      <c r="AI26" s="32"/>
      <c r="AJ26" s="32"/>
      <c r="AK26" s="32"/>
      <c r="AL26" s="33"/>
      <c r="AM26" s="33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27"/>
      <c r="BB26" s="27"/>
      <c r="BC26" s="71"/>
      <c r="BD26" s="27"/>
      <c r="BE26" s="27"/>
      <c r="BF26" s="27"/>
      <c r="BG26" s="27"/>
      <c r="BH26" s="32"/>
      <c r="BI26" s="32"/>
      <c r="BJ26" s="32"/>
      <c r="BK26" s="32"/>
      <c r="BL26" s="33"/>
      <c r="BM26" s="33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75"/>
      <c r="BY26" s="32"/>
      <c r="BZ26" s="32"/>
      <c r="CA26" s="27"/>
      <c r="CB26" s="27"/>
      <c r="CC26" s="27"/>
      <c r="CD26" s="26"/>
      <c r="CE26" s="26"/>
      <c r="CF26" s="26"/>
      <c r="CG26" s="26"/>
      <c r="CH26" s="103" t="s">
        <v>151</v>
      </c>
      <c r="CI26" s="115" t="s">
        <v>162</v>
      </c>
      <c r="CJ26" s="115"/>
      <c r="CK26" s="115"/>
      <c r="CL26" s="115"/>
      <c r="CM26" s="115"/>
      <c r="CN26" s="115"/>
      <c r="CO26" s="115"/>
      <c r="CP26" s="115"/>
      <c r="CQ26" s="115"/>
      <c r="CR26" s="26"/>
      <c r="CS26" s="26"/>
      <c r="CT26" s="26"/>
      <c r="CU26" s="26"/>
      <c r="CV26" s="34"/>
      <c r="CW26" s="34"/>
      <c r="CX26" s="34"/>
      <c r="CY26" s="34"/>
      <c r="CZ26" s="34"/>
      <c r="DA26" s="27"/>
      <c r="DB26" s="27"/>
      <c r="DC26" s="77" t="s">
        <v>191</v>
      </c>
      <c r="DD26" s="27"/>
      <c r="DE26" s="27"/>
      <c r="DF26" s="27"/>
      <c r="DG26" s="27"/>
      <c r="DH26" s="32"/>
      <c r="DI26" s="32"/>
      <c r="DJ26" s="32"/>
      <c r="DK26" s="32"/>
      <c r="DL26" s="33"/>
      <c r="DM26" s="33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85"/>
      <c r="DY26" s="34"/>
      <c r="DZ26" s="34"/>
      <c r="EA26" s="26"/>
    </row>
    <row r="27" spans="1:154" ht="25.05" customHeight="1">
      <c r="C27" s="1" t="s">
        <v>66</v>
      </c>
      <c r="P27" s="97"/>
      <c r="Q27" s="98"/>
      <c r="R27" s="99"/>
      <c r="S27" s="1" t="s">
        <v>68</v>
      </c>
      <c r="AA27" s="26"/>
      <c r="AB27" s="26"/>
      <c r="AC27" s="51" t="s">
        <v>94</v>
      </c>
      <c r="AD27" s="54"/>
      <c r="AE27" s="54"/>
      <c r="AF27" s="54"/>
      <c r="AG27" s="54"/>
      <c r="AH27" s="54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55"/>
      <c r="AY27" s="26"/>
      <c r="AZ27" s="26"/>
      <c r="BA27" s="27"/>
      <c r="BB27" s="27"/>
      <c r="BC27" s="71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72"/>
      <c r="BY27" s="27"/>
      <c r="BZ27" s="27"/>
      <c r="CA27" s="26"/>
      <c r="CB27" s="26"/>
      <c r="CC27" s="26"/>
      <c r="CD27" s="26"/>
      <c r="CE27" s="26"/>
      <c r="CF27" s="26"/>
      <c r="CG27" s="26"/>
      <c r="CH27" s="103"/>
      <c r="CI27" s="91" t="s">
        <v>155</v>
      </c>
      <c r="CJ27" s="91"/>
      <c r="CK27" s="91"/>
      <c r="CL27" s="91"/>
      <c r="CM27" s="91"/>
      <c r="CN27" s="91"/>
      <c r="CO27" s="91"/>
      <c r="CP27" s="91"/>
      <c r="CQ27" s="91"/>
      <c r="CV27" s="26"/>
      <c r="CW27" s="26"/>
      <c r="CX27" s="26"/>
      <c r="CY27" s="26"/>
      <c r="CZ27" s="26"/>
      <c r="DA27" s="26"/>
      <c r="DB27" s="26"/>
      <c r="DC27" s="44" t="s">
        <v>192</v>
      </c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45"/>
      <c r="DY27" s="26"/>
      <c r="DZ27" s="26"/>
      <c r="EA27" s="26"/>
    </row>
    <row r="28" spans="1:154" ht="25.05" customHeight="1">
      <c r="AA28" s="26"/>
      <c r="AB28" s="26"/>
      <c r="AC28" s="44" t="s">
        <v>95</v>
      </c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45"/>
      <c r="AY28" s="26"/>
      <c r="AZ28" s="26"/>
      <c r="BA28" s="27"/>
      <c r="BB28" s="27"/>
      <c r="BC28" s="71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72"/>
      <c r="BY28" s="27"/>
      <c r="BZ28" s="27"/>
      <c r="CA28" s="26"/>
      <c r="CB28" s="26"/>
      <c r="CC28" s="26"/>
      <c r="CD28" s="26"/>
      <c r="CE28" s="26"/>
      <c r="CF28" s="26"/>
      <c r="CG28" s="26"/>
      <c r="CV28" s="26"/>
      <c r="CW28" s="26"/>
      <c r="CX28" s="26"/>
      <c r="CY28" s="26"/>
      <c r="CZ28" s="26"/>
      <c r="DA28" s="26"/>
      <c r="DB28" s="26"/>
      <c r="DC28" s="44" t="s">
        <v>193</v>
      </c>
      <c r="DD28" s="26"/>
      <c r="DE28" s="26"/>
      <c r="DF28" s="26"/>
      <c r="DG28" s="26"/>
      <c r="DH28" s="26"/>
      <c r="DI28" s="26"/>
      <c r="DJ28" s="97"/>
      <c r="DK28" s="98"/>
      <c r="DL28" s="99"/>
      <c r="DM28" s="26" t="s">
        <v>194</v>
      </c>
      <c r="DN28" s="26"/>
      <c r="DO28" s="97"/>
      <c r="DP28" s="99"/>
      <c r="DQ28" s="26" t="s">
        <v>195</v>
      </c>
      <c r="DR28" s="26"/>
      <c r="DS28" s="26"/>
      <c r="DT28" s="26"/>
      <c r="DU28" s="26"/>
      <c r="DV28" s="26"/>
      <c r="DW28" s="26"/>
      <c r="DX28" s="45"/>
      <c r="DY28" s="26"/>
      <c r="DZ28" s="26"/>
      <c r="EA28" s="26"/>
    </row>
    <row r="29" spans="1:154" ht="25.05" customHeight="1">
      <c r="C29" s="1" t="s">
        <v>69</v>
      </c>
      <c r="F29" s="97"/>
      <c r="G29" s="98"/>
      <c r="H29" s="99"/>
      <c r="I29" s="1" t="s">
        <v>71</v>
      </c>
      <c r="L29" s="97"/>
      <c r="M29" s="98"/>
      <c r="N29" s="98"/>
      <c r="O29" s="98"/>
      <c r="P29" s="98"/>
      <c r="Q29" s="99"/>
      <c r="R29" s="1" t="s">
        <v>73</v>
      </c>
      <c r="AA29" s="26"/>
      <c r="AB29" s="26"/>
      <c r="AC29" s="46" t="s">
        <v>96</v>
      </c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58"/>
      <c r="AY29" s="26"/>
      <c r="AZ29" s="26"/>
      <c r="BA29" s="27"/>
      <c r="BB29" s="27"/>
      <c r="BC29" s="71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72"/>
      <c r="BY29" s="27"/>
      <c r="BZ29" s="27"/>
      <c r="CA29" s="26"/>
      <c r="CB29" s="26"/>
      <c r="CC29" s="26"/>
      <c r="CH29" s="103" t="s">
        <v>151</v>
      </c>
      <c r="CI29" s="104" t="s">
        <v>163</v>
      </c>
      <c r="CJ29" s="104"/>
      <c r="CK29" s="104"/>
      <c r="CL29" s="104"/>
      <c r="CM29" s="103" t="str">
        <f>"+"</f>
        <v>+</v>
      </c>
      <c r="CN29" s="104" t="s">
        <v>164</v>
      </c>
      <c r="CO29" s="104"/>
      <c r="CP29" s="104"/>
      <c r="CQ29" s="104"/>
      <c r="CV29" s="26"/>
      <c r="CW29" s="26"/>
      <c r="CX29" s="26"/>
      <c r="CY29" s="26"/>
      <c r="CZ29" s="26"/>
      <c r="DA29" s="26"/>
      <c r="DB29" s="26"/>
      <c r="DC29" s="44" t="s">
        <v>196</v>
      </c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45"/>
      <c r="DY29" s="26"/>
      <c r="DZ29" s="26"/>
      <c r="EA29" s="26"/>
    </row>
    <row r="30" spans="1:154" ht="25.05" customHeight="1"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7"/>
      <c r="BB30" s="27"/>
      <c r="BC30" s="71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72"/>
      <c r="BY30" s="27"/>
      <c r="BZ30" s="27"/>
      <c r="CA30" s="26"/>
      <c r="CB30" s="26"/>
      <c r="CC30" s="26"/>
      <c r="CH30" s="103"/>
      <c r="CI30" s="91" t="s">
        <v>155</v>
      </c>
      <c r="CJ30" s="91"/>
      <c r="CK30" s="91"/>
      <c r="CL30" s="91"/>
      <c r="CM30" s="103"/>
      <c r="CN30" s="91" t="s">
        <v>155</v>
      </c>
      <c r="CO30" s="91"/>
      <c r="CP30" s="91"/>
      <c r="CQ30" s="91"/>
      <c r="CV30" s="26"/>
      <c r="CW30" s="26"/>
      <c r="CX30" s="26"/>
      <c r="CY30" s="26"/>
      <c r="CZ30" s="26"/>
      <c r="DA30" s="26"/>
      <c r="DB30" s="26"/>
      <c r="DC30" s="97"/>
      <c r="DD30" s="98"/>
      <c r="DE30" s="99"/>
      <c r="DF30" s="86" t="s">
        <v>198</v>
      </c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58"/>
      <c r="DY30" s="26"/>
      <c r="DZ30" s="26"/>
      <c r="EA30" s="26"/>
      <c r="EM30" s="1" t="s">
        <v>212</v>
      </c>
    </row>
    <row r="31" spans="1:154" ht="25.05" customHeight="1" thickBot="1">
      <c r="C31" s="60" t="s">
        <v>74</v>
      </c>
      <c r="AA31" s="110" t="s">
        <v>97</v>
      </c>
      <c r="AB31" s="110"/>
      <c r="AC31" s="110"/>
      <c r="AD31" s="26" t="s">
        <v>98</v>
      </c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7"/>
      <c r="BB31" s="27"/>
      <c r="BC31" s="71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72"/>
      <c r="BY31" s="27"/>
      <c r="BZ31" s="27"/>
      <c r="CA31" s="26"/>
      <c r="CB31" s="26"/>
      <c r="CC31" s="26"/>
      <c r="CD31" s="26"/>
      <c r="CE31" s="26"/>
      <c r="CF31" s="26"/>
      <c r="CG31" s="26"/>
      <c r="CV31" s="26"/>
      <c r="CW31" s="26"/>
      <c r="CX31" s="26"/>
      <c r="CY31" s="26"/>
      <c r="CZ31" s="26"/>
      <c r="DA31" s="110" t="str">
        <f>"（２）"</f>
        <v>（２）</v>
      </c>
      <c r="DB31" s="110"/>
      <c r="DC31" s="26" t="s">
        <v>199</v>
      </c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</row>
    <row r="32" spans="1:154" ht="25.05" customHeight="1"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3"/>
      <c r="AA32" s="26"/>
      <c r="AB32" s="26"/>
      <c r="AC32" s="26"/>
      <c r="AD32" s="26" t="s">
        <v>100</v>
      </c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7"/>
      <c r="BB32" s="27"/>
      <c r="BC32" s="71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72"/>
      <c r="BY32" s="27"/>
      <c r="BZ32" s="27"/>
      <c r="CA32" s="26"/>
      <c r="CB32" s="26"/>
      <c r="CC32" s="26"/>
      <c r="CD32" s="26"/>
      <c r="CE32" s="26"/>
      <c r="CF32" s="26"/>
      <c r="CG32" s="26"/>
      <c r="CH32" s="103" t="s">
        <v>151</v>
      </c>
      <c r="CI32" s="104" t="s">
        <v>163</v>
      </c>
      <c r="CJ32" s="104"/>
      <c r="CK32" s="104"/>
      <c r="CL32" s="104"/>
      <c r="CM32" s="103" t="s">
        <v>165</v>
      </c>
      <c r="CN32" s="105" t="s">
        <v>166</v>
      </c>
      <c r="CO32" s="105"/>
      <c r="CP32" s="103" t="str">
        <f>"+"</f>
        <v>+</v>
      </c>
      <c r="CQ32" s="104" t="s">
        <v>164</v>
      </c>
      <c r="CR32" s="104"/>
      <c r="CS32" s="104"/>
      <c r="CT32" s="104"/>
      <c r="CU32" s="103" t="s">
        <v>165</v>
      </c>
      <c r="CV32" s="106" t="s">
        <v>167</v>
      </c>
      <c r="CW32" s="106"/>
      <c r="CX32" s="26"/>
      <c r="CY32" s="26"/>
      <c r="CZ32" s="26"/>
      <c r="DA32" s="26"/>
      <c r="DB32" s="26"/>
      <c r="DC32" s="97"/>
      <c r="DD32" s="98"/>
      <c r="DE32" s="98"/>
      <c r="DF32" s="98"/>
      <c r="DG32" s="98"/>
      <c r="DH32" s="98"/>
      <c r="DI32" s="98"/>
      <c r="DJ32" s="98"/>
      <c r="DK32" s="99"/>
      <c r="DL32" s="26"/>
      <c r="DM32" s="97"/>
      <c r="DN32" s="98"/>
      <c r="DO32" s="98"/>
      <c r="DP32" s="98"/>
      <c r="DQ32" s="98"/>
      <c r="DR32" s="98"/>
      <c r="DS32" s="98"/>
      <c r="DT32" s="98"/>
      <c r="DU32" s="99"/>
      <c r="DV32" s="26"/>
      <c r="DW32" s="26"/>
      <c r="DX32" s="26"/>
      <c r="DY32" s="26"/>
      <c r="DZ32" s="26"/>
      <c r="EA32" s="26"/>
    </row>
    <row r="33" spans="3:131" ht="25.05" customHeight="1">
      <c r="C33" s="107" t="s">
        <v>75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  <c r="AA33" s="26"/>
      <c r="AB33" s="26"/>
      <c r="AC33" s="51" t="s">
        <v>99</v>
      </c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55"/>
      <c r="AY33" s="26"/>
      <c r="AZ33" s="26"/>
      <c r="BA33" s="27"/>
      <c r="BB33" s="27"/>
      <c r="BC33" s="71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72"/>
      <c r="BY33" s="27"/>
      <c r="BZ33" s="27"/>
      <c r="CA33" s="26"/>
      <c r="CB33" s="26"/>
      <c r="CC33" s="26"/>
      <c r="CD33" s="26"/>
      <c r="CE33" s="26"/>
      <c r="CF33" s="26"/>
      <c r="CG33" s="26"/>
      <c r="CH33" s="103"/>
      <c r="CI33" s="91" t="s">
        <v>155</v>
      </c>
      <c r="CJ33" s="91"/>
      <c r="CK33" s="91"/>
      <c r="CL33" s="91"/>
      <c r="CM33" s="103"/>
      <c r="CN33" s="90" t="s">
        <v>166</v>
      </c>
      <c r="CO33" s="90"/>
      <c r="CP33" s="103"/>
      <c r="CQ33" s="91" t="s">
        <v>155</v>
      </c>
      <c r="CR33" s="91"/>
      <c r="CS33" s="91"/>
      <c r="CT33" s="91"/>
      <c r="CU33" s="103"/>
      <c r="CV33" s="93" t="s">
        <v>167</v>
      </c>
      <c r="CW33" s="93"/>
      <c r="CY33" s="26"/>
      <c r="CZ33" s="26"/>
      <c r="DA33" s="110" t="str">
        <f>"（３）"</f>
        <v>（３）</v>
      </c>
      <c r="DB33" s="110"/>
      <c r="DC33" s="26" t="s">
        <v>202</v>
      </c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</row>
    <row r="34" spans="3:131" ht="25.05" customHeight="1" thickBot="1"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6"/>
      <c r="AC34" s="67" t="s">
        <v>101</v>
      </c>
      <c r="AX34" s="68"/>
      <c r="BC34" s="23"/>
      <c r="BX34" s="24"/>
      <c r="DC34" s="1" t="s">
        <v>206</v>
      </c>
      <c r="DN34" s="94"/>
      <c r="DO34" s="95"/>
      <c r="DP34" s="95"/>
      <c r="DQ34" s="95"/>
      <c r="DR34" s="95"/>
      <c r="DS34" s="95"/>
      <c r="DT34" s="95"/>
      <c r="DU34" s="95"/>
      <c r="DV34" s="95"/>
      <c r="DW34" s="95"/>
      <c r="DX34" s="96"/>
    </row>
    <row r="35" spans="3:131" ht="25.05" customHeight="1">
      <c r="AC35" s="56" t="s">
        <v>102</v>
      </c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69"/>
      <c r="BC35" s="23"/>
      <c r="BX35" s="24"/>
      <c r="CI35" s="1" t="s">
        <v>169</v>
      </c>
      <c r="CN35" s="1" t="s">
        <v>170</v>
      </c>
      <c r="DD35" s="1" t="s">
        <v>203</v>
      </c>
      <c r="DI35" s="1" t="s">
        <v>205</v>
      </c>
      <c r="DJ35" s="97"/>
      <c r="DK35" s="98"/>
      <c r="DL35" s="99"/>
      <c r="DN35" s="100"/>
      <c r="DO35" s="101"/>
      <c r="DP35" s="101"/>
      <c r="DQ35" s="101"/>
      <c r="DR35" s="101"/>
      <c r="DS35" s="101"/>
      <c r="DT35" s="101"/>
      <c r="DU35" s="101"/>
      <c r="DV35" s="101"/>
      <c r="DW35" s="101"/>
      <c r="DX35" s="102"/>
    </row>
    <row r="36" spans="3:131" ht="25.05" customHeight="1">
      <c r="AC36" s="70"/>
      <c r="AE36" s="70"/>
      <c r="BC36" s="23"/>
      <c r="BX36" s="24"/>
      <c r="CH36" s="103" t="s">
        <v>151</v>
      </c>
      <c r="CI36" s="104" t="s">
        <v>163</v>
      </c>
      <c r="CJ36" s="104"/>
      <c r="CK36" s="104"/>
      <c r="CL36" s="104"/>
      <c r="CM36" s="103" t="s">
        <v>165</v>
      </c>
      <c r="CN36" s="105" t="s">
        <v>166</v>
      </c>
      <c r="CO36" s="105"/>
      <c r="CP36" s="103" t="str">
        <f>"+"</f>
        <v>+</v>
      </c>
      <c r="CQ36" s="104" t="s">
        <v>164</v>
      </c>
      <c r="CR36" s="104"/>
      <c r="CS36" s="104"/>
      <c r="CT36" s="104"/>
      <c r="CU36" s="103" t="s">
        <v>165</v>
      </c>
      <c r="CV36" s="106" t="s">
        <v>167</v>
      </c>
      <c r="CW36" s="105"/>
      <c r="DD36" s="1" t="s">
        <v>204</v>
      </c>
      <c r="DI36" s="1" t="s">
        <v>205</v>
      </c>
      <c r="DJ36" s="97"/>
      <c r="DK36" s="98"/>
      <c r="DL36" s="99"/>
      <c r="DN36" s="87"/>
      <c r="DO36" s="88"/>
      <c r="DP36" s="88"/>
      <c r="DQ36" s="88"/>
      <c r="DR36" s="88"/>
      <c r="DS36" s="88"/>
      <c r="DT36" s="88"/>
      <c r="DU36" s="88"/>
      <c r="DV36" s="88"/>
      <c r="DW36" s="88"/>
      <c r="DX36" s="89"/>
    </row>
    <row r="37" spans="3:131" ht="25.05" customHeight="1">
      <c r="AE37" s="70"/>
      <c r="BC37" s="20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2"/>
      <c r="CH37" s="103"/>
      <c r="CI37" s="90" t="s">
        <v>166</v>
      </c>
      <c r="CJ37" s="91"/>
      <c r="CK37" s="91"/>
      <c r="CL37" s="91"/>
      <c r="CM37" s="103"/>
      <c r="CN37" s="92" t="s">
        <v>150</v>
      </c>
      <c r="CO37" s="92"/>
      <c r="CP37" s="103"/>
      <c r="CQ37" s="93" t="s">
        <v>167</v>
      </c>
      <c r="CR37" s="91"/>
      <c r="CS37" s="91"/>
      <c r="CT37" s="91"/>
      <c r="CU37" s="103"/>
      <c r="CV37" s="92" t="s">
        <v>150</v>
      </c>
      <c r="CW37" s="92"/>
      <c r="DC37" s="1" t="s">
        <v>207</v>
      </c>
    </row>
  </sheetData>
  <mergeCells count="198">
    <mergeCell ref="EC2:EX3"/>
    <mergeCell ref="AJ3:AL3"/>
    <mergeCell ref="AP3:AR3"/>
    <mergeCell ref="BC4:BD5"/>
    <mergeCell ref="BE4:BH5"/>
    <mergeCell ref="CC5:CX5"/>
    <mergeCell ref="DC5:DE5"/>
    <mergeCell ref="DF5:DH5"/>
    <mergeCell ref="DI5:DX5"/>
    <mergeCell ref="BU4:BX4"/>
    <mergeCell ref="BU5:BX5"/>
    <mergeCell ref="CA2:CC2"/>
    <mergeCell ref="DA2:DC2"/>
    <mergeCell ref="A6:C6"/>
    <mergeCell ref="BC6:BD6"/>
    <mergeCell ref="BE6:BH6"/>
    <mergeCell ref="BI6:BL6"/>
    <mergeCell ref="BM6:BP6"/>
    <mergeCell ref="BQ6:BT6"/>
    <mergeCell ref="BI4:BL5"/>
    <mergeCell ref="BM4:BP5"/>
    <mergeCell ref="BQ4:BT4"/>
    <mergeCell ref="BQ5:BT5"/>
    <mergeCell ref="C2:F4"/>
    <mergeCell ref="AA2:AC2"/>
    <mergeCell ref="BA2:BC2"/>
    <mergeCell ref="BU6:BX6"/>
    <mergeCell ref="J7:L7"/>
    <mergeCell ref="P7:R7"/>
    <mergeCell ref="BC7:BD7"/>
    <mergeCell ref="BE7:BH7"/>
    <mergeCell ref="BI7:BL7"/>
    <mergeCell ref="BM7:BP7"/>
    <mergeCell ref="BQ7:BT7"/>
    <mergeCell ref="BU7:BX7"/>
    <mergeCell ref="DC8:DE8"/>
    <mergeCell ref="DF8:DH8"/>
    <mergeCell ref="DI8:DX8"/>
    <mergeCell ref="AN9:AX9"/>
    <mergeCell ref="CE9:CH9"/>
    <mergeCell ref="CI9:CL9"/>
    <mergeCell ref="CM9:CN9"/>
    <mergeCell ref="CO9:CP9"/>
    <mergeCell ref="CQ9:CS9"/>
    <mergeCell ref="CE8:CH8"/>
    <mergeCell ref="CI8:CL8"/>
    <mergeCell ref="CM8:CN8"/>
    <mergeCell ref="CO8:CP8"/>
    <mergeCell ref="CQ8:CS8"/>
    <mergeCell ref="CT8:CX9"/>
    <mergeCell ref="BC8:BD8"/>
    <mergeCell ref="BE8:BH8"/>
    <mergeCell ref="BI8:BL8"/>
    <mergeCell ref="BM8:BP8"/>
    <mergeCell ref="BQ8:BT8"/>
    <mergeCell ref="BU8:BX8"/>
    <mergeCell ref="DP11:DR11"/>
    <mergeCell ref="DS11:DU11"/>
    <mergeCell ref="DV11:DX11"/>
    <mergeCell ref="CT10:CX10"/>
    <mergeCell ref="AE11:AG11"/>
    <mergeCell ref="AK11:AM11"/>
    <mergeCell ref="CC11:CD11"/>
    <mergeCell ref="CE11:CH11"/>
    <mergeCell ref="CI11:CL11"/>
    <mergeCell ref="CM11:CN11"/>
    <mergeCell ref="CO11:CP11"/>
    <mergeCell ref="CQ11:CS11"/>
    <mergeCell ref="CU11:CX11"/>
    <mergeCell ref="CC10:CD10"/>
    <mergeCell ref="CE10:CH10"/>
    <mergeCell ref="CI10:CL10"/>
    <mergeCell ref="CM10:CN10"/>
    <mergeCell ref="CO10:CP10"/>
    <mergeCell ref="CQ10:CS10"/>
    <mergeCell ref="CC12:CD12"/>
    <mergeCell ref="CE12:CH12"/>
    <mergeCell ref="CI12:CL12"/>
    <mergeCell ref="CM12:CN12"/>
    <mergeCell ref="CO12:CP12"/>
    <mergeCell ref="CQ12:CS12"/>
    <mergeCell ref="DE11:DH11"/>
    <mergeCell ref="DI11:DL11"/>
    <mergeCell ref="DM11:DO11"/>
    <mergeCell ref="DV12:DX12"/>
    <mergeCell ref="CO13:CS13"/>
    <mergeCell ref="CT13:CX13"/>
    <mergeCell ref="DC13:DD13"/>
    <mergeCell ref="DE13:DH13"/>
    <mergeCell ref="DI13:DL13"/>
    <mergeCell ref="DM13:DO13"/>
    <mergeCell ref="DP13:DR13"/>
    <mergeCell ref="DS13:DU13"/>
    <mergeCell ref="DV13:DX13"/>
    <mergeCell ref="CU12:CX12"/>
    <mergeCell ref="DE12:DH12"/>
    <mergeCell ref="DI12:DL12"/>
    <mergeCell ref="DM12:DO12"/>
    <mergeCell ref="DP12:DR12"/>
    <mergeCell ref="DS12:DU12"/>
    <mergeCell ref="DV14:DX14"/>
    <mergeCell ref="BI15:BK15"/>
    <mergeCell ref="CD15:CH16"/>
    <mergeCell ref="CI15:CK15"/>
    <mergeCell ref="CL15:CL16"/>
    <mergeCell ref="CM15:CO15"/>
    <mergeCell ref="CP15:CP16"/>
    <mergeCell ref="CQ15:CS15"/>
    <mergeCell ref="CT15:CT16"/>
    <mergeCell ref="CU15:CW16"/>
    <mergeCell ref="DC14:DD14"/>
    <mergeCell ref="DE14:DH14"/>
    <mergeCell ref="DI14:DL14"/>
    <mergeCell ref="DM14:DO14"/>
    <mergeCell ref="DP14:DR14"/>
    <mergeCell ref="DS14:DU14"/>
    <mergeCell ref="K21:X21"/>
    <mergeCell ref="AH21:AJ21"/>
    <mergeCell ref="AN21:AS21"/>
    <mergeCell ref="E23:G23"/>
    <mergeCell ref="K23:M23"/>
    <mergeCell ref="CD23:CG24"/>
    <mergeCell ref="DV15:DX15"/>
    <mergeCell ref="CI16:CK16"/>
    <mergeCell ref="CM16:CO16"/>
    <mergeCell ref="CQ16:CS16"/>
    <mergeCell ref="CU17:CW17"/>
    <mergeCell ref="AD19:AF19"/>
    <mergeCell ref="AH19:AJ19"/>
    <mergeCell ref="AL19:AN19"/>
    <mergeCell ref="DC15:DD15"/>
    <mergeCell ref="DE15:DH15"/>
    <mergeCell ref="DI15:DL15"/>
    <mergeCell ref="DM15:DO15"/>
    <mergeCell ref="DP15:DR15"/>
    <mergeCell ref="DS15:DU15"/>
    <mergeCell ref="DA24:DC24"/>
    <mergeCell ref="N25:P25"/>
    <mergeCell ref="AJ25:AL25"/>
    <mergeCell ref="AP25:AR25"/>
    <mergeCell ref="DA25:DB25"/>
    <mergeCell ref="CH26:CH27"/>
    <mergeCell ref="CI26:CQ26"/>
    <mergeCell ref="P27:R27"/>
    <mergeCell ref="CI27:CQ27"/>
    <mergeCell ref="CH23:CH24"/>
    <mergeCell ref="CI23:CK23"/>
    <mergeCell ref="CL23:CL24"/>
    <mergeCell ref="CM23:CU23"/>
    <mergeCell ref="AA24:AC24"/>
    <mergeCell ref="CI24:CK24"/>
    <mergeCell ref="CM24:CU24"/>
    <mergeCell ref="DJ28:DL28"/>
    <mergeCell ref="DO28:DP28"/>
    <mergeCell ref="F29:H29"/>
    <mergeCell ref="L29:Q29"/>
    <mergeCell ref="CH29:CH30"/>
    <mergeCell ref="CI29:CL29"/>
    <mergeCell ref="CM29:CM30"/>
    <mergeCell ref="CN29:CQ29"/>
    <mergeCell ref="CI30:CL30"/>
    <mergeCell ref="CN30:CQ30"/>
    <mergeCell ref="DC30:DE30"/>
    <mergeCell ref="AA31:AC31"/>
    <mergeCell ref="DA31:DB31"/>
    <mergeCell ref="CH32:CH33"/>
    <mergeCell ref="CI32:CL32"/>
    <mergeCell ref="CM32:CM33"/>
    <mergeCell ref="CN32:CO32"/>
    <mergeCell ref="CP32:CP33"/>
    <mergeCell ref="CQ32:CT32"/>
    <mergeCell ref="CU32:CU33"/>
    <mergeCell ref="CV32:CW32"/>
    <mergeCell ref="DC32:DK32"/>
    <mergeCell ref="CV36:CW36"/>
    <mergeCell ref="DJ36:DL36"/>
    <mergeCell ref="DM32:DU32"/>
    <mergeCell ref="C33:X33"/>
    <mergeCell ref="CI33:CL33"/>
    <mergeCell ref="CN33:CO33"/>
    <mergeCell ref="CQ33:CT33"/>
    <mergeCell ref="CV33:CW33"/>
    <mergeCell ref="DA33:DB33"/>
    <mergeCell ref="DN36:DX36"/>
    <mergeCell ref="CI37:CL37"/>
    <mergeCell ref="CN37:CO37"/>
    <mergeCell ref="CQ37:CT37"/>
    <mergeCell ref="CV37:CW37"/>
    <mergeCell ref="DN34:DX34"/>
    <mergeCell ref="DJ35:DL35"/>
    <mergeCell ref="DN35:DX35"/>
    <mergeCell ref="CH36:CH37"/>
    <mergeCell ref="CI36:CL36"/>
    <mergeCell ref="CM36:CM37"/>
    <mergeCell ref="CN36:CO36"/>
    <mergeCell ref="CP36:CP37"/>
    <mergeCell ref="CQ36:CT36"/>
    <mergeCell ref="CU36:CU37"/>
  </mergeCells>
  <phoneticPr fontId="2"/>
  <pageMargins left="0.6" right="0.6" top="0.3" bottom="0.1" header="0.3" footer="0.3"/>
  <pageSetup paperSize="9" scale="87" orientation="portrait" r:id="rId1"/>
  <headerFooter>
    <oddHeader>&amp;L2023/05/30&amp;C&amp;"メイリオ,Regular"&amp;16&amp;A&amp;R&amp;"メイリオ,Regular"（担当：YOH）</oddHeader>
    <oddFooter>&amp;R&amp;10&amp;P / &amp;N</oddFooter>
  </headerFooter>
  <colBreaks count="1" manualBreakCount="1">
    <brk id="2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37"/>
  <sheetViews>
    <sheetView showGridLines="0" view="pageLayout" zoomScaleNormal="90" workbookViewId="0">
      <selection activeCell="C37" sqref="C37"/>
    </sheetView>
  </sheetViews>
  <sheetFormatPr defaultColWidth="3.6640625" defaultRowHeight="25.05" customHeight="1"/>
  <cols>
    <col min="1" max="1" width="3.6640625" style="1"/>
    <col min="2" max="2" width="4.33203125" style="1" bestFit="1" customWidth="1"/>
    <col min="3" max="7" width="3.6640625" style="1"/>
    <col min="8" max="8" width="4" style="1" bestFit="1" customWidth="1"/>
    <col min="9" max="52" width="3.6640625" style="1"/>
    <col min="53" max="78" width="3.6640625" style="19"/>
    <col min="79" max="16384" width="3.6640625" style="1"/>
  </cols>
  <sheetData>
    <row r="1" spans="1:154" ht="25.05" customHeight="1" thickBot="1"/>
    <row r="2" spans="1:154" ht="25.05" customHeight="1">
      <c r="C2" s="191" t="s">
        <v>0</v>
      </c>
      <c r="D2" s="192"/>
      <c r="E2" s="192"/>
      <c r="F2" s="193"/>
      <c r="G2" s="36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6"/>
      <c r="Z2" s="26"/>
      <c r="AA2" s="110" t="s">
        <v>9</v>
      </c>
      <c r="AB2" s="110"/>
      <c r="AC2" s="110"/>
      <c r="AD2" s="19" t="s">
        <v>46</v>
      </c>
      <c r="AE2" s="19" t="s">
        <v>47</v>
      </c>
      <c r="AX2" s="27"/>
      <c r="AY2" s="27"/>
      <c r="AZ2" s="27"/>
      <c r="BA2" s="103" t="s">
        <v>106</v>
      </c>
      <c r="BB2" s="103"/>
      <c r="BC2" s="103"/>
      <c r="BD2" s="19" t="s">
        <v>107</v>
      </c>
      <c r="BE2" s="19" t="s">
        <v>108</v>
      </c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103" t="s">
        <v>135</v>
      </c>
      <c r="CB2" s="103"/>
      <c r="CC2" s="103"/>
      <c r="CD2" s="19" t="s">
        <v>136</v>
      </c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103" t="s">
        <v>171</v>
      </c>
      <c r="DB2" s="103"/>
      <c r="DC2" s="103"/>
      <c r="DD2" s="19" t="s">
        <v>172</v>
      </c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C2" s="191" t="s">
        <v>2</v>
      </c>
      <c r="ED2" s="192"/>
      <c r="EE2" s="192"/>
      <c r="EF2" s="192"/>
      <c r="EG2" s="192"/>
      <c r="EH2" s="192"/>
      <c r="EI2" s="192"/>
      <c r="EJ2" s="192"/>
      <c r="EK2" s="192"/>
      <c r="EL2" s="192"/>
      <c r="EM2" s="192"/>
      <c r="EN2" s="192"/>
      <c r="EO2" s="192"/>
      <c r="EP2" s="192"/>
      <c r="EQ2" s="192"/>
      <c r="ER2" s="192"/>
      <c r="ES2" s="192"/>
      <c r="ET2" s="192"/>
      <c r="EU2" s="192"/>
      <c r="EV2" s="192"/>
      <c r="EW2" s="192"/>
      <c r="EX2" s="193"/>
    </row>
    <row r="3" spans="1:154" ht="25.05" customHeight="1" thickBot="1">
      <c r="C3" s="194"/>
      <c r="D3" s="110"/>
      <c r="E3" s="110"/>
      <c r="F3" s="195"/>
      <c r="G3" s="4" t="s">
        <v>8</v>
      </c>
      <c r="X3" s="5"/>
      <c r="Y3" s="26"/>
      <c r="Z3" s="26"/>
      <c r="AE3" s="1" t="s">
        <v>48</v>
      </c>
      <c r="AJ3" s="97" t="s">
        <v>49</v>
      </c>
      <c r="AK3" s="98"/>
      <c r="AL3" s="99"/>
      <c r="AM3" s="1" t="s">
        <v>50</v>
      </c>
      <c r="AP3" s="97" t="s">
        <v>51</v>
      </c>
      <c r="AQ3" s="98"/>
      <c r="AR3" s="99"/>
      <c r="AS3" s="1" t="s">
        <v>26</v>
      </c>
      <c r="AX3" s="27"/>
      <c r="AY3" s="27"/>
      <c r="AZ3" s="27"/>
      <c r="BA3" s="27"/>
      <c r="BB3" s="27"/>
      <c r="BC3" s="27" t="s">
        <v>27</v>
      </c>
      <c r="BD3" s="27" t="s">
        <v>109</v>
      </c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60" t="s">
        <v>74</v>
      </c>
      <c r="CY3" s="26"/>
      <c r="CZ3" s="26"/>
      <c r="DA3" s="27"/>
      <c r="DB3" s="27"/>
      <c r="DC3" s="60" t="s">
        <v>74</v>
      </c>
      <c r="DY3" s="26"/>
      <c r="DZ3" s="26"/>
      <c r="EA3" s="26"/>
      <c r="EC3" s="196"/>
      <c r="ED3" s="197"/>
      <c r="EE3" s="197"/>
      <c r="EF3" s="197"/>
      <c r="EG3" s="197"/>
      <c r="EH3" s="197"/>
      <c r="EI3" s="197"/>
      <c r="EJ3" s="197"/>
      <c r="EK3" s="197"/>
      <c r="EL3" s="197"/>
      <c r="EM3" s="197"/>
      <c r="EN3" s="197"/>
      <c r="EO3" s="197"/>
      <c r="EP3" s="197"/>
      <c r="EQ3" s="197"/>
      <c r="ER3" s="197"/>
      <c r="ES3" s="197"/>
      <c r="ET3" s="197"/>
      <c r="EU3" s="197"/>
      <c r="EV3" s="197"/>
      <c r="EW3" s="197"/>
      <c r="EX3" s="198"/>
    </row>
    <row r="4" spans="1:154" ht="25.05" customHeight="1" thickBot="1">
      <c r="C4" s="196"/>
      <c r="D4" s="197"/>
      <c r="E4" s="197"/>
      <c r="F4" s="198"/>
      <c r="G4" s="37" t="s">
        <v>7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  <c r="Y4" s="27"/>
      <c r="Z4" s="27"/>
      <c r="AC4" s="26" t="s">
        <v>27</v>
      </c>
      <c r="AX4" s="26"/>
      <c r="AY4" s="26"/>
      <c r="AZ4" s="26"/>
      <c r="BA4" s="27"/>
      <c r="BB4" s="27"/>
      <c r="BC4" s="120" t="s">
        <v>114</v>
      </c>
      <c r="BD4" s="120"/>
      <c r="BE4" s="120" t="s">
        <v>115</v>
      </c>
      <c r="BF4" s="120"/>
      <c r="BG4" s="120"/>
      <c r="BH4" s="120"/>
      <c r="BI4" s="120" t="s">
        <v>116</v>
      </c>
      <c r="BJ4" s="120"/>
      <c r="BK4" s="120"/>
      <c r="BL4" s="120"/>
      <c r="BM4" s="120" t="s">
        <v>67</v>
      </c>
      <c r="BN4" s="120"/>
      <c r="BO4" s="120"/>
      <c r="BP4" s="120"/>
      <c r="BQ4" s="190" t="s">
        <v>63</v>
      </c>
      <c r="BR4" s="190"/>
      <c r="BS4" s="190"/>
      <c r="BT4" s="190"/>
      <c r="BU4" s="190" t="s">
        <v>63</v>
      </c>
      <c r="BV4" s="190"/>
      <c r="BW4" s="190"/>
      <c r="BX4" s="190"/>
      <c r="BY4" s="27"/>
      <c r="BZ4" s="27"/>
      <c r="CA4" s="27"/>
      <c r="CB4" s="27"/>
      <c r="CC4" s="61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3"/>
      <c r="CY4" s="27"/>
      <c r="CZ4" s="27"/>
      <c r="DA4" s="27"/>
      <c r="DB4" s="27"/>
      <c r="DC4" s="61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3"/>
      <c r="DY4" s="27"/>
      <c r="DZ4" s="27"/>
      <c r="EA4" s="26"/>
      <c r="EC4" s="14"/>
      <c r="ED4" s="1" t="s">
        <v>14</v>
      </c>
      <c r="EV4" s="2"/>
      <c r="EW4" s="2"/>
      <c r="EX4" s="3"/>
    </row>
    <row r="5" spans="1:154" ht="25.05" customHeigh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6"/>
      <c r="Y5" s="27"/>
      <c r="Z5" s="27"/>
      <c r="AC5" s="51" t="s">
        <v>52</v>
      </c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5"/>
      <c r="AY5" s="26"/>
      <c r="AZ5" s="26"/>
      <c r="BA5" s="27"/>
      <c r="BB5" s="27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9" t="s">
        <v>117</v>
      </c>
      <c r="BR5" s="129"/>
      <c r="BS5" s="129"/>
      <c r="BT5" s="129"/>
      <c r="BU5" s="129" t="s">
        <v>110</v>
      </c>
      <c r="BV5" s="129"/>
      <c r="BW5" s="129"/>
      <c r="BX5" s="129"/>
      <c r="BY5" s="27"/>
      <c r="BZ5" s="27"/>
      <c r="CA5" s="28"/>
      <c r="CB5" s="28"/>
      <c r="CC5" s="107" t="s">
        <v>137</v>
      </c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8"/>
      <c r="CS5" s="108"/>
      <c r="CT5" s="108"/>
      <c r="CU5" s="108"/>
      <c r="CV5" s="108"/>
      <c r="CW5" s="108"/>
      <c r="CX5" s="109"/>
      <c r="CY5" s="27"/>
      <c r="CZ5" s="27"/>
      <c r="DA5" s="28"/>
      <c r="DB5" s="28"/>
      <c r="DC5" s="107" t="s">
        <v>174</v>
      </c>
      <c r="DD5" s="108"/>
      <c r="DE5" s="108"/>
      <c r="DF5" s="182" t="s">
        <v>173</v>
      </c>
      <c r="DG5" s="183"/>
      <c r="DH5" s="184"/>
      <c r="DI5" s="185" t="str">
        <f>"= (t-1期→t期の項目jの変化率) × (t-1期の項目jの構成比)"</f>
        <v>= (t-1期→t期の項目jの変化率) × (t-1期の項目jの構成比)</v>
      </c>
      <c r="DJ5" s="186"/>
      <c r="DK5" s="186"/>
      <c r="DL5" s="186"/>
      <c r="DM5" s="186"/>
      <c r="DN5" s="186"/>
      <c r="DO5" s="186"/>
      <c r="DP5" s="186"/>
      <c r="DQ5" s="186"/>
      <c r="DR5" s="186"/>
      <c r="DS5" s="186"/>
      <c r="DT5" s="186"/>
      <c r="DU5" s="186"/>
      <c r="DV5" s="186"/>
      <c r="DW5" s="186"/>
      <c r="DX5" s="187"/>
      <c r="DY5" s="27"/>
      <c r="DZ5" s="27"/>
      <c r="EA5" s="26"/>
      <c r="EC5" s="14"/>
      <c r="ED5" s="1" t="s">
        <v>15</v>
      </c>
      <c r="EX5" s="5"/>
    </row>
    <row r="6" spans="1:154" ht="25.05" customHeight="1" thickBot="1">
      <c r="A6" s="110" t="s">
        <v>9</v>
      </c>
      <c r="B6" s="110"/>
      <c r="C6" s="110"/>
      <c r="D6" s="19" t="s">
        <v>10</v>
      </c>
      <c r="E6" s="19" t="s">
        <v>210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X6" s="26"/>
      <c r="Y6" s="27"/>
      <c r="Z6" s="27"/>
      <c r="AC6" s="56" t="s">
        <v>53</v>
      </c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8"/>
      <c r="AY6" s="26"/>
      <c r="AZ6" s="26"/>
      <c r="BA6" s="27"/>
      <c r="BB6" s="27"/>
      <c r="BC6" s="120" t="s">
        <v>111</v>
      </c>
      <c r="BD6" s="120"/>
      <c r="BE6" s="120" t="str">
        <f>"5%"</f>
        <v>5%</v>
      </c>
      <c r="BF6" s="120"/>
      <c r="BG6" s="120"/>
      <c r="BH6" s="120"/>
      <c r="BI6" s="120" t="str">
        <f>"35%"</f>
        <v>35%</v>
      </c>
      <c r="BJ6" s="120"/>
      <c r="BK6" s="120"/>
      <c r="BL6" s="120"/>
      <c r="BM6" s="120" t="s">
        <v>118</v>
      </c>
      <c r="BN6" s="120"/>
      <c r="BO6" s="120"/>
      <c r="BP6" s="120"/>
      <c r="BQ6" s="120" t="s">
        <v>121</v>
      </c>
      <c r="BR6" s="120"/>
      <c r="BS6" s="120"/>
      <c r="BT6" s="120"/>
      <c r="BU6" s="120" t="s">
        <v>124</v>
      </c>
      <c r="BV6" s="120"/>
      <c r="BW6" s="120"/>
      <c r="BX6" s="120"/>
      <c r="BY6" s="27"/>
      <c r="BZ6" s="27"/>
      <c r="CA6" s="27"/>
      <c r="CB6" s="27"/>
      <c r="CC6" s="64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6"/>
      <c r="CY6" s="27"/>
      <c r="CZ6" s="27"/>
      <c r="DA6" s="27"/>
      <c r="DB6" s="27"/>
      <c r="DC6" s="64"/>
      <c r="DD6" s="65" t="s">
        <v>177</v>
      </c>
      <c r="DE6" s="65"/>
      <c r="DF6" s="65"/>
      <c r="DG6" s="65"/>
      <c r="DH6" s="65"/>
      <c r="DI6" s="65"/>
      <c r="DJ6" s="65"/>
      <c r="DK6" s="65"/>
      <c r="DL6" s="65"/>
      <c r="DM6" s="65"/>
      <c r="DN6" s="65" t="s">
        <v>208</v>
      </c>
      <c r="DO6" s="65"/>
      <c r="DP6" s="65"/>
      <c r="DQ6" s="65"/>
      <c r="DR6" s="65"/>
      <c r="DS6" s="65"/>
      <c r="DT6" s="65"/>
      <c r="DU6" s="65"/>
      <c r="DV6" s="65"/>
      <c r="DW6" s="65"/>
      <c r="DX6" s="66"/>
      <c r="DY6" s="27"/>
      <c r="DZ6" s="27"/>
      <c r="EA6" s="26"/>
      <c r="EC6" s="25"/>
      <c r="ED6" s="9" t="s">
        <v>16</v>
      </c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15"/>
    </row>
    <row r="7" spans="1:154" ht="25.05" customHeight="1">
      <c r="A7" s="26"/>
      <c r="B7" s="26"/>
      <c r="C7" s="26"/>
      <c r="D7" s="27"/>
      <c r="E7" s="27" t="s">
        <v>211</v>
      </c>
      <c r="F7" s="27"/>
      <c r="G7" s="27"/>
      <c r="H7" s="27"/>
      <c r="I7" s="27"/>
      <c r="J7" s="97" t="s">
        <v>23</v>
      </c>
      <c r="K7" s="98"/>
      <c r="L7" s="99"/>
      <c r="M7" s="27" t="s">
        <v>24</v>
      </c>
      <c r="N7" s="27"/>
      <c r="O7" s="27"/>
      <c r="P7" s="97" t="s">
        <v>25</v>
      </c>
      <c r="Q7" s="98"/>
      <c r="R7" s="99"/>
      <c r="S7" s="27" t="s">
        <v>26</v>
      </c>
      <c r="T7" s="27"/>
      <c r="U7" s="27"/>
      <c r="V7" s="27"/>
      <c r="W7" s="26"/>
      <c r="X7" s="26"/>
      <c r="Y7" s="27"/>
      <c r="Z7" s="27"/>
      <c r="AC7" s="59" t="s">
        <v>54</v>
      </c>
      <c r="AJ7" s="1" t="s">
        <v>55</v>
      </c>
      <c r="AR7" s="17"/>
      <c r="AS7" s="18"/>
      <c r="AT7" s="18"/>
      <c r="AU7" s="18"/>
      <c r="AV7" s="18"/>
      <c r="AW7" s="18"/>
      <c r="AX7" s="26"/>
      <c r="AY7" s="26"/>
      <c r="AZ7" s="26"/>
      <c r="BA7" s="27"/>
      <c r="BB7" s="27"/>
      <c r="BC7" s="120" t="s">
        <v>112</v>
      </c>
      <c r="BD7" s="120"/>
      <c r="BE7" s="120" t="str">
        <f>"20%"</f>
        <v>20%</v>
      </c>
      <c r="BF7" s="120"/>
      <c r="BG7" s="120"/>
      <c r="BH7" s="120"/>
      <c r="BI7" s="120" t="str">
        <f>"60%"</f>
        <v>60%</v>
      </c>
      <c r="BJ7" s="120"/>
      <c r="BK7" s="120"/>
      <c r="BL7" s="120"/>
      <c r="BM7" s="120" t="s">
        <v>119</v>
      </c>
      <c r="BN7" s="120"/>
      <c r="BO7" s="120"/>
      <c r="BP7" s="120"/>
      <c r="BQ7" s="120" t="s">
        <v>122</v>
      </c>
      <c r="BR7" s="120"/>
      <c r="BS7" s="120"/>
      <c r="BT7" s="120"/>
      <c r="BU7" s="120" t="s">
        <v>125</v>
      </c>
      <c r="BV7" s="120"/>
      <c r="BW7" s="120"/>
      <c r="BX7" s="120"/>
      <c r="BY7" s="27"/>
      <c r="BZ7" s="27"/>
      <c r="CA7" s="27"/>
      <c r="CB7" s="27"/>
      <c r="CC7" s="27" t="s">
        <v>27</v>
      </c>
      <c r="CD7" s="27"/>
      <c r="CE7" s="27"/>
      <c r="CF7" s="28"/>
      <c r="CG7" s="28"/>
      <c r="CH7" s="28"/>
      <c r="CI7" s="28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61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3"/>
      <c r="DY7" s="27"/>
      <c r="DZ7" s="27"/>
      <c r="EA7" s="26"/>
      <c r="EC7" s="14"/>
      <c r="ED7" s="1" t="s">
        <v>17</v>
      </c>
      <c r="EX7" s="5"/>
    </row>
    <row r="8" spans="1:154" ht="25.05" customHeight="1">
      <c r="A8" s="26"/>
      <c r="B8" s="26"/>
      <c r="C8" s="26" t="s">
        <v>27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7"/>
      <c r="Z8" s="27"/>
      <c r="AD8" s="1" t="s">
        <v>56</v>
      </c>
      <c r="AR8" s="18"/>
      <c r="AS8" s="18"/>
      <c r="AT8" s="18"/>
      <c r="AU8" s="18"/>
      <c r="AV8" s="18"/>
      <c r="AW8" s="18"/>
      <c r="AX8" s="26"/>
      <c r="AY8" s="26"/>
      <c r="AZ8" s="26"/>
      <c r="BA8" s="27"/>
      <c r="BB8" s="27"/>
      <c r="BC8" s="120" t="s">
        <v>113</v>
      </c>
      <c r="BD8" s="120"/>
      <c r="BE8" s="120" t="str">
        <f>"50%"</f>
        <v>50%</v>
      </c>
      <c r="BF8" s="120"/>
      <c r="BG8" s="120"/>
      <c r="BH8" s="120"/>
      <c r="BI8" s="120" t="str">
        <f>"100%"</f>
        <v>100%</v>
      </c>
      <c r="BJ8" s="120"/>
      <c r="BK8" s="120"/>
      <c r="BL8" s="120"/>
      <c r="BM8" s="120" t="s">
        <v>120</v>
      </c>
      <c r="BN8" s="120"/>
      <c r="BO8" s="120"/>
      <c r="BP8" s="120"/>
      <c r="BQ8" s="120" t="s">
        <v>123</v>
      </c>
      <c r="BR8" s="120"/>
      <c r="BS8" s="120"/>
      <c r="BT8" s="120"/>
      <c r="BU8" s="120" t="s">
        <v>126</v>
      </c>
      <c r="BV8" s="120"/>
      <c r="BW8" s="120"/>
      <c r="BX8" s="120"/>
      <c r="BY8" s="27"/>
      <c r="BZ8" s="27"/>
      <c r="CA8" s="28"/>
      <c r="CB8" s="28"/>
      <c r="CC8" s="76"/>
      <c r="CD8" s="43"/>
      <c r="CE8" s="166">
        <v>38473</v>
      </c>
      <c r="CF8" s="166"/>
      <c r="CG8" s="166"/>
      <c r="CH8" s="166"/>
      <c r="CI8" s="166">
        <v>40299</v>
      </c>
      <c r="CJ8" s="166"/>
      <c r="CK8" s="166"/>
      <c r="CL8" s="166"/>
      <c r="CM8" s="166" t="s">
        <v>67</v>
      </c>
      <c r="CN8" s="166"/>
      <c r="CO8" s="166" t="s">
        <v>63</v>
      </c>
      <c r="CP8" s="166"/>
      <c r="CQ8" s="189" t="s">
        <v>140</v>
      </c>
      <c r="CR8" s="189"/>
      <c r="CS8" s="189"/>
      <c r="CT8" s="189" t="s">
        <v>175</v>
      </c>
      <c r="CU8" s="189"/>
      <c r="CV8" s="189"/>
      <c r="CW8" s="189"/>
      <c r="CX8" s="189"/>
      <c r="CY8" s="27"/>
      <c r="CZ8" s="27"/>
      <c r="DA8" s="28"/>
      <c r="DB8" s="28"/>
      <c r="DC8" s="107" t="s">
        <v>174</v>
      </c>
      <c r="DD8" s="108"/>
      <c r="DE8" s="108"/>
      <c r="DF8" s="182" t="s">
        <v>176</v>
      </c>
      <c r="DG8" s="183"/>
      <c r="DH8" s="184"/>
      <c r="DI8" s="185" t="str">
        <f>"= (項目jの寄与度) ÷ (全体の変化率)"</f>
        <v>= (項目jの寄与度) ÷ (全体の変化率)</v>
      </c>
      <c r="DJ8" s="186"/>
      <c r="DK8" s="186"/>
      <c r="DL8" s="186"/>
      <c r="DM8" s="186"/>
      <c r="DN8" s="186"/>
      <c r="DO8" s="186"/>
      <c r="DP8" s="186"/>
      <c r="DQ8" s="186"/>
      <c r="DR8" s="186"/>
      <c r="DS8" s="186"/>
      <c r="DT8" s="186"/>
      <c r="DU8" s="186"/>
      <c r="DV8" s="186"/>
      <c r="DW8" s="186"/>
      <c r="DX8" s="187"/>
      <c r="DY8" s="27"/>
      <c r="DZ8" s="27"/>
      <c r="EA8" s="26"/>
      <c r="EC8" s="16"/>
      <c r="ED8" s="6" t="s">
        <v>18</v>
      </c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8"/>
    </row>
    <row r="9" spans="1:154" ht="25.05" customHeight="1" thickBot="1">
      <c r="A9" s="26"/>
      <c r="B9" s="26"/>
      <c r="C9" s="51" t="s">
        <v>28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27"/>
      <c r="Z9" s="27"/>
      <c r="AE9" s="1" t="s">
        <v>57</v>
      </c>
      <c r="AN9" s="97" t="s">
        <v>59</v>
      </c>
      <c r="AO9" s="98"/>
      <c r="AP9" s="98"/>
      <c r="AQ9" s="98"/>
      <c r="AR9" s="98"/>
      <c r="AS9" s="98"/>
      <c r="AT9" s="98"/>
      <c r="AU9" s="98"/>
      <c r="AV9" s="98"/>
      <c r="AW9" s="98"/>
      <c r="AX9" s="99"/>
      <c r="AY9" s="26"/>
      <c r="AZ9" s="26"/>
      <c r="BA9" s="27"/>
      <c r="BB9" s="27"/>
      <c r="BC9" s="27" t="s">
        <v>127</v>
      </c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77"/>
      <c r="CD9" s="78"/>
      <c r="CE9" s="158" t="s">
        <v>138</v>
      </c>
      <c r="CF9" s="158"/>
      <c r="CG9" s="158"/>
      <c r="CH9" s="158"/>
      <c r="CI9" s="158" t="s">
        <v>138</v>
      </c>
      <c r="CJ9" s="158"/>
      <c r="CK9" s="158"/>
      <c r="CL9" s="158"/>
      <c r="CM9" s="158" t="s">
        <v>138</v>
      </c>
      <c r="CN9" s="158"/>
      <c r="CO9" s="158" t="s">
        <v>110</v>
      </c>
      <c r="CP9" s="158"/>
      <c r="CQ9" s="188" t="s">
        <v>139</v>
      </c>
      <c r="CR9" s="188"/>
      <c r="CS9" s="188"/>
      <c r="CT9" s="188"/>
      <c r="CU9" s="188"/>
      <c r="CV9" s="188"/>
      <c r="CW9" s="188"/>
      <c r="CX9" s="188"/>
      <c r="CY9" s="27"/>
      <c r="CZ9" s="27"/>
      <c r="DA9" s="27"/>
      <c r="DB9" s="27"/>
      <c r="DC9" s="64"/>
      <c r="DD9" s="65" t="s">
        <v>178</v>
      </c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65"/>
      <c r="DT9" s="65"/>
      <c r="DU9" s="65"/>
      <c r="DV9" s="65"/>
      <c r="DW9" s="65"/>
      <c r="DX9" s="66"/>
      <c r="DY9" s="27"/>
      <c r="DZ9" s="27"/>
      <c r="EA9" s="26"/>
      <c r="EC9" s="35"/>
      <c r="ED9" s="9" t="s">
        <v>19</v>
      </c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X9" s="5"/>
    </row>
    <row r="10" spans="1:154" ht="25.05" customHeight="1" thickTop="1" thickBot="1">
      <c r="A10" s="26"/>
      <c r="B10" s="26"/>
      <c r="C10" s="52" t="s">
        <v>44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45"/>
      <c r="Y10" s="26"/>
      <c r="Z10" s="26"/>
      <c r="AD10" s="1" t="s">
        <v>58</v>
      </c>
      <c r="AX10" s="26"/>
      <c r="AY10" s="26"/>
      <c r="AZ10" s="26"/>
      <c r="BA10" s="27"/>
      <c r="BB10" s="27"/>
      <c r="BC10" s="27"/>
      <c r="BD10" s="27" t="s">
        <v>128</v>
      </c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143" t="s">
        <v>141</v>
      </c>
      <c r="CD10" s="143"/>
      <c r="CE10" s="143">
        <v>6435</v>
      </c>
      <c r="CF10" s="143"/>
      <c r="CG10" s="143"/>
      <c r="CH10" s="143"/>
      <c r="CI10" s="143">
        <v>6295</v>
      </c>
      <c r="CJ10" s="143"/>
      <c r="CK10" s="143"/>
      <c r="CL10" s="143"/>
      <c r="CM10" s="143">
        <f>CI10-CE10</f>
        <v>-140</v>
      </c>
      <c r="CN10" s="143"/>
      <c r="CO10" s="180">
        <f>(CI10/CE10-1)*100</f>
        <v>-2.1756021756021759</v>
      </c>
      <c r="CP10" s="180"/>
      <c r="CQ10" s="181">
        <f>CE10/$CE$10</f>
        <v>1</v>
      </c>
      <c r="CR10" s="181"/>
      <c r="CS10" s="181"/>
      <c r="CT10" s="172"/>
      <c r="CU10" s="172"/>
      <c r="CV10" s="172"/>
      <c r="CW10" s="172"/>
      <c r="CX10" s="172"/>
      <c r="CY10" s="27"/>
      <c r="CZ10" s="27"/>
      <c r="DA10" s="27"/>
      <c r="DB10" s="27"/>
      <c r="DC10" s="27" t="s">
        <v>179</v>
      </c>
      <c r="DD10" s="27"/>
      <c r="DE10" s="27"/>
      <c r="DF10" s="29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6"/>
      <c r="EC10" s="4"/>
      <c r="ED10" s="1" t="s">
        <v>20</v>
      </c>
      <c r="EX10" s="5"/>
    </row>
    <row r="11" spans="1:154" ht="25.05" customHeight="1" thickTop="1" thickBot="1">
      <c r="A11" s="26"/>
      <c r="B11" s="26"/>
      <c r="C11" s="53" t="s">
        <v>45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8"/>
      <c r="Y11" s="30"/>
      <c r="Z11" s="30"/>
      <c r="AE11" s="119" t="str">
        <f>"146%"</f>
        <v>146%</v>
      </c>
      <c r="AF11" s="98"/>
      <c r="AG11" s="99"/>
      <c r="AH11" s="1" t="str">
        <f>"- 100% ="</f>
        <v>- 100% =</v>
      </c>
      <c r="AK11" s="97" t="str">
        <f>"46%"</f>
        <v>46%</v>
      </c>
      <c r="AL11" s="98"/>
      <c r="AM11" s="99"/>
      <c r="AO11" s="1" t="s">
        <v>60</v>
      </c>
      <c r="BA11" s="27"/>
      <c r="BB11" s="27"/>
      <c r="BC11" s="30"/>
      <c r="BD11" s="27" t="s">
        <v>129</v>
      </c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27"/>
      <c r="CB11" s="27"/>
      <c r="CC11" s="129" t="s">
        <v>142</v>
      </c>
      <c r="CD11" s="129"/>
      <c r="CE11" s="129">
        <v>3746</v>
      </c>
      <c r="CF11" s="129"/>
      <c r="CG11" s="129"/>
      <c r="CH11" s="129"/>
      <c r="CI11" s="129">
        <v>3628</v>
      </c>
      <c r="CJ11" s="129"/>
      <c r="CK11" s="129"/>
      <c r="CL11" s="129"/>
      <c r="CM11" s="129">
        <f>CI11-CE11</f>
        <v>-118</v>
      </c>
      <c r="CN11" s="129"/>
      <c r="CO11" s="173">
        <f>(CI11/CE11-1)*100</f>
        <v>-3.1500266951414835</v>
      </c>
      <c r="CP11" s="174"/>
      <c r="CQ11" s="175">
        <f>CE11/$CE$10</f>
        <v>0.58212898212898212</v>
      </c>
      <c r="CR11" s="176"/>
      <c r="CS11" s="177"/>
      <c r="CT11" s="79" t="s">
        <v>10</v>
      </c>
      <c r="CU11" s="178">
        <f>CQ11*CO11</f>
        <v>-1.8337218337218333</v>
      </c>
      <c r="CV11" s="178"/>
      <c r="CW11" s="178"/>
      <c r="CX11" s="179"/>
      <c r="CY11" s="30"/>
      <c r="CZ11" s="30"/>
      <c r="DA11" s="27"/>
      <c r="DB11" s="27"/>
      <c r="DC11" s="76"/>
      <c r="DD11" s="43"/>
      <c r="DE11" s="166">
        <v>38473</v>
      </c>
      <c r="DF11" s="166"/>
      <c r="DG11" s="166"/>
      <c r="DH11" s="166"/>
      <c r="DI11" s="166">
        <v>40299</v>
      </c>
      <c r="DJ11" s="166"/>
      <c r="DK11" s="166"/>
      <c r="DL11" s="166"/>
      <c r="DM11" s="167" t="s">
        <v>63</v>
      </c>
      <c r="DN11" s="168"/>
      <c r="DO11" s="169"/>
      <c r="DP11" s="170" t="s">
        <v>140</v>
      </c>
      <c r="DQ11" s="91"/>
      <c r="DR11" s="171"/>
      <c r="DS11" s="170" t="s">
        <v>173</v>
      </c>
      <c r="DT11" s="91"/>
      <c r="DU11" s="171"/>
      <c r="DV11" s="170" t="s">
        <v>176</v>
      </c>
      <c r="DW11" s="91"/>
      <c r="DX11" s="171"/>
      <c r="DY11" s="30"/>
      <c r="DZ11" s="30"/>
      <c r="EA11" s="26"/>
      <c r="EC11" s="4"/>
      <c r="ED11" s="1" t="s">
        <v>21</v>
      </c>
      <c r="EV11" s="38"/>
      <c r="EW11" s="38"/>
      <c r="EX11" s="39"/>
    </row>
    <row r="12" spans="1:154" ht="25.05" customHeight="1" thickBot="1">
      <c r="A12" s="26"/>
      <c r="B12" s="26"/>
      <c r="C12" s="49" t="s">
        <v>29</v>
      </c>
      <c r="D12" s="26"/>
      <c r="E12" s="26"/>
      <c r="F12" s="26"/>
      <c r="G12" s="26"/>
      <c r="H12" s="26"/>
      <c r="I12" s="26" t="s">
        <v>36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  <c r="Y12" s="27"/>
      <c r="Z12" s="27"/>
      <c r="AD12" s="1" t="s">
        <v>76</v>
      </c>
      <c r="BA12" s="27"/>
      <c r="BB12" s="27"/>
      <c r="BC12" s="27"/>
      <c r="BD12" s="27" t="s">
        <v>130</v>
      </c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120" t="s">
        <v>143</v>
      </c>
      <c r="CD12" s="120"/>
      <c r="CE12" s="120">
        <v>2688</v>
      </c>
      <c r="CF12" s="120"/>
      <c r="CG12" s="120"/>
      <c r="CH12" s="120"/>
      <c r="CI12" s="120">
        <v>2667</v>
      </c>
      <c r="CJ12" s="120"/>
      <c r="CK12" s="120"/>
      <c r="CL12" s="120"/>
      <c r="CM12" s="120">
        <f>CI12-CE12</f>
        <v>-21</v>
      </c>
      <c r="CN12" s="120"/>
      <c r="CO12" s="161">
        <f>(CI12/CE12-1)*100</f>
        <v>-0.78125</v>
      </c>
      <c r="CP12" s="162"/>
      <c r="CQ12" s="163">
        <f>CE12/$CE$10</f>
        <v>0.41771561771561772</v>
      </c>
      <c r="CR12" s="164"/>
      <c r="CS12" s="165"/>
      <c r="CT12" s="80" t="s">
        <v>46</v>
      </c>
      <c r="CU12" s="156">
        <f>CQ12*CO12</f>
        <v>-0.32634032634032634</v>
      </c>
      <c r="CV12" s="156"/>
      <c r="CW12" s="156"/>
      <c r="CX12" s="157"/>
      <c r="CY12" s="27"/>
      <c r="CZ12" s="27"/>
      <c r="DA12" s="27"/>
      <c r="DB12" s="27"/>
      <c r="DC12" s="77"/>
      <c r="DD12" s="78"/>
      <c r="DE12" s="158" t="s">
        <v>138</v>
      </c>
      <c r="DF12" s="158"/>
      <c r="DG12" s="158"/>
      <c r="DH12" s="158"/>
      <c r="DI12" s="158" t="s">
        <v>138</v>
      </c>
      <c r="DJ12" s="158"/>
      <c r="DK12" s="158"/>
      <c r="DL12" s="158"/>
      <c r="DM12" s="136" t="s">
        <v>110</v>
      </c>
      <c r="DN12" s="137"/>
      <c r="DO12" s="138"/>
      <c r="DP12" s="159" t="s">
        <v>139</v>
      </c>
      <c r="DQ12" s="110"/>
      <c r="DR12" s="160"/>
      <c r="DS12" s="136" t="s">
        <v>110</v>
      </c>
      <c r="DT12" s="137"/>
      <c r="DU12" s="138"/>
      <c r="DV12" s="136" t="s">
        <v>110</v>
      </c>
      <c r="DW12" s="137"/>
      <c r="DX12" s="138"/>
      <c r="DY12" s="27"/>
      <c r="DZ12" s="27"/>
      <c r="EA12" s="26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</row>
    <row r="13" spans="1:154" ht="25.05" customHeight="1" thickTop="1" thickBot="1">
      <c r="A13" s="26"/>
      <c r="B13" s="26"/>
      <c r="C13" s="26"/>
      <c r="E13" s="26" t="s">
        <v>30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  <c r="Y13" s="27"/>
      <c r="Z13" s="27"/>
      <c r="AC13" s="51" t="s">
        <v>52</v>
      </c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5"/>
      <c r="BA13" s="27"/>
      <c r="BB13" s="27"/>
      <c r="BC13" s="27" t="s">
        <v>131</v>
      </c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139" t="s">
        <v>144</v>
      </c>
      <c r="CP13" s="140"/>
      <c r="CQ13" s="140"/>
      <c r="CR13" s="140"/>
      <c r="CS13" s="140"/>
      <c r="CT13" s="141">
        <f>CU11+CU12</f>
        <v>-2.1600621600621595</v>
      </c>
      <c r="CU13" s="141"/>
      <c r="CV13" s="141"/>
      <c r="CW13" s="141"/>
      <c r="CX13" s="142"/>
      <c r="CY13" s="27"/>
      <c r="CZ13" s="27"/>
      <c r="DA13" s="27"/>
      <c r="DB13" s="27"/>
      <c r="DC13" s="143" t="s">
        <v>141</v>
      </c>
      <c r="DD13" s="143"/>
      <c r="DE13" s="143">
        <v>6435</v>
      </c>
      <c r="DF13" s="143"/>
      <c r="DG13" s="143"/>
      <c r="DH13" s="143"/>
      <c r="DI13" s="143">
        <v>6295</v>
      </c>
      <c r="DJ13" s="143"/>
      <c r="DK13" s="143"/>
      <c r="DL13" s="143"/>
      <c r="DM13" s="144">
        <f>(SUM(DI14:DL15)/SUM(DE14:DH15)-1)*100</f>
        <v>-2.1603978862294038</v>
      </c>
      <c r="DN13" s="145"/>
      <c r="DO13" s="146"/>
      <c r="DP13" s="147">
        <f>DE13/DE13</f>
        <v>1</v>
      </c>
      <c r="DQ13" s="148"/>
      <c r="DR13" s="149"/>
      <c r="DS13" s="150">
        <f>DM13*DP13</f>
        <v>-2.1603978862294038</v>
      </c>
      <c r="DT13" s="151"/>
      <c r="DU13" s="152"/>
      <c r="DV13" s="153">
        <f>(DS13/DS13)*100</f>
        <v>100</v>
      </c>
      <c r="DW13" s="154"/>
      <c r="DX13" s="155"/>
      <c r="DY13" s="27"/>
      <c r="DZ13" s="27"/>
      <c r="EA13" s="26"/>
      <c r="EB13" s="40"/>
      <c r="EC13" s="13" t="s">
        <v>1</v>
      </c>
      <c r="ED13" s="9" t="s">
        <v>22</v>
      </c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10"/>
    </row>
    <row r="14" spans="1:154" ht="25.05" customHeight="1" thickTop="1">
      <c r="A14" s="26"/>
      <c r="B14" s="26"/>
      <c r="C14" s="26"/>
      <c r="E14" s="26" t="s">
        <v>31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  <c r="Y14" s="27"/>
      <c r="Z14" s="27"/>
      <c r="AC14" s="56" t="s">
        <v>61</v>
      </c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8"/>
      <c r="BA14" s="27"/>
      <c r="BB14" s="27"/>
      <c r="BC14" s="27" t="s">
        <v>132</v>
      </c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 t="s">
        <v>154</v>
      </c>
      <c r="CD14" s="27"/>
      <c r="CE14" s="27"/>
      <c r="CF14" s="27"/>
      <c r="CG14" s="28"/>
      <c r="CH14" s="28"/>
      <c r="CI14" s="28"/>
      <c r="CJ14" s="28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129" t="s">
        <v>142</v>
      </c>
      <c r="DD14" s="129"/>
      <c r="DE14" s="129">
        <v>3746</v>
      </c>
      <c r="DF14" s="129"/>
      <c r="DG14" s="129"/>
      <c r="DH14" s="129"/>
      <c r="DI14" s="129">
        <v>3628</v>
      </c>
      <c r="DJ14" s="129"/>
      <c r="DK14" s="129"/>
      <c r="DL14" s="129"/>
      <c r="DM14" s="130">
        <f>(DI14/DE14-1)*100</f>
        <v>-3.1500266951414835</v>
      </c>
      <c r="DN14" s="131"/>
      <c r="DO14" s="132"/>
      <c r="DP14" s="133">
        <f>DE14/DE13</f>
        <v>0.58212898212898212</v>
      </c>
      <c r="DQ14" s="134"/>
      <c r="DR14" s="134"/>
      <c r="DS14" s="135">
        <f>DM14*DP14</f>
        <v>-1.8337218337218333</v>
      </c>
      <c r="DT14" s="135"/>
      <c r="DU14" s="135"/>
      <c r="DV14" s="126">
        <f>(DS14/DS13)*100</f>
        <v>84.878894087527257</v>
      </c>
      <c r="DW14" s="126"/>
      <c r="DX14" s="126"/>
      <c r="DY14" s="27"/>
      <c r="DZ14" s="27"/>
      <c r="EA14" s="26"/>
      <c r="EB14" s="12"/>
      <c r="EC14" s="11"/>
      <c r="EX14" s="12"/>
    </row>
    <row r="15" spans="1:154" ht="25.05" customHeight="1">
      <c r="A15" s="26"/>
      <c r="B15" s="26"/>
      <c r="C15" s="26"/>
      <c r="D15" s="26" t="s">
        <v>32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  <c r="Y15" s="27"/>
      <c r="Z15" s="27"/>
      <c r="AA15" s="27"/>
      <c r="AB15" s="27"/>
      <c r="AC15" s="27"/>
      <c r="AD15" s="27" t="s">
        <v>78</v>
      </c>
      <c r="AE15" s="27"/>
      <c r="AF15" s="28"/>
      <c r="AG15" s="27"/>
      <c r="AH15" s="27"/>
      <c r="AI15" s="27"/>
      <c r="AJ15" s="27"/>
      <c r="AK15" s="28"/>
      <c r="AL15" s="28"/>
      <c r="AM15" s="28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 t="s">
        <v>133</v>
      </c>
      <c r="BD15" s="27"/>
      <c r="BE15" s="27"/>
      <c r="BF15" s="27"/>
      <c r="BG15" s="27"/>
      <c r="BH15" s="27"/>
      <c r="BI15" s="97" t="s">
        <v>67</v>
      </c>
      <c r="BJ15" s="98"/>
      <c r="BK15" s="99"/>
      <c r="BL15" s="27" t="s">
        <v>134</v>
      </c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103" t="s">
        <v>148</v>
      </c>
      <c r="CE15" s="103"/>
      <c r="CF15" s="103"/>
      <c r="CG15" s="103"/>
      <c r="CH15" s="103"/>
      <c r="CI15" s="103" t="s">
        <v>149</v>
      </c>
      <c r="CJ15" s="103"/>
      <c r="CK15" s="103"/>
      <c r="CL15" s="103" t="s">
        <v>151</v>
      </c>
      <c r="CM15" s="103" t="s">
        <v>152</v>
      </c>
      <c r="CN15" s="103"/>
      <c r="CO15" s="103"/>
      <c r="CP15" s="103" t="s">
        <v>151</v>
      </c>
      <c r="CQ15" s="127">
        <f>CI10-CE10</f>
        <v>-140</v>
      </c>
      <c r="CR15" s="127"/>
      <c r="CS15" s="127"/>
      <c r="CT15" s="103" t="s">
        <v>151</v>
      </c>
      <c r="CU15" s="128">
        <f>CQ15/CQ16</f>
        <v>-2.1756021756021756E-2</v>
      </c>
      <c r="CV15" s="128"/>
      <c r="CW15" s="128"/>
      <c r="CX15" s="27"/>
      <c r="CY15" s="27"/>
      <c r="CZ15" s="27"/>
      <c r="DA15" s="27"/>
      <c r="DB15" s="27"/>
      <c r="DC15" s="120" t="s">
        <v>143</v>
      </c>
      <c r="DD15" s="120"/>
      <c r="DE15" s="120">
        <v>2688</v>
      </c>
      <c r="DF15" s="120"/>
      <c r="DG15" s="120"/>
      <c r="DH15" s="120"/>
      <c r="DI15" s="120">
        <v>2667</v>
      </c>
      <c r="DJ15" s="120"/>
      <c r="DK15" s="120"/>
      <c r="DL15" s="120"/>
      <c r="DM15" s="121">
        <f>(DI15/DE15-1)*100</f>
        <v>-0.78125</v>
      </c>
      <c r="DN15" s="122"/>
      <c r="DO15" s="123"/>
      <c r="DP15" s="124">
        <f>DE15/DE13</f>
        <v>0.41771561771561772</v>
      </c>
      <c r="DQ15" s="115"/>
      <c r="DR15" s="115"/>
      <c r="DS15" s="125">
        <f>DM15*DP15</f>
        <v>-0.32634032634032634</v>
      </c>
      <c r="DT15" s="125"/>
      <c r="DU15" s="125"/>
      <c r="DV15" s="117">
        <f>(DS15/DS13)*100</f>
        <v>15.105565896932822</v>
      </c>
      <c r="DW15" s="117"/>
      <c r="DX15" s="117"/>
      <c r="DY15" s="27"/>
      <c r="DZ15" s="27"/>
      <c r="EA15" s="26"/>
      <c r="EB15" s="12"/>
      <c r="EC15" s="11"/>
      <c r="EX15" s="12"/>
    </row>
    <row r="16" spans="1:154" ht="25.05" customHeight="1">
      <c r="A16" s="26"/>
      <c r="B16" s="26"/>
      <c r="C16" s="26"/>
      <c r="D16" s="26"/>
      <c r="E16" s="26" t="s">
        <v>33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  <c r="Y16" s="27"/>
      <c r="Z16" s="27"/>
      <c r="AA16" s="27"/>
      <c r="AB16" s="27"/>
      <c r="AC16" s="27"/>
      <c r="AD16" s="27" t="s">
        <v>79</v>
      </c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103"/>
      <c r="CE16" s="103"/>
      <c r="CF16" s="103"/>
      <c r="CG16" s="103"/>
      <c r="CH16" s="103"/>
      <c r="CI16" s="92" t="s">
        <v>150</v>
      </c>
      <c r="CJ16" s="92"/>
      <c r="CK16" s="92"/>
      <c r="CL16" s="103"/>
      <c r="CM16" s="92" t="s">
        <v>150</v>
      </c>
      <c r="CN16" s="92"/>
      <c r="CO16" s="92"/>
      <c r="CP16" s="103"/>
      <c r="CQ16" s="118">
        <f>CE10</f>
        <v>6435</v>
      </c>
      <c r="CR16" s="118"/>
      <c r="CS16" s="118"/>
      <c r="CT16" s="103"/>
      <c r="CU16" s="128"/>
      <c r="CV16" s="128"/>
      <c r="CW16" s="128"/>
      <c r="CX16" s="27"/>
      <c r="CY16" s="27"/>
      <c r="CZ16" s="27"/>
      <c r="DA16" s="27"/>
      <c r="DB16" s="27"/>
      <c r="DC16" s="27"/>
      <c r="DD16" s="27" t="s">
        <v>180</v>
      </c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6"/>
      <c r="EB16" s="12"/>
      <c r="EC16" s="11"/>
      <c r="EX16" s="12"/>
    </row>
    <row r="17" spans="1:154" ht="25.05" customHeight="1">
      <c r="A17" s="26"/>
      <c r="B17" s="26"/>
      <c r="C17" s="26"/>
      <c r="D17" s="26" t="s">
        <v>34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  <c r="Y17" s="27"/>
      <c r="Z17" s="27"/>
      <c r="AA17" s="27"/>
      <c r="AB17" s="27"/>
      <c r="AC17" s="27" t="s">
        <v>77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13" t="s">
        <v>1</v>
      </c>
      <c r="BD17" s="9" t="s">
        <v>22</v>
      </c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10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41" t="str">
        <f>"="</f>
        <v>=</v>
      </c>
      <c r="CU17" s="103" t="str">
        <f>"-2.2%"</f>
        <v>-2.2%</v>
      </c>
      <c r="CV17" s="103"/>
      <c r="CW17" s="103"/>
      <c r="CX17" s="27"/>
      <c r="CY17" s="27"/>
      <c r="CZ17" s="27"/>
      <c r="DA17" s="27"/>
      <c r="DB17" s="27"/>
      <c r="DC17" s="27" t="s">
        <v>181</v>
      </c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6"/>
      <c r="EB17" s="12"/>
      <c r="EC17" s="11"/>
      <c r="EX17" s="12"/>
    </row>
    <row r="18" spans="1:154" ht="25.05" customHeight="1">
      <c r="A18" s="26"/>
      <c r="B18" s="26"/>
      <c r="C18" s="26"/>
      <c r="D18" s="26"/>
      <c r="E18" s="26" t="s">
        <v>35</v>
      </c>
      <c r="F18" s="26"/>
      <c r="G18" s="26"/>
      <c r="H18" s="26"/>
      <c r="I18" s="26"/>
      <c r="J18" s="26"/>
      <c r="K18" s="26"/>
      <c r="L18" s="26"/>
      <c r="M18" s="26" t="s">
        <v>37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  <c r="Y18" s="27"/>
      <c r="Z18" s="27"/>
      <c r="AA18" s="28"/>
      <c r="AB18" s="28"/>
      <c r="AC18" s="28"/>
      <c r="AD18" s="27" t="s">
        <v>80</v>
      </c>
      <c r="AE18" s="27"/>
      <c r="AF18" s="28"/>
      <c r="AG18" s="28"/>
      <c r="AH18" s="28"/>
      <c r="AI18" s="28"/>
      <c r="AJ18" s="28"/>
      <c r="AK18" s="27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/>
      <c r="AY18" s="27"/>
      <c r="AZ18" s="27"/>
      <c r="BA18" s="27"/>
      <c r="BB18" s="27"/>
      <c r="BC18" s="71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72"/>
      <c r="BY18" s="27"/>
      <c r="BZ18" s="27"/>
      <c r="CA18" s="28"/>
      <c r="CB18" s="28"/>
      <c r="CC18" s="28"/>
      <c r="CD18" s="27"/>
      <c r="CE18" s="27" t="s">
        <v>147</v>
      </c>
      <c r="CF18" s="28"/>
      <c r="CG18" s="28"/>
      <c r="CH18" s="28"/>
      <c r="CI18" s="28"/>
      <c r="CJ18" s="28"/>
      <c r="CK18" s="27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27"/>
      <c r="CY18" s="27"/>
      <c r="CZ18" s="27"/>
      <c r="DA18" s="28"/>
      <c r="DB18" s="28"/>
      <c r="DC18" s="28"/>
      <c r="DD18" s="27" t="s">
        <v>182</v>
      </c>
      <c r="DE18" s="27"/>
      <c r="DF18" s="28"/>
      <c r="DG18" s="28"/>
      <c r="DH18" s="28"/>
      <c r="DI18" s="28"/>
      <c r="DJ18" s="28"/>
      <c r="DK18" s="27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27"/>
      <c r="DY18" s="27"/>
      <c r="DZ18" s="27"/>
      <c r="EA18" s="26"/>
      <c r="EB18" s="12"/>
      <c r="EC18" s="11"/>
      <c r="EX18" s="12"/>
    </row>
    <row r="19" spans="1:154" ht="25.05" customHeight="1">
      <c r="A19" s="26"/>
      <c r="B19" s="26"/>
      <c r="C19" s="50" t="s">
        <v>38</v>
      </c>
      <c r="D19" s="26"/>
      <c r="E19" s="26"/>
      <c r="F19" s="26"/>
      <c r="G19" s="26"/>
      <c r="H19" s="26"/>
      <c r="I19" s="26"/>
      <c r="J19" s="26"/>
      <c r="K19" s="26"/>
      <c r="L19" s="26" t="s">
        <v>39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  <c r="Y19" s="27"/>
      <c r="Z19" s="27"/>
      <c r="AA19" s="28"/>
      <c r="AB19" s="28"/>
      <c r="AC19" s="28"/>
      <c r="AD19" s="119" t="str">
        <f>"95.5%"</f>
        <v>95.5%</v>
      </c>
      <c r="AE19" s="98"/>
      <c r="AF19" s="99"/>
      <c r="AG19" s="41" t="str">
        <f>"-"</f>
        <v>-</v>
      </c>
      <c r="AH19" s="119" t="str">
        <f>"65.6%"</f>
        <v>65.6%</v>
      </c>
      <c r="AI19" s="98"/>
      <c r="AJ19" s="99"/>
      <c r="AK19" s="41" t="str">
        <f>"="</f>
        <v>=</v>
      </c>
      <c r="AL19" s="119" t="str">
        <f>"29.9%"</f>
        <v>29.9%</v>
      </c>
      <c r="AM19" s="98"/>
      <c r="AN19" s="99"/>
      <c r="AO19" s="31"/>
      <c r="AP19" s="31"/>
      <c r="AQ19" s="31"/>
      <c r="AR19" s="31"/>
      <c r="AS19" s="31"/>
      <c r="AT19" s="31"/>
      <c r="AU19" s="31"/>
      <c r="AV19" s="31"/>
      <c r="AW19" s="31"/>
      <c r="AX19" s="27"/>
      <c r="AY19" s="27"/>
      <c r="AZ19" s="27"/>
      <c r="BA19" s="27"/>
      <c r="BB19" s="27"/>
      <c r="BC19" s="71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72"/>
      <c r="BY19" s="27"/>
      <c r="BZ19" s="27"/>
      <c r="CA19" s="28"/>
      <c r="CB19" s="28"/>
      <c r="CC19" s="28"/>
      <c r="CD19" s="28"/>
      <c r="CE19" s="27" t="s">
        <v>146</v>
      </c>
      <c r="CF19" s="28"/>
      <c r="CG19" s="28"/>
      <c r="CH19" s="28"/>
      <c r="CI19" s="28"/>
      <c r="CJ19" s="28"/>
      <c r="CK19" s="27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27"/>
      <c r="CY19" s="27"/>
      <c r="CZ19" s="27"/>
      <c r="DA19" s="28"/>
      <c r="DB19" s="28"/>
      <c r="DC19" s="28"/>
      <c r="DD19" s="28"/>
      <c r="DE19" s="27" t="s">
        <v>183</v>
      </c>
      <c r="DF19" s="28"/>
      <c r="DG19" s="28"/>
      <c r="DH19" s="28"/>
      <c r="DI19" s="28"/>
      <c r="DJ19" s="28"/>
      <c r="DK19" s="27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27"/>
      <c r="DY19" s="27"/>
      <c r="DZ19" s="27"/>
      <c r="EA19" s="26"/>
      <c r="EB19" s="12"/>
      <c r="EC19" s="11"/>
      <c r="EX19" s="12"/>
    </row>
    <row r="20" spans="1:154" ht="25.05" customHeight="1">
      <c r="A20" s="26"/>
      <c r="B20" s="26"/>
      <c r="C20" s="26"/>
      <c r="D20" s="27" t="s">
        <v>40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6"/>
      <c r="X20" s="27"/>
      <c r="Y20" s="30"/>
      <c r="Z20" s="30"/>
      <c r="AA20" s="30"/>
      <c r="AB20" s="30"/>
      <c r="AC20" s="27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73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74"/>
      <c r="BY20" s="30"/>
      <c r="BZ20" s="30"/>
      <c r="CA20" s="30"/>
      <c r="CB20" s="30"/>
      <c r="CC20" s="30"/>
      <c r="CD20" s="30"/>
      <c r="CE20" s="27" t="s">
        <v>153</v>
      </c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27" t="s">
        <v>184</v>
      </c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26"/>
      <c r="EB20" s="12"/>
      <c r="EC20" s="11"/>
      <c r="EX20" s="12"/>
    </row>
    <row r="21" spans="1:154" ht="25.05" customHeight="1">
      <c r="A21" s="26"/>
      <c r="B21" s="26"/>
      <c r="C21" s="27"/>
      <c r="D21" s="27"/>
      <c r="E21" s="27" t="s">
        <v>41</v>
      </c>
      <c r="F21" s="27"/>
      <c r="G21" s="27"/>
      <c r="H21" s="27"/>
      <c r="I21" s="27"/>
      <c r="J21" s="27"/>
      <c r="K21" s="97" t="str">
        <f>"547.5 ÷ 664.2 = 0.824 = 82.4%"</f>
        <v>547.5 ÷ 664.2 = 0.824 = 82.4%</v>
      </c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9"/>
      <c r="Y21" s="27"/>
      <c r="Z21" s="27"/>
      <c r="AA21" s="27"/>
      <c r="AB21" s="27"/>
      <c r="AC21" s="27" t="s">
        <v>81</v>
      </c>
      <c r="AD21" s="27"/>
      <c r="AE21" s="27"/>
      <c r="AF21" s="27"/>
      <c r="AG21" s="27"/>
      <c r="AH21" s="111" t="s">
        <v>82</v>
      </c>
      <c r="AI21" s="112"/>
      <c r="AJ21" s="113"/>
      <c r="AK21" s="32" t="s">
        <v>83</v>
      </c>
      <c r="AL21" s="32"/>
      <c r="AM21" s="32"/>
      <c r="AN21" s="111" t="s">
        <v>84</v>
      </c>
      <c r="AO21" s="112"/>
      <c r="AP21" s="112"/>
      <c r="AQ21" s="112"/>
      <c r="AR21" s="112"/>
      <c r="AS21" s="113"/>
      <c r="AT21" s="32" t="s">
        <v>85</v>
      </c>
      <c r="AU21" s="32"/>
      <c r="AV21" s="32"/>
      <c r="AW21" s="32"/>
      <c r="AX21" s="32"/>
      <c r="AY21" s="32"/>
      <c r="AZ21" s="32"/>
      <c r="BA21" s="27"/>
      <c r="BB21" s="27"/>
      <c r="BC21" s="71"/>
      <c r="BD21" s="27"/>
      <c r="BE21" s="27"/>
      <c r="BF21" s="27"/>
      <c r="BG21" s="27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75"/>
      <c r="BY21" s="32"/>
      <c r="BZ21" s="32"/>
      <c r="CA21" s="27"/>
      <c r="CB21" s="27"/>
      <c r="CC21" s="27" t="s">
        <v>136</v>
      </c>
      <c r="CD21" s="27"/>
      <c r="CE21" s="27"/>
      <c r="CF21" s="27"/>
      <c r="CG21" s="27"/>
      <c r="CH21" s="27" t="s">
        <v>157</v>
      </c>
      <c r="CI21" s="27"/>
      <c r="CJ21" s="27"/>
      <c r="CK21" s="32"/>
      <c r="CL21" s="32"/>
      <c r="CM21" s="32"/>
      <c r="CN21" s="32"/>
      <c r="CO21" s="32"/>
      <c r="CP21" s="32"/>
      <c r="CQ21" s="27" t="s">
        <v>158</v>
      </c>
      <c r="CS21" s="32"/>
      <c r="CT21" s="32"/>
      <c r="CU21" s="32"/>
      <c r="CV21" s="32"/>
      <c r="CW21" s="32"/>
      <c r="CX21" s="32"/>
      <c r="CY21" s="32"/>
      <c r="CZ21" s="32"/>
      <c r="DA21" s="27"/>
      <c r="DB21" s="27"/>
      <c r="DC21" s="27"/>
      <c r="DD21" s="27"/>
      <c r="DE21" s="27" t="s">
        <v>185</v>
      </c>
      <c r="DF21" s="27"/>
      <c r="DG21" s="27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26"/>
      <c r="EB21" s="12"/>
      <c r="EC21" s="11"/>
      <c r="EX21" s="12"/>
    </row>
    <row r="22" spans="1:154" ht="25.05" customHeight="1">
      <c r="A22" s="26"/>
      <c r="B22" s="26"/>
      <c r="C22" s="26"/>
      <c r="D22" s="27" t="s">
        <v>42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8"/>
      <c r="U22" s="28"/>
      <c r="V22" s="28"/>
      <c r="W22" s="26"/>
      <c r="X22" s="27"/>
      <c r="Y22" s="27"/>
      <c r="Z22" s="27"/>
      <c r="AA22" s="27"/>
      <c r="AB22" s="27"/>
      <c r="AC22" s="27"/>
      <c r="AD22" s="27" t="s">
        <v>86</v>
      </c>
      <c r="AE22" s="27"/>
      <c r="AF22" s="27"/>
      <c r="AG22" s="27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27"/>
      <c r="BB22" s="27"/>
      <c r="BC22" s="71"/>
      <c r="BD22" s="27"/>
      <c r="BE22" s="27"/>
      <c r="BF22" s="27"/>
      <c r="BG22" s="27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75"/>
      <c r="BY22" s="32"/>
      <c r="BZ22" s="32"/>
      <c r="CA22" s="27"/>
      <c r="CB22" s="27"/>
      <c r="CC22" s="27"/>
      <c r="CD22" s="27"/>
      <c r="CE22" s="27"/>
      <c r="CF22" s="27"/>
      <c r="CG22" s="27"/>
      <c r="CH22" s="27" t="s">
        <v>159</v>
      </c>
      <c r="CI22" s="27"/>
      <c r="CJ22" s="27"/>
      <c r="CK22" s="27"/>
      <c r="CL22" s="27"/>
      <c r="CM22" s="27"/>
      <c r="CN22" s="27"/>
      <c r="CO22" s="27"/>
      <c r="CP22" s="27"/>
      <c r="CQ22" s="27" t="s">
        <v>160</v>
      </c>
      <c r="CS22" s="27"/>
      <c r="CT22" s="32"/>
      <c r="CU22" s="32"/>
      <c r="CV22" s="32"/>
      <c r="CW22" s="32"/>
      <c r="CX22" s="32"/>
      <c r="CY22" s="32"/>
      <c r="CZ22" s="32"/>
      <c r="DA22" s="27"/>
      <c r="DB22" s="27"/>
      <c r="DC22" s="27"/>
      <c r="DD22" s="27"/>
      <c r="DE22" s="27" t="s">
        <v>186</v>
      </c>
      <c r="DF22" s="27"/>
      <c r="DG22" s="27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26"/>
      <c r="EB22" s="12"/>
      <c r="EC22" s="11"/>
      <c r="EX22" s="12"/>
    </row>
    <row r="23" spans="1:154" ht="25.05" customHeight="1">
      <c r="A23" s="26"/>
      <c r="B23" s="26"/>
      <c r="C23" s="26"/>
      <c r="D23" s="27"/>
      <c r="E23" s="97" t="str">
        <f>"82.4%"</f>
        <v>82.4%</v>
      </c>
      <c r="F23" s="98"/>
      <c r="G23" s="99"/>
      <c r="H23" s="27" t="str">
        <f>"- 100% = "</f>
        <v xml:space="preserve">- 100% = </v>
      </c>
      <c r="I23" s="27"/>
      <c r="J23" s="27"/>
      <c r="K23" s="97" t="str">
        <f>"-17.6%"</f>
        <v>-17.6%</v>
      </c>
      <c r="L23" s="98"/>
      <c r="M23" s="99"/>
      <c r="N23" s="27"/>
      <c r="O23" s="27" t="s">
        <v>43</v>
      </c>
      <c r="P23" s="27"/>
      <c r="Q23" s="27"/>
      <c r="R23" s="27"/>
      <c r="S23" s="27"/>
      <c r="T23" s="28"/>
      <c r="U23" s="28"/>
      <c r="V23" s="28"/>
      <c r="W23" s="26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71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72"/>
      <c r="BY23" s="27"/>
      <c r="BZ23" s="27"/>
      <c r="CA23" s="27"/>
      <c r="CB23" s="27"/>
      <c r="CC23" s="27"/>
      <c r="CD23" s="103" t="s">
        <v>145</v>
      </c>
      <c r="CE23" s="103"/>
      <c r="CF23" s="103"/>
      <c r="CG23" s="103"/>
      <c r="CH23" s="103" t="s">
        <v>168</v>
      </c>
      <c r="CI23" s="116" t="s">
        <v>156</v>
      </c>
      <c r="CJ23" s="116"/>
      <c r="CK23" s="116"/>
      <c r="CL23" s="103" t="s">
        <v>151</v>
      </c>
      <c r="CM23" s="115" t="s">
        <v>161</v>
      </c>
      <c r="CN23" s="115"/>
      <c r="CO23" s="115"/>
      <c r="CP23" s="115"/>
      <c r="CQ23" s="115"/>
      <c r="CR23" s="115"/>
      <c r="CS23" s="115"/>
      <c r="CT23" s="115"/>
      <c r="CU23" s="115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6"/>
      <c r="EB23" s="12"/>
      <c r="EC23" s="11"/>
      <c r="EX23" s="7"/>
    </row>
    <row r="24" spans="1:154" ht="25.05" customHeight="1">
      <c r="X24" s="27"/>
      <c r="Y24" s="27"/>
      <c r="Z24" s="27"/>
      <c r="AA24" s="110" t="s">
        <v>87</v>
      </c>
      <c r="AB24" s="110"/>
      <c r="AC24" s="110"/>
      <c r="AD24" s="19" t="s">
        <v>88</v>
      </c>
      <c r="AE24" s="19" t="s">
        <v>89</v>
      </c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71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72"/>
      <c r="BY24" s="27"/>
      <c r="BZ24" s="27"/>
      <c r="CA24" s="27"/>
      <c r="CB24" s="27"/>
      <c r="CD24" s="103"/>
      <c r="CE24" s="103"/>
      <c r="CF24" s="103"/>
      <c r="CG24" s="103"/>
      <c r="CH24" s="103"/>
      <c r="CI24" s="92" t="s">
        <v>150</v>
      </c>
      <c r="CJ24" s="92"/>
      <c r="CK24" s="92"/>
      <c r="CL24" s="103"/>
      <c r="CM24" s="91" t="s">
        <v>155</v>
      </c>
      <c r="CN24" s="91"/>
      <c r="CO24" s="91"/>
      <c r="CP24" s="91"/>
      <c r="CQ24" s="91"/>
      <c r="CR24" s="91"/>
      <c r="CS24" s="91"/>
      <c r="CT24" s="91"/>
      <c r="CU24" s="91"/>
      <c r="CV24" s="27"/>
      <c r="CW24" s="27"/>
      <c r="CX24" s="27"/>
      <c r="CY24" s="27"/>
      <c r="CZ24" s="27"/>
      <c r="DA24" s="103" t="s">
        <v>187</v>
      </c>
      <c r="DB24" s="103"/>
      <c r="DC24" s="103"/>
      <c r="DD24" s="19" t="s">
        <v>188</v>
      </c>
      <c r="DE24" s="27"/>
      <c r="DF24" s="27"/>
      <c r="DG24" s="27"/>
      <c r="DH24" s="27" t="s">
        <v>190</v>
      </c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6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</row>
    <row r="25" spans="1:154" ht="25.05" customHeight="1">
      <c r="C25" s="1" t="s">
        <v>62</v>
      </c>
      <c r="N25" s="97" t="s">
        <v>63</v>
      </c>
      <c r="O25" s="98"/>
      <c r="P25" s="99"/>
      <c r="Q25" s="1" t="s">
        <v>64</v>
      </c>
      <c r="AE25" s="1" t="s">
        <v>90</v>
      </c>
      <c r="AF25" s="27"/>
      <c r="AG25" s="27"/>
      <c r="AH25" s="32"/>
      <c r="AI25" s="32"/>
      <c r="AJ25" s="111" t="s">
        <v>91</v>
      </c>
      <c r="AK25" s="112"/>
      <c r="AL25" s="113"/>
      <c r="AM25" s="32" t="s">
        <v>92</v>
      </c>
      <c r="AN25" s="32"/>
      <c r="AO25" s="32"/>
      <c r="AP25" s="111" t="s">
        <v>93</v>
      </c>
      <c r="AQ25" s="112"/>
      <c r="AR25" s="113"/>
      <c r="AS25" s="32" t="s">
        <v>26</v>
      </c>
      <c r="AT25" s="32"/>
      <c r="AU25" s="32"/>
      <c r="AV25" s="32"/>
      <c r="AW25" s="32"/>
      <c r="AX25" s="32"/>
      <c r="AY25" s="32"/>
      <c r="AZ25" s="32"/>
      <c r="BA25" s="27"/>
      <c r="BB25" s="27"/>
      <c r="BC25" s="71"/>
      <c r="BD25" s="27"/>
      <c r="BE25" s="27"/>
      <c r="BF25" s="27"/>
      <c r="BG25" s="27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75"/>
      <c r="BY25" s="32"/>
      <c r="BZ25" s="32"/>
      <c r="CA25" s="27"/>
      <c r="CB25" s="27"/>
      <c r="CC25" s="19"/>
      <c r="CV25" s="32"/>
      <c r="CW25" s="32"/>
      <c r="CX25" s="32"/>
      <c r="CY25" s="32"/>
      <c r="CZ25" s="32"/>
      <c r="DA25" s="103" t="str">
        <f>"（１）"</f>
        <v>（１）</v>
      </c>
      <c r="DB25" s="114"/>
      <c r="DC25" s="81" t="s">
        <v>189</v>
      </c>
      <c r="DD25" s="82"/>
      <c r="DE25" s="82"/>
      <c r="DF25" s="82"/>
      <c r="DG25" s="82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4"/>
      <c r="DY25" s="32"/>
      <c r="DZ25" s="32"/>
      <c r="EA25" s="26"/>
      <c r="EC25" s="1" t="s">
        <v>3</v>
      </c>
      <c r="EH25" s="1" t="s">
        <v>4</v>
      </c>
    </row>
    <row r="26" spans="1:154" ht="25.05" customHeight="1">
      <c r="C26" s="1" t="s">
        <v>65</v>
      </c>
      <c r="AA26" s="27"/>
      <c r="AB26" s="27"/>
      <c r="AC26" s="26" t="s">
        <v>27</v>
      </c>
      <c r="AI26" s="32"/>
      <c r="AJ26" s="32"/>
      <c r="AK26" s="32"/>
      <c r="AL26" s="33"/>
      <c r="AM26" s="33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27"/>
      <c r="BB26" s="27"/>
      <c r="BC26" s="71"/>
      <c r="BD26" s="27"/>
      <c r="BE26" s="27"/>
      <c r="BF26" s="27"/>
      <c r="BG26" s="27"/>
      <c r="BH26" s="32"/>
      <c r="BI26" s="32"/>
      <c r="BJ26" s="32"/>
      <c r="BK26" s="32"/>
      <c r="BL26" s="33"/>
      <c r="BM26" s="33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75"/>
      <c r="BY26" s="32"/>
      <c r="BZ26" s="32"/>
      <c r="CA26" s="27"/>
      <c r="CB26" s="27"/>
      <c r="CC26" s="27"/>
      <c r="CD26" s="26"/>
      <c r="CE26" s="26"/>
      <c r="CF26" s="26"/>
      <c r="CG26" s="26"/>
      <c r="CH26" s="103" t="s">
        <v>151</v>
      </c>
      <c r="CI26" s="115" t="s">
        <v>162</v>
      </c>
      <c r="CJ26" s="115"/>
      <c r="CK26" s="115"/>
      <c r="CL26" s="115"/>
      <c r="CM26" s="115"/>
      <c r="CN26" s="115"/>
      <c r="CO26" s="115"/>
      <c r="CP26" s="115"/>
      <c r="CQ26" s="115"/>
      <c r="CR26" s="26"/>
      <c r="CS26" s="26"/>
      <c r="CT26" s="26"/>
      <c r="CU26" s="26"/>
      <c r="CV26" s="34"/>
      <c r="CW26" s="34"/>
      <c r="CX26" s="34"/>
      <c r="CY26" s="34"/>
      <c r="CZ26" s="34"/>
      <c r="DA26" s="27"/>
      <c r="DB26" s="27"/>
      <c r="DC26" s="77" t="s">
        <v>191</v>
      </c>
      <c r="DD26" s="27"/>
      <c r="DE26" s="27"/>
      <c r="DF26" s="27"/>
      <c r="DG26" s="27"/>
      <c r="DH26" s="32"/>
      <c r="DI26" s="32"/>
      <c r="DJ26" s="32"/>
      <c r="DK26" s="32"/>
      <c r="DL26" s="33"/>
      <c r="DM26" s="33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85"/>
      <c r="DY26" s="34"/>
      <c r="DZ26" s="34"/>
      <c r="EA26" s="26"/>
      <c r="ED26" s="1" t="s">
        <v>12</v>
      </c>
      <c r="EE26" s="1" t="s">
        <v>13</v>
      </c>
    </row>
    <row r="27" spans="1:154" ht="25.05" customHeight="1">
      <c r="C27" s="1" t="s">
        <v>66</v>
      </c>
      <c r="P27" s="97" t="s">
        <v>67</v>
      </c>
      <c r="Q27" s="98"/>
      <c r="R27" s="99"/>
      <c r="S27" s="1" t="s">
        <v>68</v>
      </c>
      <c r="AA27" s="26"/>
      <c r="AB27" s="26"/>
      <c r="AC27" s="51" t="s">
        <v>94</v>
      </c>
      <c r="AD27" s="54"/>
      <c r="AE27" s="54"/>
      <c r="AF27" s="54"/>
      <c r="AG27" s="54"/>
      <c r="AH27" s="54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55"/>
      <c r="AY27" s="26"/>
      <c r="AZ27" s="26"/>
      <c r="BA27" s="27"/>
      <c r="BB27" s="27"/>
      <c r="BC27" s="71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72"/>
      <c r="BY27" s="27"/>
      <c r="BZ27" s="27"/>
      <c r="CA27" s="26"/>
      <c r="CB27" s="26"/>
      <c r="CC27" s="26"/>
      <c r="CD27" s="26"/>
      <c r="CE27" s="26"/>
      <c r="CF27" s="26"/>
      <c r="CG27" s="26"/>
      <c r="CH27" s="103"/>
      <c r="CI27" s="91" t="s">
        <v>155</v>
      </c>
      <c r="CJ27" s="91"/>
      <c r="CK27" s="91"/>
      <c r="CL27" s="91"/>
      <c r="CM27" s="91"/>
      <c r="CN27" s="91"/>
      <c r="CO27" s="91"/>
      <c r="CP27" s="91"/>
      <c r="CQ27" s="91"/>
      <c r="CV27" s="26"/>
      <c r="CW27" s="26"/>
      <c r="CX27" s="26"/>
      <c r="CY27" s="26"/>
      <c r="CZ27" s="26"/>
      <c r="DA27" s="26"/>
      <c r="DB27" s="26"/>
      <c r="DC27" s="44" t="s">
        <v>192</v>
      </c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45"/>
      <c r="DY27" s="26"/>
      <c r="DZ27" s="26"/>
      <c r="EA27" s="26"/>
      <c r="EC27" s="1" t="s">
        <v>5</v>
      </c>
      <c r="EH27" s="1" t="s">
        <v>11</v>
      </c>
    </row>
    <row r="28" spans="1:154" ht="25.05" customHeight="1">
      <c r="AA28" s="26"/>
      <c r="AB28" s="26"/>
      <c r="AC28" s="44" t="s">
        <v>95</v>
      </c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45"/>
      <c r="AY28" s="26"/>
      <c r="AZ28" s="26"/>
      <c r="BA28" s="27"/>
      <c r="BB28" s="27"/>
      <c r="BC28" s="71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72"/>
      <c r="BY28" s="27"/>
      <c r="BZ28" s="27"/>
      <c r="CA28" s="26"/>
      <c r="CB28" s="26"/>
      <c r="CC28" s="26"/>
      <c r="CD28" s="26"/>
      <c r="CE28" s="26"/>
      <c r="CF28" s="26"/>
      <c r="CG28" s="26"/>
      <c r="CV28" s="26"/>
      <c r="CW28" s="26"/>
      <c r="CX28" s="26"/>
      <c r="CY28" s="26"/>
      <c r="CZ28" s="26"/>
      <c r="DA28" s="26"/>
      <c r="DB28" s="26"/>
      <c r="DC28" s="44" t="s">
        <v>193</v>
      </c>
      <c r="DD28" s="26"/>
      <c r="DE28" s="26"/>
      <c r="DF28" s="26"/>
      <c r="DG28" s="26"/>
      <c r="DH28" s="26"/>
      <c r="DI28" s="26"/>
      <c r="DJ28" s="97" t="str">
        <f>"3.0"</f>
        <v>3.0</v>
      </c>
      <c r="DK28" s="98"/>
      <c r="DL28" s="99"/>
      <c r="DM28" s="26" t="s">
        <v>194</v>
      </c>
      <c r="DN28" s="26"/>
      <c r="DO28" s="97" t="s">
        <v>49</v>
      </c>
      <c r="DP28" s="99"/>
      <c r="DQ28" s="26" t="s">
        <v>195</v>
      </c>
      <c r="DR28" s="26"/>
      <c r="DS28" s="26"/>
      <c r="DT28" s="26"/>
      <c r="DU28" s="26"/>
      <c r="DV28" s="26"/>
      <c r="DW28" s="26"/>
      <c r="DX28" s="45"/>
      <c r="DY28" s="26"/>
      <c r="DZ28" s="26"/>
      <c r="EA28" s="26"/>
    </row>
    <row r="29" spans="1:154" ht="25.05" customHeight="1">
      <c r="C29" s="1" t="s">
        <v>69</v>
      </c>
      <c r="F29" s="97" t="s">
        <v>70</v>
      </c>
      <c r="G29" s="98"/>
      <c r="H29" s="99"/>
      <c r="I29" s="1" t="s">
        <v>71</v>
      </c>
      <c r="L29" s="97" t="s">
        <v>72</v>
      </c>
      <c r="M29" s="98"/>
      <c r="N29" s="98"/>
      <c r="O29" s="98"/>
      <c r="P29" s="98"/>
      <c r="Q29" s="99"/>
      <c r="R29" s="1" t="s">
        <v>73</v>
      </c>
      <c r="AA29" s="26"/>
      <c r="AB29" s="26"/>
      <c r="AC29" s="46" t="s">
        <v>96</v>
      </c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58"/>
      <c r="AY29" s="26"/>
      <c r="AZ29" s="26"/>
      <c r="BA29" s="27"/>
      <c r="BB29" s="27"/>
      <c r="BC29" s="71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72"/>
      <c r="BY29" s="27"/>
      <c r="BZ29" s="27"/>
      <c r="CA29" s="26"/>
      <c r="CB29" s="26"/>
      <c r="CC29" s="26"/>
      <c r="CH29" s="103" t="s">
        <v>151</v>
      </c>
      <c r="CI29" s="104" t="s">
        <v>163</v>
      </c>
      <c r="CJ29" s="104"/>
      <c r="CK29" s="104"/>
      <c r="CL29" s="104"/>
      <c r="CM29" s="103" t="str">
        <f>"+"</f>
        <v>+</v>
      </c>
      <c r="CN29" s="104" t="s">
        <v>164</v>
      </c>
      <c r="CO29" s="104"/>
      <c r="CP29" s="104"/>
      <c r="CQ29" s="104"/>
      <c r="CV29" s="26"/>
      <c r="CW29" s="26"/>
      <c r="CX29" s="26"/>
      <c r="CY29" s="26"/>
      <c r="CZ29" s="26"/>
      <c r="DA29" s="26"/>
      <c r="DB29" s="26"/>
      <c r="DC29" s="44" t="s">
        <v>196</v>
      </c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45"/>
      <c r="DY29" s="26"/>
      <c r="DZ29" s="26"/>
      <c r="EA29" s="26"/>
    </row>
    <row r="30" spans="1:154" ht="25.05" customHeight="1"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7"/>
      <c r="BB30" s="27"/>
      <c r="BC30" s="71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72"/>
      <c r="BY30" s="27"/>
      <c r="BZ30" s="27"/>
      <c r="CA30" s="26"/>
      <c r="CB30" s="26"/>
      <c r="CC30" s="26"/>
      <c r="CH30" s="103"/>
      <c r="CI30" s="91" t="s">
        <v>155</v>
      </c>
      <c r="CJ30" s="91"/>
      <c r="CK30" s="91"/>
      <c r="CL30" s="91"/>
      <c r="CM30" s="103"/>
      <c r="CN30" s="91" t="s">
        <v>155</v>
      </c>
      <c r="CO30" s="91"/>
      <c r="CP30" s="91"/>
      <c r="CQ30" s="91"/>
      <c r="CV30" s="26"/>
      <c r="CW30" s="26"/>
      <c r="CX30" s="26"/>
      <c r="CY30" s="26"/>
      <c r="CZ30" s="26"/>
      <c r="DA30" s="26"/>
      <c r="DB30" s="26"/>
      <c r="DC30" s="97" t="s">
        <v>197</v>
      </c>
      <c r="DD30" s="98"/>
      <c r="DE30" s="99"/>
      <c r="DF30" s="86" t="s">
        <v>198</v>
      </c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58"/>
      <c r="DY30" s="26"/>
      <c r="DZ30" s="26"/>
      <c r="EA30" s="26"/>
    </row>
    <row r="31" spans="1:154" ht="25.05" customHeight="1" thickBot="1">
      <c r="C31" s="60" t="s">
        <v>74</v>
      </c>
      <c r="AA31" s="110" t="s">
        <v>97</v>
      </c>
      <c r="AB31" s="110"/>
      <c r="AC31" s="110"/>
      <c r="AD31" s="26" t="s">
        <v>98</v>
      </c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7"/>
      <c r="BB31" s="27"/>
      <c r="BC31" s="71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72"/>
      <c r="BY31" s="27"/>
      <c r="BZ31" s="27"/>
      <c r="CA31" s="26"/>
      <c r="CB31" s="26"/>
      <c r="CC31" s="26"/>
      <c r="CD31" s="26"/>
      <c r="CE31" s="26"/>
      <c r="CF31" s="26"/>
      <c r="CG31" s="26"/>
      <c r="CV31" s="26"/>
      <c r="CW31" s="26"/>
      <c r="CX31" s="26"/>
      <c r="CY31" s="26"/>
      <c r="CZ31" s="26"/>
      <c r="DA31" s="110" t="str">
        <f>"（２）"</f>
        <v>（２）</v>
      </c>
      <c r="DB31" s="110"/>
      <c r="DC31" s="26" t="s">
        <v>199</v>
      </c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</row>
    <row r="32" spans="1:154" ht="25.05" customHeight="1"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3"/>
      <c r="AA32" s="26"/>
      <c r="AB32" s="26"/>
      <c r="AC32" s="26"/>
      <c r="AD32" s="26" t="s">
        <v>100</v>
      </c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7"/>
      <c r="BB32" s="27"/>
      <c r="BC32" s="71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72"/>
      <c r="BY32" s="27"/>
      <c r="BZ32" s="27"/>
      <c r="CA32" s="26"/>
      <c r="CB32" s="26"/>
      <c r="CC32" s="26"/>
      <c r="CD32" s="26"/>
      <c r="CE32" s="26"/>
      <c r="CF32" s="26"/>
      <c r="CG32" s="26"/>
      <c r="CH32" s="103" t="s">
        <v>151</v>
      </c>
      <c r="CI32" s="104" t="s">
        <v>163</v>
      </c>
      <c r="CJ32" s="104"/>
      <c r="CK32" s="104"/>
      <c r="CL32" s="104"/>
      <c r="CM32" s="103" t="s">
        <v>165</v>
      </c>
      <c r="CN32" s="105" t="s">
        <v>166</v>
      </c>
      <c r="CO32" s="105"/>
      <c r="CP32" s="103" t="str">
        <f>"+"</f>
        <v>+</v>
      </c>
      <c r="CQ32" s="104" t="s">
        <v>164</v>
      </c>
      <c r="CR32" s="104"/>
      <c r="CS32" s="104"/>
      <c r="CT32" s="104"/>
      <c r="CU32" s="103" t="s">
        <v>165</v>
      </c>
      <c r="CV32" s="106" t="s">
        <v>167</v>
      </c>
      <c r="CW32" s="106"/>
      <c r="CX32" s="26"/>
      <c r="CY32" s="26"/>
      <c r="CZ32" s="26"/>
      <c r="DA32" s="26"/>
      <c r="DB32" s="26"/>
      <c r="DC32" s="97" t="s">
        <v>200</v>
      </c>
      <c r="DD32" s="98"/>
      <c r="DE32" s="98"/>
      <c r="DF32" s="98"/>
      <c r="DG32" s="98"/>
      <c r="DH32" s="98"/>
      <c r="DI32" s="98"/>
      <c r="DJ32" s="98"/>
      <c r="DK32" s="99"/>
      <c r="DL32" s="26"/>
      <c r="DM32" s="97" t="s">
        <v>201</v>
      </c>
      <c r="DN32" s="98"/>
      <c r="DO32" s="98"/>
      <c r="DP32" s="98"/>
      <c r="DQ32" s="98"/>
      <c r="DR32" s="98"/>
      <c r="DS32" s="98"/>
      <c r="DT32" s="98"/>
      <c r="DU32" s="99"/>
      <c r="DV32" s="26"/>
      <c r="DW32" s="26"/>
      <c r="DX32" s="26"/>
      <c r="DY32" s="26"/>
      <c r="DZ32" s="26"/>
      <c r="EA32" s="26"/>
    </row>
    <row r="33" spans="3:131" ht="25.05" customHeight="1">
      <c r="C33" s="107" t="s">
        <v>75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  <c r="AA33" s="26"/>
      <c r="AB33" s="26"/>
      <c r="AC33" s="51" t="s">
        <v>99</v>
      </c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55"/>
      <c r="AY33" s="26"/>
      <c r="AZ33" s="26"/>
      <c r="BA33" s="27"/>
      <c r="BB33" s="27"/>
      <c r="BC33" s="71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72"/>
      <c r="BY33" s="27"/>
      <c r="BZ33" s="27"/>
      <c r="CA33" s="26"/>
      <c r="CB33" s="26"/>
      <c r="CC33" s="26"/>
      <c r="CD33" s="26"/>
      <c r="CE33" s="26"/>
      <c r="CF33" s="26"/>
      <c r="CG33" s="26"/>
      <c r="CH33" s="103"/>
      <c r="CI33" s="91" t="s">
        <v>155</v>
      </c>
      <c r="CJ33" s="91"/>
      <c r="CK33" s="91"/>
      <c r="CL33" s="91"/>
      <c r="CM33" s="103"/>
      <c r="CN33" s="90" t="s">
        <v>166</v>
      </c>
      <c r="CO33" s="90"/>
      <c r="CP33" s="103"/>
      <c r="CQ33" s="91" t="s">
        <v>155</v>
      </c>
      <c r="CR33" s="91"/>
      <c r="CS33" s="91"/>
      <c r="CT33" s="91"/>
      <c r="CU33" s="103"/>
      <c r="CV33" s="93" t="s">
        <v>167</v>
      </c>
      <c r="CW33" s="93"/>
      <c r="CY33" s="26"/>
      <c r="CZ33" s="26"/>
      <c r="DA33" s="110" t="str">
        <f>"（３）"</f>
        <v>（３）</v>
      </c>
      <c r="DB33" s="110"/>
      <c r="DC33" s="26" t="s">
        <v>202</v>
      </c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</row>
    <row r="34" spans="3:131" ht="25.05" customHeight="1" thickBot="1"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6"/>
      <c r="AC34" s="67" t="s">
        <v>101</v>
      </c>
      <c r="AX34" s="68"/>
      <c r="BC34" s="23"/>
      <c r="BX34" s="24"/>
      <c r="DC34" s="1" t="s">
        <v>206</v>
      </c>
      <c r="DN34" s="94" t="s">
        <v>209</v>
      </c>
      <c r="DO34" s="95"/>
      <c r="DP34" s="95"/>
      <c r="DQ34" s="95"/>
      <c r="DR34" s="95"/>
      <c r="DS34" s="95"/>
      <c r="DT34" s="95"/>
      <c r="DU34" s="95"/>
      <c r="DV34" s="95"/>
      <c r="DW34" s="95"/>
      <c r="DX34" s="96"/>
    </row>
    <row r="35" spans="3:131" ht="25.05" customHeight="1">
      <c r="AC35" s="56" t="s">
        <v>102</v>
      </c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69"/>
      <c r="BC35" s="23"/>
      <c r="BX35" s="24"/>
      <c r="CI35" s="1" t="s">
        <v>169</v>
      </c>
      <c r="CN35" s="1" t="s">
        <v>170</v>
      </c>
      <c r="DD35" s="1" t="s">
        <v>203</v>
      </c>
      <c r="DI35" s="1" t="s">
        <v>205</v>
      </c>
      <c r="DJ35" s="97" t="str">
        <f>"1.18"</f>
        <v>1.18</v>
      </c>
      <c r="DK35" s="98"/>
      <c r="DL35" s="99"/>
      <c r="DN35" s="100" t="str">
        <f>"= 1.18 ÷ 1.38 = 0.85507…"</f>
        <v>= 1.18 ÷ 1.38 = 0.85507…</v>
      </c>
      <c r="DO35" s="101"/>
      <c r="DP35" s="101"/>
      <c r="DQ35" s="101"/>
      <c r="DR35" s="101"/>
      <c r="DS35" s="101"/>
      <c r="DT35" s="101"/>
      <c r="DU35" s="101"/>
      <c r="DV35" s="101"/>
      <c r="DW35" s="101"/>
      <c r="DX35" s="102"/>
    </row>
    <row r="36" spans="3:131" ht="25.05" customHeight="1">
      <c r="AC36" s="70" t="s">
        <v>103</v>
      </c>
      <c r="AE36" s="70" t="s">
        <v>104</v>
      </c>
      <c r="BC36" s="23"/>
      <c r="BX36" s="24"/>
      <c r="CH36" s="103" t="s">
        <v>151</v>
      </c>
      <c r="CI36" s="104" t="s">
        <v>163</v>
      </c>
      <c r="CJ36" s="104"/>
      <c r="CK36" s="104"/>
      <c r="CL36" s="104"/>
      <c r="CM36" s="103" t="s">
        <v>165</v>
      </c>
      <c r="CN36" s="105" t="s">
        <v>166</v>
      </c>
      <c r="CO36" s="105"/>
      <c r="CP36" s="103" t="str">
        <f>"+"</f>
        <v>+</v>
      </c>
      <c r="CQ36" s="104" t="s">
        <v>164</v>
      </c>
      <c r="CR36" s="104"/>
      <c r="CS36" s="104"/>
      <c r="CT36" s="104"/>
      <c r="CU36" s="103" t="s">
        <v>165</v>
      </c>
      <c r="CV36" s="106" t="s">
        <v>167</v>
      </c>
      <c r="CW36" s="105"/>
      <c r="DD36" s="1" t="s">
        <v>204</v>
      </c>
      <c r="DI36" s="1" t="s">
        <v>205</v>
      </c>
      <c r="DJ36" s="97" t="str">
        <f>"0.20"</f>
        <v>0.20</v>
      </c>
      <c r="DK36" s="98"/>
      <c r="DL36" s="99"/>
      <c r="DN36" s="87" t="str">
        <f>"= 85.5%"</f>
        <v>= 85.5%</v>
      </c>
      <c r="DO36" s="88"/>
      <c r="DP36" s="88"/>
      <c r="DQ36" s="88"/>
      <c r="DR36" s="88"/>
      <c r="DS36" s="88"/>
      <c r="DT36" s="88"/>
      <c r="DU36" s="88"/>
      <c r="DV36" s="88"/>
      <c r="DW36" s="88"/>
      <c r="DX36" s="89"/>
    </row>
    <row r="37" spans="3:131" ht="25.05" customHeight="1">
      <c r="AE37" s="70" t="s">
        <v>105</v>
      </c>
      <c r="BC37" s="20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2"/>
      <c r="CH37" s="103"/>
      <c r="CI37" s="90" t="s">
        <v>166</v>
      </c>
      <c r="CJ37" s="91"/>
      <c r="CK37" s="91"/>
      <c r="CL37" s="91"/>
      <c r="CM37" s="103"/>
      <c r="CN37" s="92" t="s">
        <v>150</v>
      </c>
      <c r="CO37" s="92"/>
      <c r="CP37" s="103"/>
      <c r="CQ37" s="93" t="s">
        <v>167</v>
      </c>
      <c r="CR37" s="91"/>
      <c r="CS37" s="91"/>
      <c r="CT37" s="91"/>
      <c r="CU37" s="103"/>
      <c r="CV37" s="92" t="s">
        <v>150</v>
      </c>
      <c r="CW37" s="92"/>
      <c r="DC37" s="1" t="s">
        <v>207</v>
      </c>
    </row>
  </sheetData>
  <mergeCells count="198">
    <mergeCell ref="BE4:BH5"/>
    <mergeCell ref="BI4:BL5"/>
    <mergeCell ref="BM4:BP5"/>
    <mergeCell ref="P7:R7"/>
    <mergeCell ref="K21:X21"/>
    <mergeCell ref="E23:G23"/>
    <mergeCell ref="K23:M23"/>
    <mergeCell ref="AA2:AC2"/>
    <mergeCell ref="AJ3:AL3"/>
    <mergeCell ref="AP3:AR3"/>
    <mergeCell ref="AN9:AX9"/>
    <mergeCell ref="C2:F4"/>
    <mergeCell ref="J7:L7"/>
    <mergeCell ref="A6:C6"/>
    <mergeCell ref="AE11:AG11"/>
    <mergeCell ref="AK11:AM11"/>
    <mergeCell ref="EC2:EX3"/>
    <mergeCell ref="BA2:BC2"/>
    <mergeCell ref="BU4:BX4"/>
    <mergeCell ref="BU5:BX5"/>
    <mergeCell ref="BQ4:BT4"/>
    <mergeCell ref="BQ5:BT5"/>
    <mergeCell ref="BI15:BK15"/>
    <mergeCell ref="BC6:BD6"/>
    <mergeCell ref="BE6:BH6"/>
    <mergeCell ref="BI6:BL6"/>
    <mergeCell ref="BM6:BP6"/>
    <mergeCell ref="BQ6:BT6"/>
    <mergeCell ref="BC4:BD5"/>
    <mergeCell ref="BU6:BX6"/>
    <mergeCell ref="BC7:BD7"/>
    <mergeCell ref="BE7:BH7"/>
    <mergeCell ref="BI7:BL7"/>
    <mergeCell ref="BM7:BP7"/>
    <mergeCell ref="BQ7:BT7"/>
    <mergeCell ref="BU7:BX7"/>
    <mergeCell ref="BC8:BD8"/>
    <mergeCell ref="BE8:BH8"/>
    <mergeCell ref="BI8:BL8"/>
    <mergeCell ref="BM8:BP8"/>
    <mergeCell ref="N25:P25"/>
    <mergeCell ref="P27:R27"/>
    <mergeCell ref="F29:H29"/>
    <mergeCell ref="L29:Q29"/>
    <mergeCell ref="C33:X33"/>
    <mergeCell ref="AD19:AF19"/>
    <mergeCell ref="AH19:AJ19"/>
    <mergeCell ref="AL19:AN19"/>
    <mergeCell ref="AH21:AJ21"/>
    <mergeCell ref="AN21:AS21"/>
    <mergeCell ref="AA24:AC24"/>
    <mergeCell ref="AJ25:AL25"/>
    <mergeCell ref="AP25:AR25"/>
    <mergeCell ref="AA31:AC31"/>
    <mergeCell ref="BQ8:BT8"/>
    <mergeCell ref="BU8:BX8"/>
    <mergeCell ref="CI12:CL12"/>
    <mergeCell ref="CM8:CN8"/>
    <mergeCell ref="CM9:CN9"/>
    <mergeCell ref="CM10:CN10"/>
    <mergeCell ref="CM11:CN11"/>
    <mergeCell ref="CM12:CN12"/>
    <mergeCell ref="CA2:CC2"/>
    <mergeCell ref="CC5:CX5"/>
    <mergeCell ref="CE8:CH8"/>
    <mergeCell ref="CE9:CH9"/>
    <mergeCell ref="CI8:CL8"/>
    <mergeCell ref="CI9:CL9"/>
    <mergeCell ref="CO8:CP8"/>
    <mergeCell ref="CO9:CP9"/>
    <mergeCell ref="CC10:CD10"/>
    <mergeCell ref="CC11:CD11"/>
    <mergeCell ref="CC12:CD12"/>
    <mergeCell ref="CU11:CX11"/>
    <mergeCell ref="CU12:CX12"/>
    <mergeCell ref="CE10:CH10"/>
    <mergeCell ref="CE11:CH11"/>
    <mergeCell ref="CE12:CH12"/>
    <mergeCell ref="CQ10:CS10"/>
    <mergeCell ref="CQ11:CS11"/>
    <mergeCell ref="CO13:CS13"/>
    <mergeCell ref="CD15:CH16"/>
    <mergeCell ref="CI15:CK15"/>
    <mergeCell ref="CI16:CK16"/>
    <mergeCell ref="CL15:CL16"/>
    <mergeCell ref="CM15:CO15"/>
    <mergeCell ref="CM16:CO16"/>
    <mergeCell ref="CP15:CP16"/>
    <mergeCell ref="CQ15:CS15"/>
    <mergeCell ref="CQ16:CS16"/>
    <mergeCell ref="CH36:CH37"/>
    <mergeCell ref="CI36:CL36"/>
    <mergeCell ref="CM36:CM37"/>
    <mergeCell ref="CN36:CO36"/>
    <mergeCell ref="CP36:CP37"/>
    <mergeCell ref="CQ36:CT36"/>
    <mergeCell ref="CU36:CU37"/>
    <mergeCell ref="CV36:CW36"/>
    <mergeCell ref="CI37:CL37"/>
    <mergeCell ref="CN37:CO37"/>
    <mergeCell ref="CQ37:CT37"/>
    <mergeCell ref="CV37:CW37"/>
    <mergeCell ref="CD23:CG24"/>
    <mergeCell ref="CH32:CH33"/>
    <mergeCell ref="CI32:CL32"/>
    <mergeCell ref="CM32:CM33"/>
    <mergeCell ref="CN32:CO32"/>
    <mergeCell ref="CP32:CP33"/>
    <mergeCell ref="CQ32:CT32"/>
    <mergeCell ref="CU32:CU33"/>
    <mergeCell ref="CV33:CW33"/>
    <mergeCell ref="CQ33:CT33"/>
    <mergeCell ref="CN33:CO33"/>
    <mergeCell ref="CI33:CL33"/>
    <mergeCell ref="CI24:CK24"/>
    <mergeCell ref="CM24:CU24"/>
    <mergeCell ref="CN30:CQ30"/>
    <mergeCell ref="CI27:CQ27"/>
    <mergeCell ref="CI30:CL30"/>
    <mergeCell ref="CH23:CH24"/>
    <mergeCell ref="CV32:CW32"/>
    <mergeCell ref="CN29:CQ29"/>
    <mergeCell ref="CM29:CM30"/>
    <mergeCell ref="CI29:CL29"/>
    <mergeCell ref="CH29:CH30"/>
    <mergeCell ref="CH26:CH27"/>
    <mergeCell ref="DI5:DX5"/>
    <mergeCell ref="DC5:DE5"/>
    <mergeCell ref="DC8:DE8"/>
    <mergeCell ref="DF8:DH8"/>
    <mergeCell ref="DI8:DX8"/>
    <mergeCell ref="DE11:DH11"/>
    <mergeCell ref="DI11:DL11"/>
    <mergeCell ref="DE12:DH12"/>
    <mergeCell ref="DI12:DL12"/>
    <mergeCell ref="DS11:DU11"/>
    <mergeCell ref="DS12:DU12"/>
    <mergeCell ref="CI26:CQ26"/>
    <mergeCell ref="DA2:DC2"/>
    <mergeCell ref="DF5:DH5"/>
    <mergeCell ref="DC13:DD13"/>
    <mergeCell ref="DE13:DH13"/>
    <mergeCell ref="CI23:CK23"/>
    <mergeCell ref="CL23:CL24"/>
    <mergeCell ref="CM23:CU23"/>
    <mergeCell ref="CU17:CW17"/>
    <mergeCell ref="CT8:CX9"/>
    <mergeCell ref="CQ8:CS8"/>
    <mergeCell ref="CQ9:CS9"/>
    <mergeCell ref="CQ12:CS12"/>
    <mergeCell ref="CI10:CL10"/>
    <mergeCell ref="CI11:CL11"/>
    <mergeCell ref="DC14:DD14"/>
    <mergeCell ref="DE14:DH14"/>
    <mergeCell ref="CT15:CT16"/>
    <mergeCell ref="CU15:CW16"/>
    <mergeCell ref="CT10:CX10"/>
    <mergeCell ref="CT13:CX13"/>
    <mergeCell ref="CO10:CP10"/>
    <mergeCell ref="CO11:CP11"/>
    <mergeCell ref="CO12:CP12"/>
    <mergeCell ref="DS13:DU13"/>
    <mergeCell ref="DS14:DU14"/>
    <mergeCell ref="DS15:DU15"/>
    <mergeCell ref="DV11:DX11"/>
    <mergeCell ref="DV12:DX12"/>
    <mergeCell ref="DV13:DX13"/>
    <mergeCell ref="DV14:DX14"/>
    <mergeCell ref="DV15:DX15"/>
    <mergeCell ref="DA33:DB33"/>
    <mergeCell ref="DI14:DL14"/>
    <mergeCell ref="DC15:DD15"/>
    <mergeCell ref="DE15:DH15"/>
    <mergeCell ref="DI15:DL15"/>
    <mergeCell ref="DP11:DR11"/>
    <mergeCell ref="DP12:DR12"/>
    <mergeCell ref="DP13:DR13"/>
    <mergeCell ref="DP14:DR14"/>
    <mergeCell ref="DP15:DR15"/>
    <mergeCell ref="DM15:DO15"/>
    <mergeCell ref="DM14:DO14"/>
    <mergeCell ref="DM13:DO13"/>
    <mergeCell ref="DI13:DL13"/>
    <mergeCell ref="DM12:DO12"/>
    <mergeCell ref="DM11:DO11"/>
    <mergeCell ref="DJ35:DL35"/>
    <mergeCell ref="DJ36:DL36"/>
    <mergeCell ref="DN36:DX36"/>
    <mergeCell ref="DN35:DX35"/>
    <mergeCell ref="DN34:DX34"/>
    <mergeCell ref="DA24:DC24"/>
    <mergeCell ref="DJ28:DL28"/>
    <mergeCell ref="DO28:DP28"/>
    <mergeCell ref="DC30:DE30"/>
    <mergeCell ref="DA25:DB25"/>
    <mergeCell ref="DA31:DB31"/>
    <mergeCell ref="DC32:DK32"/>
    <mergeCell ref="DM32:DU32"/>
  </mergeCells>
  <phoneticPr fontId="2"/>
  <pageMargins left="0.6" right="0.6" top="0.3" bottom="0.1" header="0.3" footer="0.3"/>
  <pageSetup paperSize="9" scale="87" orientation="portrait" r:id="rId1"/>
  <headerFooter>
    <oddHeader>&amp;L2023/05/30&amp;C&amp;"メイリオ,Regular"&amp;16&amp;A&amp;R&amp;"メイリオ,Regular"（担当：YOH）</oddHeader>
    <oddFooter>&amp;R&amp;P / &amp;N</oddFooter>
  </headerFooter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統計学A #06</vt:lpstr>
      <vt:lpstr>統計学A #06_解答</vt:lpstr>
      <vt:lpstr>'統計学A #06'!Print_Area</vt:lpstr>
      <vt:lpstr>'統計学A #06_解答'!Print_Area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Yoh Kawano</cp:lastModifiedBy>
  <cp:lastPrinted>2023-05-23T05:03:57Z</cp:lastPrinted>
  <dcterms:created xsi:type="dcterms:W3CDTF">2019-04-23T06:14:39Z</dcterms:created>
  <dcterms:modified xsi:type="dcterms:W3CDTF">2023-05-31T06:08:37Z</dcterms:modified>
</cp:coreProperties>
</file>