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10" windowWidth="14640" windowHeight="7620"/>
  </bookViews>
  <sheets>
    <sheet name="Tabelle1" sheetId="1" r:id="rId1"/>
  </sheets>
  <calcPr calcId="124519"/>
</workbook>
</file>

<file path=xl/calcChain.xml><?xml version="1.0" encoding="utf-8"?>
<calcChain xmlns="http://schemas.openxmlformats.org/spreadsheetml/2006/main">
  <c r="AD4" i="1"/>
  <c r="AC4"/>
  <c r="AB4"/>
  <c r="AA4"/>
  <c r="Z4"/>
  <c r="Y4"/>
  <c r="X4"/>
  <c r="W4"/>
  <c r="V4"/>
  <c r="U4"/>
  <c r="I59"/>
  <c r="I58"/>
  <c r="I57"/>
  <c r="H59"/>
  <c r="H58"/>
  <c r="H57"/>
  <c r="I56"/>
  <c r="I55"/>
  <c r="H56"/>
  <c r="H55"/>
  <c r="I49"/>
  <c r="I47"/>
  <c r="I46"/>
  <c r="H49"/>
  <c r="H47"/>
  <c r="H46"/>
</calcChain>
</file>

<file path=xl/sharedStrings.xml><?xml version="1.0" encoding="utf-8"?>
<sst xmlns="http://schemas.openxmlformats.org/spreadsheetml/2006/main" count="237" uniqueCount="197">
  <si>
    <t>Hersteller</t>
  </si>
  <si>
    <t>Typenbezeichnung</t>
  </si>
  <si>
    <t>Abmessungen</t>
  </si>
  <si>
    <t>Leinwandfläche</t>
  </si>
  <si>
    <t>Geöffnetfläche</t>
  </si>
  <si>
    <t>Leinwandgewicht</t>
  </si>
  <si>
    <t>Durchsatz</t>
  </si>
  <si>
    <t>Max. feed particle size</t>
  </si>
  <si>
    <t>Product particle size</t>
  </si>
  <si>
    <t>Leistung</t>
  </si>
  <si>
    <t>Höhe</t>
  </si>
  <si>
    <t>Breite</t>
  </si>
  <si>
    <t>Tiefe</t>
  </si>
  <si>
    <t>min</t>
  </si>
  <si>
    <t>max</t>
  </si>
  <si>
    <t>min.</t>
  </si>
  <si>
    <t>max.</t>
  </si>
  <si>
    <t>[mm]</t>
  </si>
  <si>
    <t>[m²]</t>
  </si>
  <si>
    <t>[mm x mm]</t>
  </si>
  <si>
    <t>[t]</t>
  </si>
  <si>
    <t>[t/h]</t>
  </si>
  <si>
    <t>[m³/h]</t>
  </si>
  <si>
    <t>[kW]</t>
  </si>
  <si>
    <t>Cemag</t>
  </si>
  <si>
    <t>Posch</t>
  </si>
  <si>
    <t>Ammann</t>
  </si>
  <si>
    <t>3900 x 10000</t>
  </si>
  <si>
    <t>Avitec</t>
  </si>
  <si>
    <t>1600 x 6000</t>
  </si>
  <si>
    <t>2000 x 5000</t>
  </si>
  <si>
    <t>3000 x 7000</t>
  </si>
  <si>
    <t>1000 x 3000</t>
  </si>
  <si>
    <t>1200 x 2000</t>
  </si>
  <si>
    <t>Binder</t>
  </si>
  <si>
    <t>LSS 12-30-1</t>
  </si>
  <si>
    <t>LSS 12-30-1,5</t>
  </si>
  <si>
    <t>LSS 15-40-1</t>
  </si>
  <si>
    <t>LSS 15-50-1</t>
  </si>
  <si>
    <t>LSS 18-50-1</t>
  </si>
  <si>
    <t>LSS 18-50-1,5</t>
  </si>
  <si>
    <t>LSS 18-60-1</t>
  </si>
  <si>
    <t>LSR 18-50-1</t>
  </si>
  <si>
    <t>LSR 18-50-2</t>
  </si>
  <si>
    <t>LSR 21-60-2</t>
  </si>
  <si>
    <t>LSR 21-60-1</t>
  </si>
  <si>
    <t>Cyrus</t>
  </si>
  <si>
    <t>2 Vibrations motors</t>
  </si>
  <si>
    <t>LS-1DV</t>
  </si>
  <si>
    <t>LS-2DV</t>
  </si>
  <si>
    <t>Unbalance exciter</t>
  </si>
  <si>
    <t>LS-1DRE</t>
  </si>
  <si>
    <t>LS-2DRE</t>
  </si>
  <si>
    <t>Cell drive</t>
  </si>
  <si>
    <t>LS-1DZA</t>
  </si>
  <si>
    <t>LS-2DZA</t>
  </si>
  <si>
    <t>2500 x 5500</t>
  </si>
  <si>
    <t>2500 x 5000</t>
  </si>
  <si>
    <t>3600 x 8000</t>
  </si>
  <si>
    <t xml:space="preserve">DBR </t>
  </si>
  <si>
    <t>2500 x 6000</t>
  </si>
  <si>
    <t>Derrick</t>
  </si>
  <si>
    <t>Linear Motion Screen</t>
  </si>
  <si>
    <t>2M48-120W-4</t>
  </si>
  <si>
    <t>2M48-90W-4</t>
  </si>
  <si>
    <t>Stack Sizer</t>
  </si>
  <si>
    <t>2SG48-60 R</t>
  </si>
  <si>
    <t>1200 x 3000</t>
  </si>
  <si>
    <t>1200 x 2300</t>
  </si>
  <si>
    <t>1200 x 1500</t>
  </si>
  <si>
    <t>Ebbecke</t>
  </si>
  <si>
    <t>Haver &amp; Boecker</t>
  </si>
  <si>
    <t>Horiz. Screen with twin shaft drive</t>
  </si>
  <si>
    <t>Horiz. Screen with unbalanced drive</t>
  </si>
  <si>
    <t>2000 x 7000</t>
  </si>
  <si>
    <t>1400 x 3500</t>
  </si>
  <si>
    <t>Horiz. Screen with exciter drive</t>
  </si>
  <si>
    <t>M-Class mulit-deck screen</t>
  </si>
  <si>
    <t>Dewatering screen</t>
  </si>
  <si>
    <t>2500 x 7000</t>
  </si>
  <si>
    <t>2000 x 2800</t>
  </si>
  <si>
    <t>Hein, Lehmann</t>
  </si>
  <si>
    <t>UG-ED/DD</t>
  </si>
  <si>
    <t>2400 x 7000</t>
  </si>
  <si>
    <t>HMH</t>
  </si>
  <si>
    <t>Primary screen</t>
  </si>
  <si>
    <t>VS60</t>
  </si>
  <si>
    <t>Secondary screen</t>
  </si>
  <si>
    <t>CS2500</t>
  </si>
  <si>
    <t>CS3600/2</t>
  </si>
  <si>
    <t>Oversize grain separator</t>
  </si>
  <si>
    <t>OS80</t>
  </si>
  <si>
    <t>OS100</t>
  </si>
  <si>
    <t>1500 x 1800</t>
  </si>
  <si>
    <t>2500 x 1000</t>
  </si>
  <si>
    <t>3000 x 1200</t>
  </si>
  <si>
    <t>1000 x 400</t>
  </si>
  <si>
    <t>1150 x 400</t>
  </si>
  <si>
    <t>Jöst</t>
  </si>
  <si>
    <t>2 unbalance motors</t>
  </si>
  <si>
    <t>SUE</t>
  </si>
  <si>
    <t>SUZ</t>
  </si>
  <si>
    <t>SUD</t>
  </si>
  <si>
    <t>Exciter drive</t>
  </si>
  <si>
    <t>SRE</t>
  </si>
  <si>
    <t>SRZ</t>
  </si>
  <si>
    <t>SRD</t>
  </si>
  <si>
    <t>SRV</t>
  </si>
  <si>
    <t>Scalping screen</t>
  </si>
  <si>
    <t>SUG</t>
  </si>
  <si>
    <t>SRG</t>
  </si>
  <si>
    <t>1400 x 4000</t>
  </si>
  <si>
    <t>4200 x 10000</t>
  </si>
  <si>
    <t>3500 x 8000</t>
  </si>
  <si>
    <t>1400 x 3000</t>
  </si>
  <si>
    <t>Metso</t>
  </si>
  <si>
    <t>DF Free fall screens</t>
  </si>
  <si>
    <t>KS Grizzle screens</t>
  </si>
  <si>
    <t>KS De-watering screens</t>
  </si>
  <si>
    <t>1800 x 2000</t>
  </si>
  <si>
    <t>2000 x 4000</t>
  </si>
  <si>
    <t>2500 x 8000</t>
  </si>
  <si>
    <t>MFL</t>
  </si>
  <si>
    <t>3000 x 9000</t>
  </si>
  <si>
    <t>Mobile coarse screens Typ FleXGRIZZLY</t>
  </si>
  <si>
    <t>EGL 1832/3 skid</t>
  </si>
  <si>
    <t>EGL 1923/3 track</t>
  </si>
  <si>
    <t>12/3/2 track</t>
  </si>
  <si>
    <t>PLUS 12/3/2 PB skid</t>
  </si>
  <si>
    <t>PLUS12/3/2 track</t>
  </si>
  <si>
    <t>1900 x 3200</t>
  </si>
  <si>
    <t>1200 x 4200</t>
  </si>
  <si>
    <t>12/3/2 track Combi mit RoRo 10/2/10-Typ1</t>
  </si>
  <si>
    <t>18/3/2 track Combi mit RoRo 12/2/10-Typ2</t>
  </si>
  <si>
    <t>PLUS 12/3/2 track with a prom feeder PB 80/6,6</t>
  </si>
  <si>
    <t>PLUS 12/3/2 track - special design - with a prom feeder PB 80/6,6</t>
  </si>
  <si>
    <t>1200 x 5350</t>
  </si>
  <si>
    <t>1800 x 5350</t>
  </si>
  <si>
    <t>Rhewum</t>
  </si>
  <si>
    <t>RIUS 2 motors</t>
  </si>
  <si>
    <t>1800 x 3000</t>
  </si>
  <si>
    <t>400 x 900</t>
  </si>
  <si>
    <t>1950 x 3000</t>
  </si>
  <si>
    <t>Rotex</t>
  </si>
  <si>
    <t>RDDS/1</t>
  </si>
  <si>
    <t>RDDS/2-3</t>
  </si>
  <si>
    <t>RDDF</t>
  </si>
  <si>
    <t>2000 x 6000</t>
  </si>
  <si>
    <t>Sandvik</t>
  </si>
  <si>
    <t>LINEL FLO, LF</t>
  </si>
  <si>
    <t>Schenck Process</t>
  </si>
  <si>
    <t>Lina Class</t>
  </si>
  <si>
    <t>4000 x 10000</t>
  </si>
  <si>
    <t>Screening Technology Consulting</t>
  </si>
  <si>
    <t>Single-deck screen</t>
  </si>
  <si>
    <t>Double-deck screen</t>
  </si>
  <si>
    <t>3100 x 8400</t>
  </si>
  <si>
    <t>3100 x 8000</t>
  </si>
  <si>
    <t>Siebtechnik</t>
  </si>
  <si>
    <t>1900 x 11000</t>
  </si>
  <si>
    <t>Spalek</t>
  </si>
  <si>
    <t>SEL/SER</t>
  </si>
  <si>
    <t>SZL/SZR</t>
  </si>
  <si>
    <t>SDL/SDR</t>
  </si>
  <si>
    <t>2800 x 7000</t>
  </si>
  <si>
    <t>2900 x 7000</t>
  </si>
  <si>
    <t>ThyssenKrupp</t>
  </si>
  <si>
    <t>DU ED</t>
  </si>
  <si>
    <t>DU DD</t>
  </si>
  <si>
    <t>DU 3D</t>
  </si>
  <si>
    <t>3000 x 8000</t>
  </si>
  <si>
    <t xml:space="preserve">Trima </t>
  </si>
  <si>
    <t>SDU 3000</t>
  </si>
  <si>
    <t>SDU 2500</t>
  </si>
  <si>
    <t>SDU 3600</t>
  </si>
  <si>
    <t>1200 x 2500</t>
  </si>
  <si>
    <t>1200 x 3600</t>
  </si>
  <si>
    <t>Wima</t>
  </si>
  <si>
    <t>Spez. Arbeitsbedarf</t>
  </si>
  <si>
    <t>Spez. Leistungbedarf</t>
  </si>
  <si>
    <t>Spez. Flächenbedarf</t>
  </si>
  <si>
    <t>Spez. Raumbedarf</t>
  </si>
  <si>
    <t>Spez. Maschinenmassen</t>
  </si>
  <si>
    <t>Spez. Durchsatz bez. auf</t>
  </si>
  <si>
    <t>Maschinenmassen</t>
  </si>
  <si>
    <t>Maschinenflächen</t>
  </si>
  <si>
    <t>Machinenvolumen</t>
  </si>
  <si>
    <t>[kWh/t]</t>
  </si>
  <si>
    <t>[kW/t]</t>
  </si>
  <si>
    <t>[kW/m²]</t>
  </si>
  <si>
    <t>[kW/m³]</t>
  </si>
  <si>
    <t>[m²h/t]</t>
  </si>
  <si>
    <t>[m³h/t]</t>
  </si>
  <si>
    <t>[th/t]</t>
  </si>
  <si>
    <t>[t/ht]</t>
  </si>
  <si>
    <t>[t/hm²]</t>
  </si>
  <si>
    <t>[t/hm³]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</si>
</sst>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0" xfId="0" applyNumberFormat="1" applyBorder="1"/>
    <xf numFmtId="0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" fontId="0" fillId="0" borderId="1" xfId="0" applyNumberFormat="1" applyBorder="1" applyAlignment="1">
      <alignment horizontal="right"/>
    </xf>
    <xf numFmtId="2" fontId="0" fillId="0" borderId="0" xfId="0" applyNumberFormat="1"/>
    <xf numFmtId="164" fontId="0" fillId="0" borderId="0" xfId="0" applyNumberFormat="1"/>
    <xf numFmtId="0" fontId="0" fillId="0" borderId="1" xfId="0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0" fillId="0" borderId="0" xfId="0" applyNumberFormat="1" applyFill="1" applyBorder="1"/>
    <xf numFmtId="0" fontId="0" fillId="0" borderId="1" xfId="0" applyNumberFormat="1" applyFill="1" applyBorder="1"/>
    <xf numFmtId="1" fontId="0" fillId="0" borderId="1" xfId="0" applyNumberFormat="1" applyFill="1" applyBorder="1" applyAlignment="1">
      <alignment horizontal="right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1" fontId="0" fillId="0" borderId="0" xfId="0" applyNumberFormat="1" applyFill="1" applyBorder="1"/>
    <xf numFmtId="1" fontId="0" fillId="0" borderId="1" xfId="0" applyNumberFormat="1" applyFill="1" applyBorder="1"/>
    <xf numFmtId="0" fontId="0" fillId="0" borderId="1" xfId="0" applyNumberFormat="1" applyFont="1" applyBorder="1"/>
    <xf numFmtId="0" fontId="0" fillId="0" borderId="0" xfId="0" applyNumberFormat="1" applyFont="1" applyBorder="1"/>
    <xf numFmtId="1" fontId="0" fillId="0" borderId="2" xfId="0" applyNumberFormat="1" applyFont="1" applyFill="1" applyBorder="1"/>
    <xf numFmtId="0" fontId="0" fillId="0" borderId="0" xfId="0" applyNumberFormat="1" applyFont="1" applyFill="1" applyBorder="1"/>
    <xf numFmtId="1" fontId="0" fillId="0" borderId="1" xfId="0" applyNumberFormat="1" applyFont="1" applyFill="1" applyBorder="1"/>
    <xf numFmtId="0" fontId="0" fillId="0" borderId="1" xfId="0" applyBorder="1" applyAlignment="1">
      <alignment horizontal="right"/>
    </xf>
    <xf numFmtId="0" fontId="1" fillId="0" borderId="1" xfId="0" applyNumberFormat="1" applyFont="1" applyBorder="1"/>
    <xf numFmtId="0" fontId="1" fillId="0" borderId="0" xfId="0" applyNumberFormat="1" applyFont="1" applyBorder="1"/>
    <xf numFmtId="0" fontId="2" fillId="0" borderId="1" xfId="0" applyFont="1" applyFill="1" applyBorder="1" applyAlignment="1">
      <alignment horizontal="left"/>
    </xf>
    <xf numFmtId="0" fontId="0" fillId="0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1" fontId="0" fillId="0" borderId="0" xfId="0" applyNumberFormat="1" applyFont="1" applyFill="1" applyBorder="1"/>
    <xf numFmtId="0" fontId="0" fillId="0" borderId="2" xfId="0" applyNumberFormat="1" applyFont="1" applyFill="1" applyBorder="1"/>
    <xf numFmtId="0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left"/>
    </xf>
    <xf numFmtId="0" fontId="0" fillId="0" borderId="0" xfId="0" applyNumberFormat="1" applyBorder="1" applyAlignment="1">
      <alignment horizontal="right"/>
    </xf>
    <xf numFmtId="0" fontId="0" fillId="0" borderId="0" xfId="0" applyNumberFormat="1"/>
    <xf numFmtId="0" fontId="0" fillId="0" borderId="0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Fill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4" xfId="0" applyBorder="1" applyAlignment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3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72"/>
  <sheetViews>
    <sheetView tabSelected="1" workbookViewId="0">
      <pane ySplit="3" topLeftCell="A4" activePane="bottomLeft" state="frozen"/>
      <selection pane="bottomLeft" activeCell="V4" sqref="V4"/>
    </sheetView>
  </sheetViews>
  <sheetFormatPr baseColWidth="10" defaultRowHeight="12.75"/>
  <cols>
    <col min="1" max="1" width="35.42578125" style="1" bestFit="1" customWidth="1"/>
    <col min="2" max="2" width="56.7109375" style="2" bestFit="1" customWidth="1"/>
    <col min="3" max="3" width="11.42578125" style="7" customWidth="1"/>
    <col min="4" max="4" width="11.42578125" style="7"/>
    <col min="5" max="5" width="11.42578125" style="8"/>
    <col min="6" max="6" width="11.42578125" style="9"/>
    <col min="7" max="7" width="14.28515625" style="8" customWidth="1"/>
    <col min="8" max="8" width="11.42578125" style="9" customWidth="1"/>
    <col min="9" max="9" width="11.42578125" style="10" customWidth="1"/>
    <col min="10" max="10" width="11.42578125" style="9" customWidth="1"/>
    <col min="11" max="11" width="11.42578125" style="10" customWidth="1"/>
    <col min="12" max="13" width="11.42578125" style="7" customWidth="1"/>
    <col min="14" max="14" width="11.42578125" style="9"/>
    <col min="15" max="15" width="11.42578125" style="10"/>
    <col min="16" max="16" width="19.85546875" style="11" bestFit="1" customWidth="1"/>
    <col min="17" max="17" width="11.42578125" style="9" customWidth="1"/>
    <col min="18" max="18" width="11.42578125" style="8" customWidth="1"/>
    <col min="19" max="19" width="11.42578125" style="9"/>
    <col min="20" max="20" width="11.42578125" style="10" customWidth="1"/>
  </cols>
  <sheetData>
    <row r="1" spans="1:37">
      <c r="A1" s="1" t="s">
        <v>0</v>
      </c>
      <c r="B1" s="2" t="s">
        <v>1</v>
      </c>
      <c r="C1" s="56" t="s">
        <v>2</v>
      </c>
      <c r="D1" s="59"/>
      <c r="E1" s="57"/>
      <c r="F1" s="56" t="s">
        <v>3</v>
      </c>
      <c r="G1" s="57"/>
      <c r="H1" s="60" t="s">
        <v>4</v>
      </c>
      <c r="I1" s="61"/>
      <c r="J1" s="60" t="s">
        <v>5</v>
      </c>
      <c r="K1" s="61"/>
      <c r="L1" s="56" t="s">
        <v>6</v>
      </c>
      <c r="M1" s="59"/>
      <c r="N1" s="59"/>
      <c r="O1" s="57"/>
      <c r="P1" s="4" t="s">
        <v>7</v>
      </c>
      <c r="Q1" s="56" t="s">
        <v>8</v>
      </c>
      <c r="R1" s="57"/>
      <c r="S1" s="56" t="s">
        <v>9</v>
      </c>
      <c r="T1" s="57"/>
      <c r="U1" s="62" t="s">
        <v>178</v>
      </c>
      <c r="V1" s="56" t="s">
        <v>179</v>
      </c>
      <c r="W1" s="58"/>
      <c r="X1" s="58"/>
      <c r="Y1" s="63" t="s">
        <v>180</v>
      </c>
      <c r="Z1" t="s">
        <v>181</v>
      </c>
      <c r="AA1" t="s">
        <v>182</v>
      </c>
      <c r="AB1" s="63"/>
      <c r="AC1" s="6" t="s">
        <v>183</v>
      </c>
      <c r="AF1" s="58"/>
      <c r="AG1" s="58"/>
      <c r="AH1" s="58"/>
      <c r="AI1" s="58"/>
      <c r="AJ1" s="58"/>
      <c r="AK1" s="58"/>
    </row>
    <row r="2" spans="1:37">
      <c r="C2" s="7" t="s">
        <v>10</v>
      </c>
      <c r="D2" s="7" t="s">
        <v>11</v>
      </c>
      <c r="E2" s="8" t="s">
        <v>12</v>
      </c>
      <c r="H2" s="9" t="s">
        <v>13</v>
      </c>
      <c r="I2" s="10" t="s">
        <v>14</v>
      </c>
      <c r="J2" s="9" t="s">
        <v>13</v>
      </c>
      <c r="K2" s="10" t="s">
        <v>14</v>
      </c>
      <c r="L2" s="7" t="s">
        <v>15</v>
      </c>
      <c r="M2" s="7" t="s">
        <v>16</v>
      </c>
      <c r="N2" s="9" t="s">
        <v>13</v>
      </c>
      <c r="O2" s="10" t="s">
        <v>14</v>
      </c>
      <c r="Q2" s="9" t="s">
        <v>13</v>
      </c>
      <c r="R2" s="8" t="s">
        <v>14</v>
      </c>
      <c r="S2" s="9" t="s">
        <v>15</v>
      </c>
      <c r="T2" s="10" t="s">
        <v>16</v>
      </c>
      <c r="U2" s="64"/>
      <c r="V2" s="63"/>
      <c r="Y2" s="63"/>
      <c r="AB2" s="63" t="s">
        <v>184</v>
      </c>
      <c r="AC2" t="s">
        <v>185</v>
      </c>
      <c r="AD2" t="s">
        <v>186</v>
      </c>
      <c r="AF2" s="58"/>
      <c r="AG2" s="58"/>
      <c r="AH2" s="58"/>
      <c r="AI2" s="58"/>
      <c r="AJ2" s="58"/>
      <c r="AK2" s="58"/>
    </row>
    <row r="3" spans="1:37" s="5" customFormat="1">
      <c r="A3" s="12"/>
      <c r="B3" s="13"/>
      <c r="C3" s="14" t="s">
        <v>17</v>
      </c>
      <c r="D3" s="14" t="s">
        <v>17</v>
      </c>
      <c r="E3" s="12" t="s">
        <v>17</v>
      </c>
      <c r="F3" s="15" t="s">
        <v>18</v>
      </c>
      <c r="G3" s="12" t="s">
        <v>19</v>
      </c>
      <c r="H3" s="15" t="s">
        <v>18</v>
      </c>
      <c r="I3" s="16" t="s">
        <v>18</v>
      </c>
      <c r="J3" s="15" t="s">
        <v>20</v>
      </c>
      <c r="K3" s="16" t="s">
        <v>20</v>
      </c>
      <c r="L3" s="14" t="s">
        <v>21</v>
      </c>
      <c r="M3" s="14" t="s">
        <v>21</v>
      </c>
      <c r="N3" s="15" t="s">
        <v>22</v>
      </c>
      <c r="O3" s="16" t="s">
        <v>22</v>
      </c>
      <c r="P3" s="17" t="s">
        <v>17</v>
      </c>
      <c r="Q3" s="15" t="s">
        <v>17</v>
      </c>
      <c r="R3" s="12" t="s">
        <v>17</v>
      </c>
      <c r="S3" s="56" t="s">
        <v>23</v>
      </c>
      <c r="T3" s="57"/>
      <c r="U3" s="65" t="s">
        <v>187</v>
      </c>
      <c r="V3" s="3" t="s">
        <v>188</v>
      </c>
      <c r="W3" s="6" t="s">
        <v>189</v>
      </c>
      <c r="X3" s="6" t="s">
        <v>190</v>
      </c>
      <c r="Y3" s="3" t="s">
        <v>191</v>
      </c>
      <c r="Z3" s="6" t="s">
        <v>192</v>
      </c>
      <c r="AA3" s="6" t="s">
        <v>193</v>
      </c>
      <c r="AB3" s="3" t="s">
        <v>194</v>
      </c>
      <c r="AC3" s="6" t="s">
        <v>195</v>
      </c>
      <c r="AD3" s="6" t="s">
        <v>196</v>
      </c>
    </row>
    <row r="4" spans="1:37">
      <c r="A4" s="18" t="s">
        <v>26</v>
      </c>
      <c r="C4" s="9"/>
      <c r="D4" s="9"/>
      <c r="E4" s="10"/>
      <c r="G4" s="19"/>
      <c r="U4" s="64" t="e">
        <f>T4/M4</f>
        <v>#DIV/0!</v>
      </c>
      <c r="V4" s="63" t="e">
        <f>T4/K4</f>
        <v>#DIV/0!</v>
      </c>
      <c r="W4" t="e">
        <f>T4/(E4*D4)*1000000</f>
        <v>#DIV/0!</v>
      </c>
      <c r="X4" t="e">
        <f>T4/(D4*E4*C4)*1000000000</f>
        <v>#DIV/0!</v>
      </c>
      <c r="Y4" s="63" t="e">
        <f>(D4*E4)/1000000/M4</f>
        <v>#DIV/0!</v>
      </c>
      <c r="Z4" s="21" t="e">
        <f>(E4*D4*C4)/1000000000/M4</f>
        <v>#DIV/0!</v>
      </c>
      <c r="AA4" s="21" t="e">
        <f>K4/M4</f>
        <v>#DIV/0!</v>
      </c>
      <c r="AB4" s="66" t="e">
        <f>M4/K4</f>
        <v>#DIV/0!</v>
      </c>
      <c r="AC4" s="21" t="e">
        <f>M4/(E4*D4)*1000000</f>
        <v>#DIV/0!</v>
      </c>
      <c r="AD4" s="21" t="e">
        <f>M4/(E4*D4*C4)*1000000000</f>
        <v>#DIV/0!</v>
      </c>
      <c r="AE4" s="21"/>
      <c r="AF4" s="20"/>
      <c r="AG4" s="20"/>
      <c r="AH4" s="20"/>
      <c r="AI4" s="20"/>
      <c r="AJ4" s="20"/>
      <c r="AK4" s="20"/>
    </row>
    <row r="5" spans="1:37">
      <c r="C5" s="9">
        <v>4000</v>
      </c>
      <c r="D5" s="9">
        <v>4500</v>
      </c>
      <c r="E5" s="10">
        <v>10000</v>
      </c>
      <c r="G5" s="19" t="s">
        <v>27</v>
      </c>
      <c r="J5" s="9">
        <v>1</v>
      </c>
      <c r="K5" s="10">
        <v>30</v>
      </c>
      <c r="M5" s="27">
        <v>1500</v>
      </c>
      <c r="P5" s="11">
        <v>1500</v>
      </c>
      <c r="Q5" s="9">
        <v>0.5</v>
      </c>
      <c r="R5" s="8">
        <v>1000</v>
      </c>
      <c r="S5" s="24">
        <v>2.8</v>
      </c>
      <c r="T5" s="10">
        <v>74</v>
      </c>
      <c r="X5" s="20"/>
      <c r="Z5" s="21"/>
      <c r="AA5" s="21"/>
      <c r="AB5" s="21"/>
      <c r="AC5" s="21"/>
      <c r="AD5" s="21"/>
      <c r="AE5" s="21"/>
      <c r="AF5" s="20"/>
      <c r="AG5" s="20"/>
      <c r="AH5" s="20"/>
      <c r="AI5" s="20"/>
      <c r="AJ5" s="20"/>
      <c r="AK5" s="20"/>
    </row>
    <row r="6" spans="1:37">
      <c r="A6" s="18"/>
      <c r="C6" s="9"/>
      <c r="D6" s="9"/>
      <c r="E6" s="10"/>
      <c r="G6" s="19"/>
      <c r="M6" s="27"/>
      <c r="X6" s="20"/>
      <c r="Z6" s="21"/>
      <c r="AA6" s="21"/>
      <c r="AB6" s="21"/>
      <c r="AC6" s="21"/>
      <c r="AD6" s="21"/>
      <c r="AE6" s="21"/>
      <c r="AF6" s="20"/>
      <c r="AG6" s="20"/>
      <c r="AH6" s="20"/>
      <c r="AI6" s="20"/>
      <c r="AJ6" s="20"/>
      <c r="AK6" s="20"/>
    </row>
    <row r="7" spans="1:37">
      <c r="A7" s="18" t="s">
        <v>28</v>
      </c>
      <c r="C7" s="9"/>
      <c r="D7" s="9"/>
      <c r="E7" s="10"/>
      <c r="G7" s="19"/>
      <c r="M7" s="27"/>
      <c r="X7" s="20"/>
      <c r="Z7" s="21"/>
      <c r="AA7" s="21"/>
      <c r="AB7" s="21"/>
      <c r="AC7" s="21"/>
      <c r="AD7" s="21"/>
      <c r="AE7" s="21"/>
      <c r="AF7" s="20"/>
      <c r="AG7" s="20"/>
      <c r="AH7" s="20"/>
      <c r="AI7" s="20"/>
      <c r="AJ7" s="20"/>
      <c r="AK7" s="20"/>
    </row>
    <row r="8" spans="1:37" s="29" customFormat="1">
      <c r="A8" s="22"/>
      <c r="B8" s="23"/>
      <c r="C8" s="24">
        <v>2400</v>
      </c>
      <c r="D8" s="24">
        <v>1800</v>
      </c>
      <c r="E8" s="25">
        <v>7000</v>
      </c>
      <c r="F8" s="24"/>
      <c r="G8" s="26" t="s">
        <v>29</v>
      </c>
      <c r="H8" s="24"/>
      <c r="I8" s="25">
        <v>9</v>
      </c>
      <c r="J8" s="24"/>
      <c r="K8" s="25">
        <v>5.4</v>
      </c>
      <c r="L8" s="27"/>
      <c r="M8" s="27">
        <v>50</v>
      </c>
      <c r="N8" s="9"/>
      <c r="O8" s="10"/>
      <c r="P8" s="11">
        <v>40</v>
      </c>
      <c r="Q8" s="24"/>
      <c r="R8" s="28">
        <v>2</v>
      </c>
      <c r="S8" s="24"/>
      <c r="T8" s="25">
        <v>19</v>
      </c>
      <c r="X8" s="20"/>
      <c r="Y8"/>
      <c r="Z8" s="21"/>
      <c r="AA8" s="21"/>
      <c r="AB8" s="21"/>
      <c r="AC8" s="21"/>
      <c r="AD8" s="21"/>
      <c r="AE8" s="21"/>
      <c r="AF8" s="20"/>
      <c r="AG8" s="20"/>
      <c r="AH8" s="20"/>
      <c r="AI8" s="20"/>
      <c r="AJ8" s="20"/>
      <c r="AK8" s="20"/>
    </row>
    <row r="9" spans="1:37">
      <c r="B9" s="23"/>
      <c r="C9" s="24">
        <v>2000</v>
      </c>
      <c r="D9" s="24">
        <v>2300</v>
      </c>
      <c r="E9" s="25">
        <v>5500</v>
      </c>
      <c r="F9" s="24"/>
      <c r="G9" s="19" t="s">
        <v>30</v>
      </c>
      <c r="I9" s="25">
        <v>10</v>
      </c>
      <c r="J9" s="24"/>
      <c r="K9" s="25">
        <v>4.2</v>
      </c>
      <c r="L9" s="27"/>
      <c r="M9" s="27">
        <v>100</v>
      </c>
      <c r="P9" s="11">
        <v>100</v>
      </c>
      <c r="Q9" s="24"/>
      <c r="R9" s="28">
        <v>3</v>
      </c>
      <c r="S9" s="24"/>
      <c r="T9" s="25">
        <v>19</v>
      </c>
      <c r="X9" s="20"/>
      <c r="Z9" s="21"/>
      <c r="AA9" s="21"/>
      <c r="AB9" s="21"/>
      <c r="AC9" s="21"/>
      <c r="AD9" s="21"/>
      <c r="AE9" s="21"/>
      <c r="AF9" s="20"/>
      <c r="AG9" s="20"/>
      <c r="AH9" s="20"/>
      <c r="AI9" s="20"/>
      <c r="AJ9" s="20"/>
      <c r="AK9" s="20"/>
    </row>
    <row r="10" spans="1:37">
      <c r="B10" s="23"/>
      <c r="C10" s="24">
        <v>3600</v>
      </c>
      <c r="D10" s="24">
        <v>3300</v>
      </c>
      <c r="E10" s="25">
        <v>8100</v>
      </c>
      <c r="F10" s="24"/>
      <c r="G10" s="19" t="s">
        <v>31</v>
      </c>
      <c r="I10" s="25">
        <v>21</v>
      </c>
      <c r="J10" s="24"/>
      <c r="K10" s="25">
        <v>2.2000000000000002</v>
      </c>
      <c r="L10" s="27"/>
      <c r="M10" s="27">
        <v>1200</v>
      </c>
      <c r="P10" s="11">
        <v>400</v>
      </c>
      <c r="Q10" s="24"/>
      <c r="R10" s="28">
        <v>40</v>
      </c>
      <c r="S10" s="24"/>
      <c r="T10" s="25">
        <v>90</v>
      </c>
      <c r="X10" s="20"/>
      <c r="Z10" s="21"/>
      <c r="AA10" s="21"/>
      <c r="AB10" s="21"/>
      <c r="AC10" s="21"/>
      <c r="AD10" s="21"/>
      <c r="AE10" s="21"/>
      <c r="AF10" s="20"/>
      <c r="AG10" s="20"/>
      <c r="AH10" s="20"/>
      <c r="AI10" s="20"/>
      <c r="AJ10" s="20"/>
      <c r="AK10" s="20"/>
    </row>
    <row r="11" spans="1:37">
      <c r="B11" s="23"/>
      <c r="C11" s="24">
        <v>1500</v>
      </c>
      <c r="D11" s="24">
        <v>1200</v>
      </c>
      <c r="E11" s="25">
        <v>5000</v>
      </c>
      <c r="F11" s="24"/>
      <c r="G11" s="19" t="s">
        <v>32</v>
      </c>
      <c r="I11" s="25">
        <v>3</v>
      </c>
      <c r="J11" s="24"/>
      <c r="K11" s="25">
        <v>2.1</v>
      </c>
      <c r="L11" s="27"/>
      <c r="M11" s="27">
        <v>140</v>
      </c>
      <c r="P11" s="30">
        <v>10</v>
      </c>
      <c r="Q11" s="24"/>
      <c r="R11" s="28">
        <v>0.6</v>
      </c>
      <c r="S11" s="24"/>
      <c r="T11" s="25">
        <v>12</v>
      </c>
      <c r="X11" s="20"/>
      <c r="Z11" s="21"/>
      <c r="AA11" s="21"/>
      <c r="AB11" s="21"/>
      <c r="AC11" s="21"/>
      <c r="AD11" s="21"/>
      <c r="AE11" s="21"/>
      <c r="AF11" s="20"/>
      <c r="AG11" s="20"/>
      <c r="AH11" s="20"/>
      <c r="AI11" s="20"/>
      <c r="AJ11" s="20"/>
      <c r="AK11" s="20"/>
    </row>
    <row r="12" spans="1:37">
      <c r="A12" s="18"/>
      <c r="B12" s="23"/>
      <c r="C12" s="24">
        <v>1300</v>
      </c>
      <c r="D12" s="24">
        <v>1300</v>
      </c>
      <c r="E12" s="25">
        <v>2300</v>
      </c>
      <c r="F12" s="24"/>
      <c r="G12" s="19" t="s">
        <v>33</v>
      </c>
      <c r="I12" s="25">
        <v>2</v>
      </c>
      <c r="J12" s="24"/>
      <c r="K12" s="25">
        <v>1.1000000000000001</v>
      </c>
      <c r="L12" s="27"/>
      <c r="M12" s="27">
        <v>50</v>
      </c>
      <c r="P12" s="30">
        <v>10</v>
      </c>
      <c r="Q12" s="24"/>
      <c r="R12" s="28">
        <v>4</v>
      </c>
      <c r="S12" s="24"/>
      <c r="T12" s="25">
        <v>7.2</v>
      </c>
      <c r="X12" s="20"/>
      <c r="Z12" s="21"/>
      <c r="AA12" s="21"/>
      <c r="AB12" s="21"/>
      <c r="AC12" s="21"/>
      <c r="AD12" s="21"/>
      <c r="AE12" s="21"/>
      <c r="AF12" s="20"/>
      <c r="AG12" s="20"/>
      <c r="AH12" s="20"/>
      <c r="AI12" s="20"/>
      <c r="AJ12" s="20"/>
      <c r="AK12" s="20"/>
    </row>
    <row r="13" spans="1:37">
      <c r="B13" s="23"/>
      <c r="C13" s="24"/>
      <c r="D13" s="24"/>
      <c r="E13" s="25"/>
      <c r="F13" s="24"/>
      <c r="G13" s="19"/>
      <c r="I13" s="25"/>
      <c r="J13" s="24"/>
      <c r="K13" s="25"/>
      <c r="L13" s="27"/>
      <c r="M13" s="27"/>
      <c r="P13" s="30"/>
      <c r="Q13" s="24"/>
      <c r="R13" s="28"/>
      <c r="S13" s="24"/>
      <c r="T13" s="25"/>
      <c r="X13" s="20"/>
      <c r="Z13" s="21"/>
      <c r="AA13" s="21"/>
      <c r="AB13" s="21"/>
      <c r="AC13" s="21"/>
      <c r="AD13" s="21"/>
      <c r="AE13" s="21"/>
      <c r="AF13" s="20"/>
      <c r="AG13" s="20"/>
      <c r="AH13" s="20"/>
      <c r="AI13" s="20"/>
      <c r="AJ13" s="20"/>
      <c r="AK13" s="20"/>
    </row>
    <row r="14" spans="1:37">
      <c r="A14" s="18" t="s">
        <v>34</v>
      </c>
      <c r="B14" s="23"/>
      <c r="C14" s="24"/>
      <c r="D14" s="24"/>
      <c r="E14" s="25"/>
      <c r="F14" s="24"/>
      <c r="G14" s="19"/>
      <c r="I14" s="25"/>
      <c r="J14" s="24"/>
      <c r="K14" s="25"/>
      <c r="L14" s="27"/>
      <c r="M14" s="27"/>
      <c r="P14" s="30"/>
      <c r="Q14" s="24"/>
      <c r="R14" s="28"/>
      <c r="S14" s="24"/>
      <c r="T14" s="25"/>
      <c r="X14" s="20"/>
      <c r="Z14" s="21"/>
      <c r="AA14" s="21"/>
      <c r="AB14" s="21"/>
      <c r="AC14" s="21"/>
      <c r="AD14" s="21"/>
      <c r="AE14" s="21"/>
      <c r="AF14" s="20"/>
      <c r="AG14" s="20"/>
      <c r="AH14" s="20"/>
      <c r="AI14" s="20"/>
      <c r="AJ14" s="20"/>
      <c r="AK14" s="20"/>
    </row>
    <row r="15" spans="1:37" s="29" customFormat="1">
      <c r="A15" s="22"/>
      <c r="B15" s="23"/>
      <c r="C15" s="24">
        <v>5000</v>
      </c>
      <c r="D15" s="24">
        <v>4400</v>
      </c>
      <c r="E15" s="25">
        <v>11000</v>
      </c>
      <c r="F15" s="24">
        <v>36</v>
      </c>
      <c r="G15" s="26"/>
      <c r="H15" s="24"/>
      <c r="I15" s="25"/>
      <c r="J15" s="24">
        <v>1</v>
      </c>
      <c r="K15" s="25">
        <v>30</v>
      </c>
      <c r="L15" s="27"/>
      <c r="M15" s="27">
        <v>2000</v>
      </c>
      <c r="N15" s="9"/>
      <c r="O15" s="10"/>
      <c r="P15" s="30">
        <v>1000</v>
      </c>
      <c r="Q15" s="24">
        <v>1</v>
      </c>
      <c r="R15" s="28">
        <v>300</v>
      </c>
      <c r="S15" s="24">
        <v>2</v>
      </c>
      <c r="T15" s="25">
        <v>75</v>
      </c>
      <c r="X15" s="20"/>
      <c r="Y15"/>
      <c r="Z15" s="21"/>
      <c r="AA15" s="21"/>
      <c r="AB15" s="21"/>
      <c r="AC15" s="21"/>
      <c r="AD15" s="21"/>
      <c r="AE15" s="21"/>
      <c r="AF15" s="20"/>
      <c r="AG15" s="20"/>
      <c r="AH15" s="20"/>
      <c r="AI15" s="20"/>
      <c r="AJ15" s="20"/>
      <c r="AK15" s="20"/>
    </row>
    <row r="16" spans="1:37">
      <c r="A16" s="18"/>
      <c r="B16" s="23"/>
      <c r="C16" s="24"/>
      <c r="D16" s="24"/>
      <c r="E16" s="25"/>
      <c r="F16" s="24"/>
      <c r="G16" s="19"/>
      <c r="I16" s="25"/>
      <c r="J16" s="24"/>
      <c r="K16" s="25"/>
      <c r="M16" s="27"/>
      <c r="P16" s="30"/>
      <c r="Q16" s="24"/>
      <c r="R16" s="28"/>
      <c r="S16" s="24"/>
      <c r="T16" s="25"/>
      <c r="X16" s="20"/>
      <c r="Z16" s="21"/>
      <c r="AA16" s="21"/>
      <c r="AB16" s="21"/>
      <c r="AC16" s="21"/>
      <c r="AD16" s="21"/>
      <c r="AE16" s="21"/>
      <c r="AF16" s="20"/>
      <c r="AG16" s="20"/>
      <c r="AH16" s="20"/>
      <c r="AI16" s="20"/>
      <c r="AJ16" s="20"/>
      <c r="AK16" s="20"/>
    </row>
    <row r="17" spans="1:37">
      <c r="A17" s="18" t="s">
        <v>24</v>
      </c>
      <c r="B17" s="23"/>
      <c r="C17" s="24"/>
      <c r="D17" s="24"/>
      <c r="E17" s="25"/>
      <c r="F17" s="24"/>
      <c r="G17" s="19"/>
      <c r="I17" s="25"/>
      <c r="J17" s="24"/>
      <c r="K17" s="25"/>
      <c r="M17" s="27"/>
      <c r="P17" s="30"/>
      <c r="Q17" s="24"/>
      <c r="R17" s="28"/>
      <c r="S17" s="24"/>
      <c r="T17" s="25"/>
      <c r="X17" s="20"/>
      <c r="Z17" s="21"/>
      <c r="AA17" s="21"/>
      <c r="AB17" s="21"/>
      <c r="AC17" s="21"/>
      <c r="AD17" s="21"/>
      <c r="AE17" s="21"/>
      <c r="AF17" s="20"/>
      <c r="AG17" s="20"/>
      <c r="AH17" s="20"/>
      <c r="AI17" s="20"/>
      <c r="AJ17" s="20"/>
      <c r="AK17" s="20"/>
    </row>
    <row r="18" spans="1:37">
      <c r="A18" s="18"/>
      <c r="B18" s="23" t="s">
        <v>35</v>
      </c>
      <c r="C18" s="24"/>
      <c r="D18" s="24">
        <v>1600</v>
      </c>
      <c r="E18" s="25">
        <v>3400</v>
      </c>
      <c r="F18" s="24">
        <v>3.6</v>
      </c>
      <c r="G18" s="19"/>
      <c r="I18" s="25"/>
      <c r="J18" s="24"/>
      <c r="K18" s="25"/>
      <c r="M18" s="27"/>
      <c r="P18" s="30"/>
      <c r="Q18" s="24"/>
      <c r="R18" s="28"/>
      <c r="S18" s="24"/>
      <c r="T18" s="25">
        <v>7.5</v>
      </c>
      <c r="X18" s="20"/>
      <c r="Z18" s="21"/>
      <c r="AA18" s="21"/>
      <c r="AB18" s="21"/>
      <c r="AC18" s="21"/>
      <c r="AD18" s="21"/>
      <c r="AE18" s="21"/>
      <c r="AF18" s="20"/>
      <c r="AG18" s="20"/>
      <c r="AH18" s="20"/>
      <c r="AI18" s="20"/>
      <c r="AJ18" s="20"/>
      <c r="AK18" s="20"/>
    </row>
    <row r="19" spans="1:37">
      <c r="B19" s="2" t="s">
        <v>36</v>
      </c>
      <c r="C19" s="24"/>
      <c r="D19" s="24">
        <v>1600</v>
      </c>
      <c r="E19" s="25">
        <v>3400</v>
      </c>
      <c r="F19" s="24">
        <v>5.4</v>
      </c>
      <c r="G19" s="19"/>
      <c r="I19" s="25"/>
      <c r="J19" s="24"/>
      <c r="K19" s="25"/>
      <c r="M19" s="27"/>
      <c r="P19" s="30"/>
      <c r="Q19" s="24"/>
      <c r="R19" s="28"/>
      <c r="S19" s="24"/>
      <c r="T19" s="25">
        <v>7.5</v>
      </c>
      <c r="X19" s="20"/>
      <c r="Z19" s="21"/>
      <c r="AA19" s="21"/>
      <c r="AB19" s="21"/>
      <c r="AC19" s="21"/>
      <c r="AD19" s="21"/>
      <c r="AE19" s="21"/>
      <c r="AF19" s="20"/>
      <c r="AG19" s="20"/>
      <c r="AH19" s="20"/>
      <c r="AI19" s="20"/>
      <c r="AJ19" s="20"/>
      <c r="AK19" s="20"/>
    </row>
    <row r="20" spans="1:37">
      <c r="B20" s="23" t="s">
        <v>37</v>
      </c>
      <c r="C20" s="24"/>
      <c r="D20" s="24">
        <v>2100</v>
      </c>
      <c r="E20" s="25">
        <v>4200</v>
      </c>
      <c r="F20" s="24">
        <v>6</v>
      </c>
      <c r="G20" s="19"/>
      <c r="I20" s="25"/>
      <c r="J20" s="24"/>
      <c r="K20" s="25"/>
      <c r="M20" s="27"/>
      <c r="P20" s="30"/>
      <c r="Q20" s="24"/>
      <c r="R20" s="28"/>
      <c r="S20" s="24"/>
      <c r="T20" s="25">
        <v>11</v>
      </c>
      <c r="X20" s="20"/>
      <c r="Z20" s="21"/>
      <c r="AA20" s="21"/>
      <c r="AB20" s="21"/>
      <c r="AC20" s="21"/>
      <c r="AD20" s="21"/>
      <c r="AE20" s="21"/>
      <c r="AF20" s="20"/>
      <c r="AG20" s="20"/>
      <c r="AH20" s="20"/>
      <c r="AI20" s="20"/>
      <c r="AJ20" s="20"/>
      <c r="AK20" s="20"/>
    </row>
    <row r="21" spans="1:37">
      <c r="A21" s="18"/>
      <c r="B21" s="23" t="s">
        <v>38</v>
      </c>
      <c r="C21" s="24"/>
      <c r="D21" s="24">
        <v>2100</v>
      </c>
      <c r="E21" s="25">
        <v>5400</v>
      </c>
      <c r="F21" s="24">
        <v>7.5</v>
      </c>
      <c r="G21" s="19"/>
      <c r="I21" s="25"/>
      <c r="J21" s="24"/>
      <c r="K21" s="25"/>
      <c r="M21" s="27"/>
      <c r="P21" s="30"/>
      <c r="Q21" s="24"/>
      <c r="R21" s="28"/>
      <c r="S21" s="24"/>
      <c r="T21" s="25">
        <v>11</v>
      </c>
      <c r="X21" s="20"/>
      <c r="Z21" s="21"/>
      <c r="AA21" s="21"/>
      <c r="AB21" s="21"/>
      <c r="AC21" s="21"/>
      <c r="AD21" s="21"/>
      <c r="AE21" s="21"/>
      <c r="AF21" s="20"/>
      <c r="AG21" s="20"/>
      <c r="AH21" s="20"/>
      <c r="AI21" s="20"/>
      <c r="AJ21" s="20"/>
      <c r="AK21" s="20"/>
    </row>
    <row r="22" spans="1:37">
      <c r="B22" s="23" t="s">
        <v>39</v>
      </c>
      <c r="C22" s="24"/>
      <c r="D22" s="24">
        <v>2600</v>
      </c>
      <c r="E22" s="25">
        <v>5400</v>
      </c>
      <c r="F22" s="24">
        <v>9</v>
      </c>
      <c r="G22" s="19"/>
      <c r="I22" s="25"/>
      <c r="J22" s="24"/>
      <c r="K22" s="25"/>
      <c r="M22" s="27"/>
      <c r="P22" s="30"/>
      <c r="Q22" s="24"/>
      <c r="R22" s="28"/>
      <c r="S22" s="24"/>
      <c r="T22" s="25">
        <v>15</v>
      </c>
      <c r="X22" s="20"/>
      <c r="Z22" s="21"/>
      <c r="AA22" s="21"/>
      <c r="AB22" s="21"/>
      <c r="AC22" s="21"/>
      <c r="AD22" s="21"/>
      <c r="AE22" s="21"/>
      <c r="AF22" s="20"/>
      <c r="AG22" s="20"/>
      <c r="AH22" s="20"/>
      <c r="AI22" s="20"/>
      <c r="AJ22" s="20"/>
      <c r="AK22" s="20"/>
    </row>
    <row r="23" spans="1:37">
      <c r="A23" s="18"/>
      <c r="B23" s="23" t="s">
        <v>40</v>
      </c>
      <c r="C23" s="24"/>
      <c r="D23" s="24">
        <v>2600</v>
      </c>
      <c r="E23" s="25">
        <v>5400</v>
      </c>
      <c r="F23" s="24">
        <v>13.5</v>
      </c>
      <c r="G23" s="19"/>
      <c r="I23" s="25"/>
      <c r="J23" s="24"/>
      <c r="K23" s="25"/>
      <c r="M23" s="27"/>
      <c r="P23" s="30"/>
      <c r="Q23" s="24"/>
      <c r="R23" s="28"/>
      <c r="S23" s="24"/>
      <c r="T23" s="25">
        <v>15</v>
      </c>
      <c r="X23" s="20"/>
      <c r="Z23" s="21"/>
      <c r="AA23" s="21"/>
      <c r="AB23" s="21"/>
      <c r="AC23" s="21"/>
      <c r="AD23" s="21"/>
      <c r="AE23" s="21"/>
      <c r="AF23" s="20"/>
      <c r="AG23" s="20"/>
      <c r="AH23" s="20"/>
      <c r="AI23" s="20"/>
      <c r="AJ23" s="20"/>
      <c r="AK23" s="20"/>
    </row>
    <row r="24" spans="1:37">
      <c r="B24" s="23" t="s">
        <v>41</v>
      </c>
      <c r="C24" s="24"/>
      <c r="D24" s="24">
        <v>2600</v>
      </c>
      <c r="E24" s="25">
        <v>6600</v>
      </c>
      <c r="F24" s="24">
        <v>10.8</v>
      </c>
      <c r="G24" s="19"/>
      <c r="I24" s="25"/>
      <c r="J24" s="24"/>
      <c r="K24" s="25"/>
      <c r="M24" s="27"/>
      <c r="P24" s="30"/>
      <c r="Q24" s="24"/>
      <c r="R24" s="28"/>
      <c r="T24" s="25">
        <v>15</v>
      </c>
      <c r="X24" s="20"/>
      <c r="Z24" s="21"/>
      <c r="AA24" s="21"/>
      <c r="AB24" s="21"/>
      <c r="AC24" s="21"/>
      <c r="AD24" s="21"/>
      <c r="AE24" s="21"/>
      <c r="AF24" s="20"/>
      <c r="AG24" s="20"/>
      <c r="AH24" s="20"/>
      <c r="AI24" s="20"/>
      <c r="AJ24" s="20"/>
      <c r="AK24" s="20"/>
    </row>
    <row r="25" spans="1:37">
      <c r="B25" s="23" t="s">
        <v>42</v>
      </c>
      <c r="C25" s="31"/>
      <c r="D25" s="31">
        <v>2600</v>
      </c>
      <c r="E25" s="32">
        <v>5400</v>
      </c>
      <c r="F25" s="24">
        <v>9</v>
      </c>
      <c r="G25" s="19"/>
      <c r="I25" s="33"/>
      <c r="J25" s="34"/>
      <c r="K25" s="25"/>
      <c r="M25" s="27"/>
      <c r="P25" s="35"/>
      <c r="Q25" s="36"/>
      <c r="R25" s="37"/>
      <c r="S25" s="36"/>
      <c r="T25" s="25">
        <v>15</v>
      </c>
      <c r="X25" s="20"/>
      <c r="Z25" s="21"/>
      <c r="AA25" s="21"/>
      <c r="AB25" s="21"/>
      <c r="AC25" s="21"/>
      <c r="AD25" s="21"/>
      <c r="AE25" s="21"/>
      <c r="AF25" s="20"/>
      <c r="AG25" s="20"/>
      <c r="AH25" s="20"/>
      <c r="AI25" s="20"/>
      <c r="AJ25" s="20"/>
      <c r="AK25" s="20"/>
    </row>
    <row r="26" spans="1:37">
      <c r="A26" s="18"/>
      <c r="B26" s="2" t="s">
        <v>43</v>
      </c>
      <c r="C26" s="31"/>
      <c r="D26" s="31">
        <v>2600</v>
      </c>
      <c r="E26" s="32">
        <v>5400</v>
      </c>
      <c r="F26" s="24">
        <v>18</v>
      </c>
      <c r="G26" s="38"/>
      <c r="I26" s="39"/>
      <c r="J26" s="40"/>
      <c r="K26" s="25"/>
      <c r="M26" s="27"/>
      <c r="P26" s="35"/>
      <c r="Q26" s="36"/>
      <c r="R26" s="37"/>
      <c r="S26" s="36"/>
      <c r="T26" s="25">
        <v>15</v>
      </c>
      <c r="X26" s="20"/>
      <c r="Z26" s="21"/>
      <c r="AA26" s="21"/>
      <c r="AB26" s="21"/>
      <c r="AC26" s="21"/>
      <c r="AD26" s="21"/>
      <c r="AE26" s="21"/>
      <c r="AF26" s="20"/>
      <c r="AG26" s="20"/>
      <c r="AH26" s="20"/>
      <c r="AI26" s="20"/>
      <c r="AJ26" s="20"/>
      <c r="AK26" s="20"/>
    </row>
    <row r="27" spans="1:37">
      <c r="B27" s="2" t="s">
        <v>45</v>
      </c>
      <c r="C27" s="31"/>
      <c r="D27" s="31">
        <v>3000</v>
      </c>
      <c r="E27" s="32">
        <v>6500</v>
      </c>
      <c r="F27" s="24">
        <v>12.6</v>
      </c>
      <c r="G27" s="19"/>
      <c r="I27" s="33"/>
      <c r="J27" s="34"/>
      <c r="K27" s="25"/>
      <c r="M27" s="27"/>
      <c r="P27" s="35"/>
      <c r="Q27" s="36"/>
      <c r="R27" s="37"/>
      <c r="S27" s="36"/>
      <c r="T27" s="25">
        <v>22</v>
      </c>
      <c r="X27" s="20"/>
      <c r="Z27" s="21"/>
      <c r="AA27" s="21"/>
      <c r="AB27" s="21"/>
      <c r="AC27" s="21"/>
      <c r="AD27" s="21"/>
      <c r="AE27" s="21"/>
      <c r="AF27" s="20"/>
      <c r="AG27" s="20"/>
      <c r="AH27" s="20"/>
      <c r="AI27" s="20"/>
      <c r="AJ27" s="20"/>
      <c r="AK27" s="20"/>
    </row>
    <row r="28" spans="1:37">
      <c r="A28" s="18"/>
      <c r="B28" s="23" t="s">
        <v>44</v>
      </c>
      <c r="C28" s="31"/>
      <c r="D28" s="31">
        <v>3000</v>
      </c>
      <c r="E28" s="32">
        <v>6500</v>
      </c>
      <c r="F28" s="24">
        <v>25.6</v>
      </c>
      <c r="G28" s="19"/>
      <c r="I28" s="33"/>
      <c r="J28" s="34"/>
      <c r="K28" s="25"/>
      <c r="M28" s="27"/>
      <c r="P28" s="35"/>
      <c r="Q28" s="36"/>
      <c r="R28" s="37"/>
      <c r="S28" s="36"/>
      <c r="T28" s="25">
        <v>30</v>
      </c>
      <c r="X28" s="20"/>
      <c r="Z28" s="21"/>
      <c r="AA28" s="21"/>
      <c r="AB28" s="21"/>
      <c r="AC28" s="21"/>
      <c r="AD28" s="21"/>
      <c r="AE28" s="21"/>
      <c r="AF28" s="20"/>
      <c r="AG28" s="20"/>
      <c r="AH28" s="20"/>
      <c r="AI28" s="20"/>
      <c r="AJ28" s="20"/>
      <c r="AK28" s="20"/>
    </row>
    <row r="29" spans="1:37">
      <c r="C29" s="31"/>
      <c r="D29" s="31"/>
      <c r="E29" s="32"/>
      <c r="F29" s="24"/>
      <c r="G29" s="19"/>
      <c r="I29" s="33"/>
      <c r="J29" s="34"/>
      <c r="K29" s="25"/>
      <c r="M29" s="27"/>
      <c r="P29" s="35"/>
      <c r="Q29" s="36"/>
      <c r="R29" s="37"/>
      <c r="S29" s="36"/>
      <c r="T29" s="25"/>
      <c r="X29" s="20"/>
      <c r="Z29" s="21"/>
      <c r="AA29" s="21"/>
      <c r="AB29" s="21"/>
      <c r="AC29" s="21"/>
      <c r="AD29" s="21"/>
      <c r="AE29" s="21"/>
      <c r="AF29" s="20"/>
      <c r="AG29" s="20"/>
      <c r="AH29" s="20"/>
      <c r="AI29" s="20"/>
      <c r="AJ29" s="20"/>
      <c r="AK29" s="20"/>
    </row>
    <row r="30" spans="1:37">
      <c r="A30" s="41" t="s">
        <v>46</v>
      </c>
      <c r="C30" s="31"/>
      <c r="D30" s="31"/>
      <c r="E30" s="32"/>
      <c r="F30" s="24"/>
      <c r="G30" s="19"/>
      <c r="I30" s="33"/>
      <c r="J30" s="34"/>
      <c r="K30" s="25"/>
      <c r="M30" s="27"/>
      <c r="P30" s="35"/>
      <c r="Q30" s="36"/>
      <c r="R30" s="37"/>
      <c r="T30" s="25"/>
      <c r="X30" s="20"/>
      <c r="Z30" s="21"/>
      <c r="AA30" s="21"/>
      <c r="AB30" s="21"/>
      <c r="AC30" s="21"/>
      <c r="AD30" s="21"/>
      <c r="AE30" s="21"/>
      <c r="AF30" s="20"/>
      <c r="AG30" s="20"/>
      <c r="AH30" s="20"/>
      <c r="AI30" s="20"/>
      <c r="AJ30" s="20"/>
      <c r="AK30" s="20"/>
    </row>
    <row r="31" spans="1:37">
      <c r="A31" s="22" t="s">
        <v>47</v>
      </c>
      <c r="C31" s="31"/>
      <c r="D31" s="31"/>
      <c r="E31" s="32"/>
      <c r="F31" s="24"/>
      <c r="G31" s="19"/>
      <c r="I31" s="33"/>
      <c r="J31" s="34"/>
      <c r="K31" s="25"/>
      <c r="M31" s="27"/>
      <c r="P31" s="35"/>
      <c r="Q31" s="36"/>
      <c r="R31" s="37"/>
      <c r="T31" s="25"/>
      <c r="X31" s="20"/>
      <c r="Z31" s="21"/>
      <c r="AA31" s="21"/>
      <c r="AB31" s="21"/>
      <c r="AC31" s="21"/>
      <c r="AD31" s="21"/>
      <c r="AE31" s="21"/>
      <c r="AF31" s="20"/>
      <c r="AG31" s="20"/>
      <c r="AH31" s="20"/>
      <c r="AI31" s="20"/>
      <c r="AJ31" s="20"/>
      <c r="AK31" s="20"/>
    </row>
    <row r="32" spans="1:37">
      <c r="A32" s="22"/>
      <c r="B32" s="2" t="s">
        <v>48</v>
      </c>
      <c r="C32" s="31"/>
      <c r="D32" s="31"/>
      <c r="E32" s="32"/>
      <c r="F32" s="24"/>
      <c r="G32" s="19" t="s">
        <v>56</v>
      </c>
      <c r="I32" s="33"/>
      <c r="J32" s="34"/>
      <c r="K32" s="25"/>
      <c r="M32" s="27"/>
      <c r="P32" s="35">
        <v>2</v>
      </c>
      <c r="Q32" s="36"/>
      <c r="R32" s="37"/>
      <c r="S32" s="36"/>
      <c r="T32" s="25"/>
      <c r="X32" s="20"/>
      <c r="Z32" s="21"/>
      <c r="AA32" s="21"/>
      <c r="AB32" s="21"/>
      <c r="AC32" s="21"/>
      <c r="AD32" s="21"/>
      <c r="AE32" s="21"/>
      <c r="AF32" s="20"/>
      <c r="AG32" s="20"/>
      <c r="AH32" s="20"/>
      <c r="AI32" s="20"/>
      <c r="AJ32" s="20"/>
      <c r="AK32" s="20"/>
    </row>
    <row r="33" spans="1:37">
      <c r="B33" s="2" t="s">
        <v>49</v>
      </c>
      <c r="C33" s="31"/>
      <c r="D33" s="31"/>
      <c r="E33" s="32"/>
      <c r="F33" s="24"/>
      <c r="G33" s="19" t="s">
        <v>57</v>
      </c>
      <c r="I33" s="33"/>
      <c r="J33" s="34"/>
      <c r="K33" s="25"/>
      <c r="M33" s="27"/>
      <c r="P33" s="35">
        <v>3</v>
      </c>
      <c r="Q33" s="36"/>
      <c r="R33" s="37"/>
      <c r="S33" s="36"/>
      <c r="T33" s="25"/>
      <c r="X33" s="20"/>
      <c r="Z33" s="21"/>
      <c r="AA33" s="21"/>
      <c r="AB33" s="21"/>
      <c r="AC33" s="21"/>
      <c r="AD33" s="21"/>
      <c r="AE33" s="21"/>
      <c r="AF33" s="20"/>
      <c r="AG33" s="20"/>
      <c r="AH33" s="20"/>
      <c r="AI33" s="20"/>
      <c r="AJ33" s="20"/>
      <c r="AK33" s="20"/>
    </row>
    <row r="34" spans="1:37">
      <c r="A34" s="22" t="s">
        <v>50</v>
      </c>
      <c r="B34" s="23"/>
      <c r="C34" s="31"/>
      <c r="D34" s="31"/>
      <c r="E34" s="32"/>
      <c r="F34" s="24"/>
      <c r="G34" s="19"/>
      <c r="I34" s="42"/>
      <c r="J34" s="36"/>
      <c r="K34" s="25"/>
      <c r="L34" s="27"/>
      <c r="M34" s="27"/>
      <c r="P34" s="35"/>
      <c r="Q34" s="36"/>
      <c r="R34" s="37"/>
      <c r="S34" s="36"/>
      <c r="T34" s="25"/>
      <c r="X34" s="20"/>
      <c r="Z34" s="21"/>
      <c r="AA34" s="21"/>
      <c r="AB34" s="21"/>
      <c r="AC34" s="21"/>
      <c r="AD34" s="21"/>
      <c r="AE34" s="21"/>
      <c r="AF34" s="20"/>
      <c r="AG34" s="20"/>
      <c r="AH34" s="20"/>
      <c r="AI34" s="20"/>
      <c r="AJ34" s="20"/>
      <c r="AK34" s="20"/>
    </row>
    <row r="35" spans="1:37">
      <c r="A35" s="43"/>
      <c r="B35" s="2" t="s">
        <v>51</v>
      </c>
      <c r="C35" s="31"/>
      <c r="D35" s="31"/>
      <c r="E35" s="32"/>
      <c r="F35" s="24"/>
      <c r="G35" s="19" t="s">
        <v>58</v>
      </c>
      <c r="I35" s="42"/>
      <c r="J35" s="36"/>
      <c r="K35" s="25"/>
      <c r="M35" s="27"/>
      <c r="P35" s="35">
        <v>2</v>
      </c>
      <c r="Q35" s="36"/>
      <c r="R35" s="37"/>
      <c r="S35" s="36"/>
      <c r="T35" s="25"/>
      <c r="X35" s="20"/>
      <c r="Z35" s="21"/>
      <c r="AA35" s="21"/>
      <c r="AB35" s="21"/>
      <c r="AC35" s="21"/>
      <c r="AD35" s="21"/>
      <c r="AE35" s="21"/>
      <c r="AF35" s="20"/>
      <c r="AG35" s="20"/>
      <c r="AH35" s="20"/>
      <c r="AI35" s="20"/>
      <c r="AJ35" s="20"/>
      <c r="AK35" s="20"/>
    </row>
    <row r="36" spans="1:37">
      <c r="A36" s="18"/>
      <c r="B36" s="2" t="s">
        <v>52</v>
      </c>
      <c r="C36" s="31"/>
      <c r="D36" s="31"/>
      <c r="E36" s="32"/>
      <c r="F36" s="24"/>
      <c r="G36" s="19" t="s">
        <v>31</v>
      </c>
      <c r="I36" s="42"/>
      <c r="J36" s="36"/>
      <c r="K36" s="25"/>
      <c r="M36" s="27"/>
      <c r="P36" s="35">
        <v>3</v>
      </c>
      <c r="Q36" s="36"/>
      <c r="R36" s="37"/>
      <c r="S36" s="36"/>
      <c r="T36" s="25"/>
      <c r="X36" s="20"/>
      <c r="Z36" s="21"/>
      <c r="AA36" s="21"/>
      <c r="AB36" s="21"/>
      <c r="AC36" s="21"/>
      <c r="AD36" s="21"/>
      <c r="AE36" s="21"/>
      <c r="AF36" s="20"/>
      <c r="AG36" s="20"/>
      <c r="AH36" s="20"/>
      <c r="AI36" s="20"/>
      <c r="AJ36" s="20"/>
      <c r="AK36" s="20"/>
    </row>
    <row r="37" spans="1:37">
      <c r="A37" s="46" t="s">
        <v>53</v>
      </c>
      <c r="B37" s="44"/>
      <c r="C37" s="31"/>
      <c r="D37" s="31"/>
      <c r="G37" s="45"/>
      <c r="H37" s="40"/>
      <c r="I37" s="39"/>
      <c r="J37" s="40"/>
      <c r="X37" s="20"/>
      <c r="Z37" s="21"/>
      <c r="AA37" s="21"/>
      <c r="AB37" s="21"/>
      <c r="AC37" s="21"/>
      <c r="AD37" s="21"/>
      <c r="AE37" s="21"/>
      <c r="AF37" s="20"/>
      <c r="AG37" s="20"/>
      <c r="AH37" s="20"/>
      <c r="AI37" s="20"/>
      <c r="AJ37" s="20"/>
      <c r="AK37" s="20"/>
    </row>
    <row r="38" spans="1:37">
      <c r="B38" s="2" t="s">
        <v>54</v>
      </c>
      <c r="C38" s="31"/>
      <c r="D38" s="31"/>
      <c r="E38" s="32"/>
      <c r="F38" s="24"/>
      <c r="G38" s="19" t="s">
        <v>58</v>
      </c>
      <c r="I38" s="33"/>
      <c r="J38" s="34"/>
      <c r="K38" s="25"/>
      <c r="P38" s="35">
        <v>2</v>
      </c>
      <c r="Q38" s="36"/>
      <c r="R38" s="37"/>
      <c r="S38" s="36"/>
      <c r="T38" s="25"/>
      <c r="X38" s="20"/>
      <c r="Z38" s="21"/>
      <c r="AA38" s="21"/>
      <c r="AB38" s="21"/>
      <c r="AC38" s="21"/>
      <c r="AD38" s="21"/>
      <c r="AE38" s="21"/>
      <c r="AF38" s="20"/>
      <c r="AG38" s="20"/>
      <c r="AH38" s="20"/>
      <c r="AI38" s="20"/>
      <c r="AJ38" s="20"/>
      <c r="AK38" s="20"/>
    </row>
    <row r="39" spans="1:37">
      <c r="A39" s="43"/>
      <c r="B39" s="2" t="s">
        <v>55</v>
      </c>
      <c r="C39" s="31"/>
      <c r="D39" s="31"/>
      <c r="E39" s="32"/>
      <c r="F39" s="24"/>
      <c r="G39" s="19" t="s">
        <v>31</v>
      </c>
      <c r="I39" s="33"/>
      <c r="J39" s="34"/>
      <c r="K39" s="25"/>
      <c r="P39" s="35">
        <v>3</v>
      </c>
      <c r="Q39" s="36"/>
      <c r="R39" s="37"/>
      <c r="S39" s="36"/>
      <c r="T39" s="25"/>
      <c r="X39" s="20"/>
      <c r="Z39" s="21"/>
      <c r="AA39" s="21"/>
      <c r="AB39" s="21"/>
      <c r="AC39" s="21"/>
      <c r="AD39" s="21"/>
      <c r="AE39" s="21"/>
      <c r="AF39" s="20"/>
      <c r="AG39" s="20"/>
      <c r="AH39" s="20"/>
      <c r="AI39" s="20"/>
      <c r="AJ39" s="20"/>
      <c r="AK39" s="20"/>
    </row>
    <row r="40" spans="1:37">
      <c r="C40" s="31"/>
      <c r="D40" s="31"/>
      <c r="E40" s="32"/>
      <c r="F40" s="24"/>
      <c r="G40" s="19"/>
      <c r="I40" s="33"/>
      <c r="J40" s="34"/>
      <c r="K40" s="25"/>
      <c r="P40" s="35"/>
      <c r="Q40" s="36"/>
      <c r="R40" s="37"/>
      <c r="S40" s="36"/>
      <c r="T40" s="25"/>
      <c r="X40" s="20"/>
      <c r="Z40" s="21"/>
      <c r="AA40" s="21"/>
      <c r="AB40" s="21"/>
      <c r="AC40" s="21"/>
      <c r="AD40" s="21"/>
      <c r="AE40" s="21"/>
      <c r="AF40" s="20"/>
      <c r="AG40" s="20"/>
      <c r="AH40" s="20"/>
      <c r="AI40" s="20"/>
      <c r="AJ40" s="20"/>
      <c r="AK40" s="20"/>
    </row>
    <row r="41" spans="1:37">
      <c r="A41" s="18" t="s">
        <v>59</v>
      </c>
      <c r="C41" s="31"/>
      <c r="D41" s="31"/>
      <c r="E41" s="32"/>
      <c r="F41" s="24"/>
      <c r="G41" s="19"/>
      <c r="I41" s="33"/>
      <c r="J41" s="34"/>
      <c r="K41" s="25"/>
      <c r="P41" s="35"/>
      <c r="Q41" s="36"/>
      <c r="R41" s="37"/>
      <c r="S41" s="36"/>
      <c r="T41" s="25"/>
      <c r="X41" s="20"/>
      <c r="Z41" s="21"/>
      <c r="AA41" s="21"/>
      <c r="AB41" s="21"/>
      <c r="AC41" s="21"/>
      <c r="AD41" s="21"/>
      <c r="AE41" s="21"/>
      <c r="AF41" s="20"/>
      <c r="AG41" s="20"/>
      <c r="AH41" s="20"/>
      <c r="AI41" s="20"/>
      <c r="AJ41" s="20"/>
      <c r="AK41" s="20"/>
    </row>
    <row r="42" spans="1:37">
      <c r="A42" s="18"/>
      <c r="C42" s="31">
        <v>1900</v>
      </c>
      <c r="D42" s="31">
        <v>3300</v>
      </c>
      <c r="E42" s="32">
        <v>6000</v>
      </c>
      <c r="F42" s="24"/>
      <c r="G42" s="19" t="s">
        <v>60</v>
      </c>
      <c r="I42" s="33"/>
      <c r="J42" s="34">
        <v>1.6</v>
      </c>
      <c r="K42" s="25">
        <v>8.5</v>
      </c>
      <c r="P42" s="35"/>
      <c r="Q42" s="36"/>
      <c r="R42" s="37"/>
      <c r="S42" s="36">
        <v>8</v>
      </c>
      <c r="T42" s="25">
        <v>44</v>
      </c>
      <c r="X42" s="20"/>
      <c r="Z42" s="21"/>
      <c r="AA42" s="21"/>
      <c r="AB42" s="21"/>
      <c r="AC42" s="21"/>
      <c r="AD42" s="21"/>
      <c r="AE42" s="21"/>
      <c r="AF42" s="20"/>
      <c r="AG42" s="20"/>
      <c r="AH42" s="20"/>
      <c r="AI42" s="20"/>
      <c r="AJ42" s="20"/>
      <c r="AK42" s="20"/>
    </row>
    <row r="43" spans="1:37">
      <c r="C43" s="31"/>
      <c r="D43" s="31"/>
      <c r="E43" s="32"/>
      <c r="F43" s="24"/>
      <c r="G43" s="19"/>
      <c r="I43" s="33"/>
      <c r="J43" s="34">
        <v>2</v>
      </c>
      <c r="K43" s="25">
        <v>14</v>
      </c>
      <c r="P43" s="35"/>
      <c r="Q43" s="36"/>
      <c r="R43" s="37"/>
      <c r="S43" s="36">
        <v>8</v>
      </c>
      <c r="T43" s="25">
        <v>60</v>
      </c>
      <c r="X43" s="20"/>
      <c r="Z43" s="21"/>
      <c r="AA43" s="21"/>
      <c r="AB43" s="21"/>
      <c r="AC43" s="21"/>
      <c r="AD43" s="21"/>
      <c r="AE43" s="21"/>
      <c r="AF43" s="20"/>
      <c r="AG43" s="20"/>
      <c r="AH43" s="20"/>
      <c r="AI43" s="20"/>
      <c r="AJ43" s="20"/>
      <c r="AK43" s="20"/>
    </row>
    <row r="44" spans="1:37">
      <c r="A44" s="18" t="s">
        <v>61</v>
      </c>
      <c r="C44" s="31"/>
      <c r="D44" s="31"/>
      <c r="E44" s="32"/>
      <c r="F44" s="24"/>
      <c r="G44" s="19"/>
      <c r="I44" s="33"/>
      <c r="J44" s="34"/>
      <c r="K44" s="25"/>
      <c r="P44" s="35"/>
      <c r="Q44" s="36"/>
      <c r="R44" s="37"/>
      <c r="S44" s="36"/>
      <c r="T44" s="25"/>
      <c r="X44" s="20"/>
      <c r="Z44" s="21"/>
      <c r="AA44" s="21"/>
      <c r="AB44" s="21"/>
      <c r="AC44" s="21"/>
      <c r="AD44" s="21"/>
      <c r="AE44" s="21"/>
      <c r="AF44" s="20"/>
      <c r="AG44" s="20"/>
      <c r="AH44" s="20"/>
      <c r="AI44" s="20"/>
      <c r="AJ44" s="20"/>
      <c r="AK44" s="20"/>
    </row>
    <row r="45" spans="1:37">
      <c r="A45" s="1" t="s">
        <v>62</v>
      </c>
      <c r="C45" s="9"/>
      <c r="D45" s="9"/>
      <c r="E45" s="10"/>
      <c r="G45" s="19"/>
      <c r="X45" s="20"/>
      <c r="Z45" s="21"/>
      <c r="AA45" s="21"/>
      <c r="AB45" s="21"/>
      <c r="AC45" s="21"/>
      <c r="AD45" s="21"/>
      <c r="AE45" s="21"/>
      <c r="AF45" s="20"/>
      <c r="AG45" s="20"/>
      <c r="AH45" s="20"/>
      <c r="AI45" s="20"/>
      <c r="AJ45" s="20"/>
      <c r="AK45" s="20"/>
    </row>
    <row r="46" spans="1:37">
      <c r="A46" s="41"/>
      <c r="B46" s="23" t="s">
        <v>63</v>
      </c>
      <c r="C46" s="31">
        <v>1440</v>
      </c>
      <c r="D46" s="31">
        <v>1435</v>
      </c>
      <c r="E46" s="32">
        <v>3100</v>
      </c>
      <c r="F46" s="24"/>
      <c r="G46" s="26" t="s">
        <v>67</v>
      </c>
      <c r="H46" s="24">
        <f>0.3*1.2*3</f>
        <v>1.08</v>
      </c>
      <c r="I46" s="25">
        <f>0.5*1.2*3</f>
        <v>1.7999999999999998</v>
      </c>
      <c r="J46" s="24"/>
      <c r="K46" s="25">
        <v>2</v>
      </c>
      <c r="L46" s="27"/>
      <c r="M46" s="27"/>
      <c r="N46" s="24"/>
      <c r="P46" s="35">
        <v>8</v>
      </c>
      <c r="Q46" s="36">
        <v>3.2000000000000001E-2</v>
      </c>
      <c r="R46" s="37">
        <v>2</v>
      </c>
      <c r="S46" s="36"/>
      <c r="T46" s="25">
        <v>3.8</v>
      </c>
      <c r="X46" s="20"/>
      <c r="Z46" s="21"/>
      <c r="AA46" s="21"/>
      <c r="AB46" s="21"/>
      <c r="AC46" s="21"/>
      <c r="AD46" s="21"/>
      <c r="AE46" s="21"/>
      <c r="AF46" s="20"/>
      <c r="AG46" s="20"/>
      <c r="AH46" s="20"/>
      <c r="AI46" s="20"/>
      <c r="AJ46" s="20"/>
      <c r="AK46" s="20"/>
    </row>
    <row r="47" spans="1:37">
      <c r="B47" s="23" t="s">
        <v>64</v>
      </c>
      <c r="C47" s="47">
        <v>1440</v>
      </c>
      <c r="D47" s="47">
        <v>1435</v>
      </c>
      <c r="E47" s="37">
        <v>2670</v>
      </c>
      <c r="F47" s="36"/>
      <c r="G47" s="19" t="s">
        <v>68</v>
      </c>
      <c r="H47" s="9">
        <f>0.3*1.2*2.3</f>
        <v>0.82799999999999996</v>
      </c>
      <c r="I47" s="10">
        <f>0.5*1.2*2.3</f>
        <v>1.38</v>
      </c>
      <c r="J47" s="36"/>
      <c r="K47" s="42">
        <v>1.6</v>
      </c>
      <c r="M47" s="27"/>
      <c r="P47" s="35">
        <v>8</v>
      </c>
      <c r="Q47" s="36">
        <v>3.2000000000000001E-2</v>
      </c>
      <c r="R47" s="37">
        <v>2</v>
      </c>
      <c r="S47" s="24"/>
      <c r="T47" s="42">
        <v>3.8</v>
      </c>
      <c r="X47" s="20"/>
      <c r="Z47" s="21"/>
      <c r="AA47" s="21"/>
      <c r="AB47" s="21"/>
      <c r="AC47" s="21"/>
      <c r="AD47" s="21"/>
      <c r="AE47" s="21"/>
      <c r="AF47" s="20"/>
      <c r="AG47" s="20"/>
      <c r="AH47" s="20"/>
      <c r="AI47" s="20"/>
      <c r="AJ47" s="20"/>
      <c r="AK47" s="20"/>
    </row>
    <row r="48" spans="1:37">
      <c r="A48" s="46" t="s">
        <v>65</v>
      </c>
      <c r="B48" s="23"/>
      <c r="C48" s="47"/>
      <c r="D48" s="47"/>
      <c r="E48" s="37"/>
      <c r="F48" s="36"/>
      <c r="G48" s="19"/>
      <c r="I48" s="42"/>
      <c r="J48" s="36"/>
      <c r="K48" s="42"/>
      <c r="M48" s="27"/>
      <c r="P48" s="35"/>
      <c r="Q48" s="36"/>
      <c r="R48" s="37"/>
      <c r="S48" s="24"/>
      <c r="T48" s="42"/>
      <c r="X48" s="20"/>
      <c r="Z48" s="21"/>
      <c r="AA48" s="21"/>
      <c r="AB48" s="21"/>
      <c r="AC48" s="21"/>
      <c r="AD48" s="21"/>
      <c r="AE48" s="21"/>
      <c r="AF48" s="20"/>
      <c r="AG48" s="20"/>
      <c r="AH48" s="20"/>
      <c r="AI48" s="20"/>
      <c r="AJ48" s="20"/>
      <c r="AK48" s="20"/>
    </row>
    <row r="49" spans="1:37">
      <c r="B49" s="23" t="s">
        <v>66</v>
      </c>
      <c r="C49" s="47">
        <v>4120</v>
      </c>
      <c r="D49" s="47">
        <v>1470</v>
      </c>
      <c r="E49" s="37">
        <v>4780</v>
      </c>
      <c r="F49" s="36"/>
      <c r="G49" s="19" t="s">
        <v>69</v>
      </c>
      <c r="H49" s="9">
        <f>0.3*1.2*1.5</f>
        <v>0.54</v>
      </c>
      <c r="I49" s="10">
        <f>0.5*1.2*1.5</f>
        <v>0.89999999999999991</v>
      </c>
      <c r="J49" s="36"/>
      <c r="K49" s="42">
        <v>5.0999999999999996</v>
      </c>
      <c r="M49" s="27"/>
      <c r="P49" s="35">
        <v>4</v>
      </c>
      <c r="Q49" s="36">
        <v>7.3999999999999996E-2</v>
      </c>
      <c r="R49" s="37">
        <v>2</v>
      </c>
      <c r="S49" s="24"/>
      <c r="T49" s="42">
        <v>3.8</v>
      </c>
      <c r="X49" s="20"/>
      <c r="Z49" s="21"/>
      <c r="AA49" s="21"/>
      <c r="AB49" s="21"/>
      <c r="AC49" s="21"/>
      <c r="AD49" s="21"/>
      <c r="AE49" s="21"/>
      <c r="AF49" s="20"/>
      <c r="AG49" s="20"/>
      <c r="AH49" s="20"/>
      <c r="AI49" s="20"/>
      <c r="AJ49" s="20"/>
      <c r="AK49" s="20"/>
    </row>
    <row r="50" spans="1:37">
      <c r="B50" s="23"/>
      <c r="C50" s="47"/>
      <c r="D50" s="47"/>
      <c r="E50" s="42"/>
      <c r="F50" s="36"/>
      <c r="G50" s="19"/>
      <c r="I50" s="39"/>
      <c r="J50" s="36"/>
      <c r="K50" s="42"/>
      <c r="M50" s="27"/>
      <c r="P50" s="30"/>
      <c r="Q50" s="24"/>
      <c r="R50" s="28"/>
      <c r="S50" s="24"/>
      <c r="T50" s="42"/>
      <c r="X50" s="20"/>
      <c r="Z50" s="21"/>
      <c r="AA50" s="21"/>
      <c r="AB50" s="21"/>
      <c r="AC50" s="21"/>
      <c r="AD50" s="21"/>
      <c r="AE50" s="21"/>
      <c r="AF50" s="20"/>
      <c r="AG50" s="20"/>
      <c r="AH50" s="20"/>
      <c r="AI50" s="20"/>
      <c r="AJ50" s="20"/>
      <c r="AK50" s="20"/>
    </row>
    <row r="51" spans="1:37">
      <c r="A51" s="18" t="s">
        <v>70</v>
      </c>
      <c r="B51" s="23"/>
      <c r="C51" s="36"/>
      <c r="D51" s="36"/>
      <c r="E51" s="42"/>
      <c r="F51" s="36"/>
      <c r="G51" s="19"/>
      <c r="I51" s="39"/>
      <c r="J51" s="40"/>
      <c r="K51" s="42"/>
      <c r="M51" s="27"/>
      <c r="P51" s="30"/>
      <c r="Q51" s="24"/>
      <c r="R51" s="28"/>
      <c r="S51" s="24"/>
      <c r="T51" s="42"/>
      <c r="X51" s="20"/>
      <c r="Z51" s="21"/>
      <c r="AA51" s="21"/>
      <c r="AB51" s="21"/>
      <c r="AC51" s="21"/>
      <c r="AD51" s="21"/>
      <c r="AE51" s="21"/>
      <c r="AF51" s="20"/>
      <c r="AG51" s="20"/>
      <c r="AH51" s="20"/>
      <c r="AI51" s="20"/>
      <c r="AJ51" s="20"/>
      <c r="AK51" s="20"/>
    </row>
    <row r="52" spans="1:37">
      <c r="A52" s="18"/>
      <c r="B52" s="23"/>
      <c r="C52" s="36">
        <v>1400</v>
      </c>
      <c r="D52" s="36">
        <v>1600</v>
      </c>
      <c r="E52" s="42">
        <v>5000</v>
      </c>
      <c r="F52" s="36">
        <v>3</v>
      </c>
      <c r="G52" s="19"/>
      <c r="H52" s="36">
        <v>0.5</v>
      </c>
      <c r="I52" s="39">
        <v>3</v>
      </c>
      <c r="J52" s="36">
        <v>250</v>
      </c>
      <c r="K52" s="42">
        <v>800</v>
      </c>
      <c r="L52" s="36">
        <v>500</v>
      </c>
      <c r="M52" s="36">
        <v>579</v>
      </c>
      <c r="P52" s="30">
        <v>10</v>
      </c>
      <c r="Q52" s="24">
        <v>4.4999999999999998E-2</v>
      </c>
      <c r="R52" s="28">
        <v>10</v>
      </c>
      <c r="S52" s="24">
        <v>0.55000000000000004</v>
      </c>
      <c r="T52" s="42">
        <v>1.5</v>
      </c>
      <c r="X52" s="20"/>
      <c r="Z52" s="21"/>
      <c r="AA52" s="21"/>
      <c r="AB52" s="21"/>
      <c r="AC52" s="21"/>
      <c r="AD52" s="21"/>
      <c r="AE52" s="21"/>
      <c r="AF52" s="20"/>
      <c r="AG52" s="20"/>
      <c r="AH52" s="20"/>
      <c r="AI52" s="20"/>
      <c r="AJ52" s="20"/>
      <c r="AK52" s="20"/>
    </row>
    <row r="53" spans="1:37">
      <c r="A53" s="22"/>
      <c r="B53" s="23"/>
      <c r="C53" s="36"/>
      <c r="D53" s="36"/>
      <c r="E53" s="42"/>
      <c r="F53" s="36"/>
      <c r="G53" s="26"/>
      <c r="H53" s="24"/>
      <c r="I53" s="25"/>
      <c r="J53" s="24"/>
      <c r="K53" s="42"/>
      <c r="L53" s="27"/>
      <c r="M53" s="27"/>
      <c r="P53" s="30"/>
      <c r="Q53" s="24"/>
      <c r="R53" s="28"/>
      <c r="S53" s="24"/>
      <c r="T53" s="42"/>
      <c r="X53" s="20"/>
      <c r="Z53" s="21"/>
      <c r="AA53" s="21"/>
      <c r="AB53" s="21"/>
      <c r="AC53" s="21"/>
      <c r="AD53" s="21"/>
      <c r="AE53" s="21"/>
      <c r="AF53" s="20"/>
      <c r="AG53" s="20"/>
      <c r="AH53" s="20"/>
      <c r="AI53" s="20"/>
      <c r="AJ53" s="20"/>
      <c r="AK53" s="20"/>
    </row>
    <row r="54" spans="1:37">
      <c r="A54" s="18" t="s">
        <v>71</v>
      </c>
      <c r="B54" s="23"/>
      <c r="C54" s="36"/>
      <c r="D54" s="36"/>
      <c r="E54" s="25"/>
      <c r="F54" s="24"/>
      <c r="G54" s="19"/>
      <c r="I54" s="39"/>
      <c r="J54" s="40"/>
      <c r="K54" s="25"/>
      <c r="P54" s="48"/>
      <c r="Q54" s="36"/>
      <c r="R54" s="42"/>
      <c r="S54" s="24"/>
      <c r="T54" s="25"/>
      <c r="X54" s="20"/>
      <c r="Z54" s="21"/>
      <c r="AA54" s="21"/>
      <c r="AB54" s="21"/>
      <c r="AC54" s="21"/>
      <c r="AD54" s="21"/>
      <c r="AE54" s="21"/>
      <c r="AF54" s="20"/>
      <c r="AG54" s="20"/>
      <c r="AH54" s="20"/>
      <c r="AI54" s="20"/>
      <c r="AJ54" s="20"/>
      <c r="AK54" s="20"/>
    </row>
    <row r="55" spans="1:37">
      <c r="B55" s="23" t="s">
        <v>72</v>
      </c>
      <c r="C55" s="36">
        <v>3600</v>
      </c>
      <c r="D55" s="36">
        <v>2900</v>
      </c>
      <c r="E55" s="25">
        <v>7400</v>
      </c>
      <c r="F55" s="24"/>
      <c r="G55" s="19" t="s">
        <v>74</v>
      </c>
      <c r="H55" s="9">
        <f>0.35*2*7</f>
        <v>4.8999999999999995</v>
      </c>
      <c r="I55" s="10">
        <f>0.6*2*7</f>
        <v>8.4</v>
      </c>
      <c r="J55" s="40">
        <v>3</v>
      </c>
      <c r="K55" s="25">
        <v>11</v>
      </c>
      <c r="L55" s="7">
        <v>50</v>
      </c>
      <c r="M55" s="27">
        <v>190</v>
      </c>
      <c r="P55" s="48">
        <v>200</v>
      </c>
      <c r="Q55" s="36"/>
      <c r="R55" s="42"/>
      <c r="S55" s="24">
        <v>11</v>
      </c>
      <c r="T55" s="25">
        <v>30</v>
      </c>
      <c r="X55" s="20"/>
      <c r="Z55" s="21"/>
      <c r="AA55" s="21"/>
      <c r="AB55" s="21"/>
      <c r="AC55" s="21"/>
      <c r="AD55" s="21"/>
      <c r="AE55" s="21"/>
      <c r="AF55" s="20"/>
      <c r="AG55" s="20"/>
      <c r="AH55" s="20"/>
      <c r="AI55" s="20"/>
      <c r="AJ55" s="20"/>
      <c r="AK55" s="20"/>
    </row>
    <row r="56" spans="1:37">
      <c r="B56" s="23" t="s">
        <v>73</v>
      </c>
      <c r="C56" s="36">
        <v>2500</v>
      </c>
      <c r="D56" s="36">
        <v>2200</v>
      </c>
      <c r="E56" s="25">
        <v>4350</v>
      </c>
      <c r="F56" s="24"/>
      <c r="G56" s="19" t="s">
        <v>75</v>
      </c>
      <c r="H56" s="9">
        <f>0.35*1.4*3.5</f>
        <v>1.7149999999999999</v>
      </c>
      <c r="I56" s="10">
        <f>0.6*1.4*3.5</f>
        <v>2.94</v>
      </c>
      <c r="J56" s="40">
        <v>0.5</v>
      </c>
      <c r="K56" s="25">
        <v>4.5</v>
      </c>
      <c r="L56" s="7">
        <v>30</v>
      </c>
      <c r="M56" s="27">
        <v>100</v>
      </c>
      <c r="P56" s="48">
        <v>64</v>
      </c>
      <c r="Q56" s="36"/>
      <c r="R56" s="42"/>
      <c r="S56" s="24">
        <v>1.8</v>
      </c>
      <c r="T56" s="25">
        <v>21.2</v>
      </c>
      <c r="X56" s="20"/>
      <c r="Z56" s="21"/>
      <c r="AA56" s="21"/>
      <c r="AB56" s="21"/>
      <c r="AC56" s="21"/>
      <c r="AD56" s="21"/>
      <c r="AE56" s="21"/>
      <c r="AF56" s="20"/>
      <c r="AG56" s="20"/>
      <c r="AH56" s="20"/>
      <c r="AI56" s="20"/>
      <c r="AJ56" s="20"/>
      <c r="AK56" s="20"/>
    </row>
    <row r="57" spans="1:37">
      <c r="B57" s="23" t="s">
        <v>76</v>
      </c>
      <c r="C57" s="36">
        <v>4500</v>
      </c>
      <c r="D57" s="36">
        <v>4750</v>
      </c>
      <c r="E57" s="25">
        <v>8000</v>
      </c>
      <c r="F57" s="24"/>
      <c r="G57" s="19" t="s">
        <v>79</v>
      </c>
      <c r="H57" s="9">
        <f>0.35*2.5*7</f>
        <v>6.125</v>
      </c>
      <c r="I57" s="10">
        <f>0.6*2.5*7</f>
        <v>10.5</v>
      </c>
      <c r="J57" s="36">
        <v>4.5</v>
      </c>
      <c r="K57" s="25">
        <v>20</v>
      </c>
      <c r="L57" s="27">
        <v>50</v>
      </c>
      <c r="M57" s="27">
        <v>2000</v>
      </c>
      <c r="P57" s="48">
        <v>200</v>
      </c>
      <c r="Q57" s="36"/>
      <c r="R57" s="42"/>
      <c r="S57" s="24">
        <v>7.5</v>
      </c>
      <c r="T57" s="25">
        <v>264</v>
      </c>
      <c r="X57" s="20"/>
      <c r="Z57" s="21"/>
      <c r="AA57" s="21"/>
      <c r="AB57" s="21"/>
      <c r="AC57" s="21"/>
      <c r="AD57" s="21"/>
      <c r="AE57" s="21"/>
      <c r="AF57" s="20"/>
      <c r="AG57" s="20"/>
      <c r="AH57" s="20"/>
      <c r="AI57" s="20"/>
      <c r="AJ57" s="20"/>
      <c r="AK57" s="20"/>
    </row>
    <row r="58" spans="1:37">
      <c r="B58" s="23" t="s">
        <v>77</v>
      </c>
      <c r="C58" s="36">
        <v>1700</v>
      </c>
      <c r="D58" s="36">
        <v>2400</v>
      </c>
      <c r="E58" s="25">
        <v>3800</v>
      </c>
      <c r="F58" s="24"/>
      <c r="G58" s="19" t="s">
        <v>80</v>
      </c>
      <c r="H58" s="9">
        <f>0.35*2*2.8</f>
        <v>1.9599999999999997</v>
      </c>
      <c r="I58" s="10">
        <f>0.6*2*2.8</f>
        <v>3.36</v>
      </c>
      <c r="J58" s="36">
        <v>0.3</v>
      </c>
      <c r="K58" s="25">
        <v>5.5</v>
      </c>
      <c r="L58" s="27">
        <v>0.05</v>
      </c>
      <c r="M58" s="27">
        <v>50</v>
      </c>
      <c r="P58" s="48">
        <v>10</v>
      </c>
      <c r="Q58" s="36"/>
      <c r="R58" s="42"/>
      <c r="S58" s="24">
        <v>0.9</v>
      </c>
      <c r="T58" s="25">
        <v>11</v>
      </c>
      <c r="X58" s="20"/>
      <c r="Z58" s="21"/>
      <c r="AA58" s="21"/>
      <c r="AB58" s="21"/>
      <c r="AC58" s="21"/>
      <c r="AD58" s="21"/>
      <c r="AE58" s="21"/>
      <c r="AF58" s="20"/>
      <c r="AG58" s="20"/>
      <c r="AH58" s="20"/>
      <c r="AI58" s="20"/>
      <c r="AJ58" s="20"/>
      <c r="AK58" s="20"/>
    </row>
    <row r="59" spans="1:37">
      <c r="A59" s="18"/>
      <c r="B59" s="23" t="s">
        <v>78</v>
      </c>
      <c r="C59" s="36">
        <v>2000</v>
      </c>
      <c r="D59" s="36">
        <v>2150</v>
      </c>
      <c r="E59" s="25">
        <v>4000</v>
      </c>
      <c r="F59" s="24"/>
      <c r="G59" s="19" t="s">
        <v>75</v>
      </c>
      <c r="H59" s="9">
        <f>0.35*1.4*3.5</f>
        <v>1.7149999999999999</v>
      </c>
      <c r="I59" s="10">
        <f>0.6*1.4*3.5</f>
        <v>2.94</v>
      </c>
      <c r="J59" s="36">
        <v>0.4</v>
      </c>
      <c r="K59" s="25">
        <v>3.8</v>
      </c>
      <c r="L59" s="27">
        <v>25</v>
      </c>
      <c r="M59" s="27">
        <v>250</v>
      </c>
      <c r="P59" s="48">
        <v>64</v>
      </c>
      <c r="Q59" s="36"/>
      <c r="R59" s="42"/>
      <c r="S59" s="24">
        <v>1.6</v>
      </c>
      <c r="T59" s="25">
        <v>15</v>
      </c>
      <c r="X59" s="20"/>
      <c r="Z59" s="21"/>
      <c r="AA59" s="21"/>
      <c r="AB59" s="21"/>
      <c r="AC59" s="21"/>
      <c r="AD59" s="21"/>
      <c r="AE59" s="21"/>
      <c r="AF59" s="20"/>
      <c r="AG59" s="20"/>
      <c r="AH59" s="20"/>
      <c r="AI59" s="20"/>
      <c r="AJ59" s="20"/>
      <c r="AK59" s="20"/>
    </row>
    <row r="60" spans="1:37">
      <c r="B60" s="23"/>
      <c r="C60" s="24"/>
      <c r="D60" s="24"/>
      <c r="E60" s="25"/>
      <c r="F60" s="24"/>
      <c r="G60" s="19"/>
      <c r="I60" s="33"/>
      <c r="J60" s="34"/>
      <c r="K60" s="25"/>
      <c r="P60" s="48"/>
      <c r="Q60" s="36"/>
      <c r="R60" s="42"/>
      <c r="T60" s="25"/>
      <c r="X60" s="20"/>
      <c r="Z60" s="21"/>
      <c r="AA60" s="21"/>
      <c r="AB60" s="21"/>
      <c r="AC60" s="21"/>
      <c r="AD60" s="21"/>
      <c r="AE60" s="21"/>
      <c r="AF60" s="20"/>
      <c r="AG60" s="20"/>
      <c r="AH60" s="20"/>
      <c r="AI60" s="20"/>
      <c r="AJ60" s="20"/>
      <c r="AK60" s="20"/>
    </row>
    <row r="61" spans="1:37">
      <c r="A61" s="18" t="s">
        <v>81</v>
      </c>
      <c r="B61" s="23"/>
      <c r="C61" s="24"/>
      <c r="D61" s="24"/>
      <c r="E61" s="25"/>
      <c r="F61" s="24"/>
      <c r="G61" s="19"/>
      <c r="I61" s="33"/>
      <c r="J61" s="34"/>
      <c r="K61" s="49"/>
      <c r="P61" s="48"/>
      <c r="Q61" s="36"/>
      <c r="R61" s="42"/>
      <c r="T61" s="25"/>
      <c r="X61" s="20"/>
      <c r="Z61" s="21"/>
      <c r="AA61" s="21"/>
      <c r="AB61" s="21"/>
      <c r="AC61" s="21"/>
      <c r="AD61" s="21"/>
      <c r="AE61" s="21"/>
      <c r="AF61" s="20"/>
      <c r="AG61" s="20"/>
      <c r="AH61" s="20"/>
      <c r="AI61" s="20"/>
      <c r="AJ61" s="20"/>
      <c r="AK61" s="20"/>
    </row>
    <row r="62" spans="1:37" s="52" customFormat="1">
      <c r="A62" s="50"/>
      <c r="B62" s="2" t="s">
        <v>82</v>
      </c>
      <c r="C62" s="24">
        <v>3000</v>
      </c>
      <c r="D62" s="51">
        <v>2800</v>
      </c>
      <c r="E62" s="49">
        <v>8000</v>
      </c>
      <c r="F62" s="51"/>
      <c r="G62" s="19" t="s">
        <v>83</v>
      </c>
      <c r="H62" s="9"/>
      <c r="I62" s="33"/>
      <c r="J62" s="36">
        <v>1</v>
      </c>
      <c r="K62" s="10">
        <v>14</v>
      </c>
      <c r="L62" s="7"/>
      <c r="M62" s="7"/>
      <c r="N62" s="9"/>
      <c r="O62" s="10"/>
      <c r="P62" s="48"/>
      <c r="Q62" s="36"/>
      <c r="R62" s="42"/>
      <c r="S62" s="9"/>
      <c r="T62" s="10">
        <v>45</v>
      </c>
      <c r="X62" s="20"/>
      <c r="Y62"/>
      <c r="Z62" s="21"/>
      <c r="AA62" s="21"/>
      <c r="AB62" s="21"/>
      <c r="AC62" s="21"/>
      <c r="AD62" s="21"/>
      <c r="AE62" s="21"/>
      <c r="AF62" s="20"/>
      <c r="AG62" s="20"/>
      <c r="AH62" s="20"/>
      <c r="AI62" s="20"/>
      <c r="AJ62" s="20"/>
      <c r="AK62" s="20"/>
    </row>
    <row r="63" spans="1:37">
      <c r="C63" s="24"/>
      <c r="D63" s="53"/>
      <c r="E63" s="38"/>
      <c r="F63" s="51"/>
      <c r="G63" s="54"/>
      <c r="I63" s="33"/>
      <c r="J63" s="34"/>
      <c r="K63" s="49"/>
      <c r="P63" s="48"/>
      <c r="Q63" s="36"/>
      <c r="R63" s="42"/>
      <c r="T63" s="49"/>
      <c r="X63" s="20"/>
      <c r="Z63" s="21"/>
      <c r="AA63" s="21"/>
      <c r="AB63" s="21"/>
      <c r="AC63" s="21"/>
      <c r="AD63" s="21"/>
      <c r="AE63" s="21"/>
      <c r="AF63" s="20"/>
      <c r="AG63" s="20"/>
      <c r="AH63" s="20"/>
      <c r="AI63" s="20"/>
      <c r="AJ63" s="20"/>
      <c r="AK63" s="20"/>
    </row>
    <row r="64" spans="1:37">
      <c r="A64" s="18" t="s">
        <v>84</v>
      </c>
      <c r="C64" s="24"/>
      <c r="D64" s="24"/>
      <c r="E64" s="25"/>
      <c r="F64" s="24"/>
      <c r="G64" s="54"/>
      <c r="I64" s="39"/>
      <c r="J64" s="40"/>
      <c r="K64" s="25"/>
      <c r="X64" s="20"/>
      <c r="Z64" s="21"/>
      <c r="AA64" s="21"/>
      <c r="AB64" s="21"/>
      <c r="AC64" s="21"/>
      <c r="AD64" s="21"/>
      <c r="AE64" s="21"/>
      <c r="AF64" s="20"/>
      <c r="AG64" s="20"/>
      <c r="AH64" s="20"/>
      <c r="AI64" s="20"/>
      <c r="AJ64" s="20"/>
      <c r="AK64" s="20"/>
    </row>
    <row r="65" spans="1:37">
      <c r="A65" s="1" t="s">
        <v>85</v>
      </c>
      <c r="C65" s="24"/>
      <c r="D65" s="24"/>
      <c r="E65" s="28"/>
      <c r="F65" s="24"/>
      <c r="G65" s="54"/>
      <c r="H65" s="40"/>
      <c r="I65" s="39"/>
      <c r="J65" s="40"/>
      <c r="K65" s="25"/>
      <c r="X65" s="20"/>
      <c r="Z65" s="21"/>
      <c r="AA65" s="21"/>
      <c r="AB65" s="21"/>
      <c r="AC65" s="21"/>
      <c r="AD65" s="21"/>
      <c r="AE65" s="21"/>
      <c r="AF65" s="20"/>
      <c r="AG65" s="20"/>
      <c r="AH65" s="20"/>
      <c r="AI65" s="20"/>
      <c r="AJ65" s="20"/>
      <c r="AK65" s="20"/>
    </row>
    <row r="66" spans="1:37">
      <c r="A66" s="18"/>
      <c r="B66" s="2" t="s">
        <v>86</v>
      </c>
      <c r="C66" s="24">
        <v>2530</v>
      </c>
      <c r="D66" s="24">
        <v>2000</v>
      </c>
      <c r="E66" s="25">
        <v>2910</v>
      </c>
      <c r="F66" s="24"/>
      <c r="G66" s="54" t="s">
        <v>93</v>
      </c>
      <c r="I66" s="39"/>
      <c r="J66" s="40"/>
      <c r="K66" s="25">
        <v>2.5</v>
      </c>
      <c r="M66" s="7">
        <v>100</v>
      </c>
      <c r="P66" s="11">
        <v>500</v>
      </c>
      <c r="Q66" s="9">
        <v>20</v>
      </c>
      <c r="R66" s="8">
        <v>75</v>
      </c>
      <c r="T66" s="10">
        <v>2</v>
      </c>
      <c r="X66" s="20"/>
      <c r="Z66" s="21"/>
      <c r="AA66" s="21"/>
      <c r="AB66" s="21"/>
      <c r="AC66" s="21"/>
      <c r="AD66" s="21"/>
      <c r="AE66" s="21"/>
      <c r="AF66" s="20"/>
      <c r="AG66" s="20"/>
      <c r="AH66" s="20"/>
      <c r="AI66" s="20"/>
      <c r="AJ66" s="20"/>
      <c r="AK66" s="20"/>
    </row>
    <row r="67" spans="1:37">
      <c r="A67" s="46" t="s">
        <v>87</v>
      </c>
      <c r="D67" s="24"/>
      <c r="E67" s="25"/>
      <c r="F67" s="24"/>
      <c r="G67" s="38"/>
      <c r="X67" s="20"/>
      <c r="Z67" s="21"/>
      <c r="AA67" s="21"/>
      <c r="AB67" s="21"/>
      <c r="AC67" s="21"/>
      <c r="AD67" s="21"/>
      <c r="AE67" s="21"/>
      <c r="AF67" s="20"/>
      <c r="AG67" s="20"/>
      <c r="AH67" s="20"/>
      <c r="AI67" s="20"/>
      <c r="AJ67" s="20"/>
      <c r="AK67" s="20"/>
    </row>
    <row r="68" spans="1:37">
      <c r="B68" s="2" t="s">
        <v>88</v>
      </c>
      <c r="C68" s="24">
        <v>2750</v>
      </c>
      <c r="D68" s="24">
        <v>2200</v>
      </c>
      <c r="E68" s="28">
        <v>7550</v>
      </c>
      <c r="F68" s="24"/>
      <c r="G68" s="54" t="s">
        <v>94</v>
      </c>
      <c r="I68" s="39"/>
      <c r="J68" s="40"/>
      <c r="K68" s="25">
        <v>4</v>
      </c>
      <c r="M68" s="7">
        <v>80</v>
      </c>
      <c r="P68" s="11">
        <v>70</v>
      </c>
      <c r="Q68" s="9">
        <v>4</v>
      </c>
      <c r="R68" s="8">
        <v>40</v>
      </c>
      <c r="T68" s="10">
        <v>6</v>
      </c>
      <c r="X68" s="20"/>
      <c r="Z68" s="21"/>
      <c r="AA68" s="21"/>
      <c r="AB68" s="21"/>
      <c r="AC68" s="21"/>
      <c r="AD68" s="21"/>
      <c r="AE68" s="21"/>
      <c r="AF68" s="20"/>
      <c r="AG68" s="20"/>
      <c r="AH68" s="20"/>
      <c r="AI68" s="20"/>
      <c r="AJ68" s="20"/>
      <c r="AK68" s="20"/>
    </row>
    <row r="69" spans="1:37">
      <c r="B69" s="2" t="s">
        <v>89</v>
      </c>
      <c r="C69" s="24">
        <v>2270</v>
      </c>
      <c r="D69" s="24">
        <v>2480</v>
      </c>
      <c r="E69" s="25">
        <v>7640</v>
      </c>
      <c r="F69" s="24"/>
      <c r="G69" s="54" t="s">
        <v>95</v>
      </c>
      <c r="I69" s="39"/>
      <c r="J69" s="40"/>
      <c r="K69" s="25">
        <v>6.3</v>
      </c>
      <c r="M69" s="7">
        <v>150</v>
      </c>
      <c r="P69" s="11">
        <v>70</v>
      </c>
      <c r="Q69" s="9">
        <v>4</v>
      </c>
      <c r="R69" s="8">
        <v>40</v>
      </c>
      <c r="T69" s="10">
        <v>14</v>
      </c>
      <c r="X69" s="20"/>
      <c r="Z69" s="21"/>
      <c r="AA69" s="21"/>
      <c r="AB69" s="21"/>
      <c r="AC69" s="21"/>
      <c r="AD69" s="21"/>
      <c r="AE69" s="21"/>
      <c r="AF69" s="20"/>
      <c r="AG69" s="20"/>
      <c r="AH69" s="20"/>
      <c r="AI69" s="20"/>
      <c r="AJ69" s="20"/>
      <c r="AK69" s="20"/>
    </row>
    <row r="70" spans="1:37">
      <c r="A70" s="1" t="s">
        <v>90</v>
      </c>
      <c r="C70" s="24"/>
      <c r="D70" s="24"/>
      <c r="E70" s="25"/>
      <c r="F70" s="24"/>
      <c r="G70" s="54"/>
      <c r="I70" s="39"/>
      <c r="J70" s="40"/>
      <c r="K70" s="25"/>
      <c r="X70" s="20"/>
      <c r="Z70" s="21"/>
      <c r="AA70" s="21"/>
      <c r="AB70" s="21"/>
      <c r="AC70" s="21"/>
      <c r="AD70" s="21"/>
      <c r="AE70" s="21"/>
      <c r="AF70" s="20"/>
      <c r="AG70" s="20"/>
      <c r="AH70" s="20"/>
      <c r="AI70" s="20"/>
      <c r="AJ70" s="20"/>
      <c r="AK70" s="20"/>
    </row>
    <row r="71" spans="1:37">
      <c r="A71" s="18"/>
      <c r="B71" s="2" t="s">
        <v>91</v>
      </c>
      <c r="C71" s="24">
        <v>1510</v>
      </c>
      <c r="D71" s="24">
        <v>1120</v>
      </c>
      <c r="E71" s="25">
        <v>2600</v>
      </c>
      <c r="F71" s="24"/>
      <c r="G71" s="54" t="s">
        <v>96</v>
      </c>
      <c r="I71" s="39"/>
      <c r="J71" s="40"/>
      <c r="K71" s="25">
        <v>0.7</v>
      </c>
      <c r="M71" s="27">
        <v>120</v>
      </c>
      <c r="P71" s="11">
        <v>100</v>
      </c>
      <c r="Q71" s="24">
        <v>20</v>
      </c>
      <c r="R71" s="8">
        <v>65</v>
      </c>
      <c r="T71" s="10">
        <v>4.5</v>
      </c>
      <c r="X71" s="20"/>
      <c r="Z71" s="21"/>
      <c r="AA71" s="21"/>
      <c r="AB71" s="21"/>
      <c r="AC71" s="21"/>
      <c r="AD71" s="21"/>
      <c r="AE71" s="21"/>
      <c r="AF71" s="20"/>
      <c r="AG71" s="20"/>
      <c r="AH71" s="20"/>
      <c r="AI71" s="20"/>
      <c r="AJ71" s="20"/>
      <c r="AK71" s="20"/>
    </row>
    <row r="72" spans="1:37">
      <c r="A72" s="18"/>
      <c r="B72" s="2" t="s">
        <v>92</v>
      </c>
      <c r="C72" s="24">
        <v>1750</v>
      </c>
      <c r="D72" s="24">
        <v>2267</v>
      </c>
      <c r="E72" s="25">
        <v>3734</v>
      </c>
      <c r="F72" s="24"/>
      <c r="G72" s="54" t="s">
        <v>97</v>
      </c>
      <c r="K72" s="25">
        <v>1.1000000000000001</v>
      </c>
      <c r="M72" s="27">
        <v>170</v>
      </c>
      <c r="P72" s="11">
        <v>100</v>
      </c>
      <c r="Q72" s="24">
        <v>20</v>
      </c>
      <c r="R72" s="8">
        <v>65</v>
      </c>
      <c r="T72" s="10">
        <v>10.199999999999999</v>
      </c>
      <c r="X72" s="20"/>
      <c r="Z72" s="21"/>
      <c r="AA72" s="21"/>
      <c r="AB72" s="21"/>
      <c r="AC72" s="21"/>
      <c r="AD72" s="21"/>
      <c r="AE72" s="21"/>
      <c r="AF72" s="20"/>
      <c r="AG72" s="20"/>
      <c r="AH72" s="20"/>
      <c r="AI72" s="20"/>
      <c r="AJ72" s="20"/>
      <c r="AK72" s="20"/>
    </row>
    <row r="73" spans="1:37">
      <c r="A73" s="18"/>
      <c r="C73" s="24"/>
      <c r="D73" s="24"/>
      <c r="E73" s="25"/>
      <c r="F73" s="24"/>
      <c r="G73" s="54"/>
      <c r="J73" s="24"/>
      <c r="K73" s="25"/>
      <c r="X73" s="20"/>
      <c r="Z73" s="21"/>
      <c r="AA73" s="21"/>
      <c r="AB73" s="21"/>
      <c r="AC73" s="21"/>
      <c r="AD73" s="21"/>
      <c r="AE73" s="21"/>
      <c r="AF73" s="20"/>
      <c r="AG73" s="20"/>
      <c r="AH73" s="20"/>
      <c r="AI73" s="20"/>
      <c r="AJ73" s="20"/>
      <c r="AK73" s="20"/>
    </row>
    <row r="74" spans="1:37">
      <c r="A74" s="18" t="s">
        <v>98</v>
      </c>
      <c r="C74" s="24"/>
      <c r="D74" s="24"/>
      <c r="E74" s="25"/>
      <c r="F74" s="24"/>
      <c r="G74" s="54"/>
      <c r="K74" s="25"/>
      <c r="X74" s="20"/>
      <c r="Z74" s="21"/>
      <c r="AA74" s="21"/>
      <c r="AB74" s="21"/>
      <c r="AC74" s="21"/>
      <c r="AD74" s="21"/>
      <c r="AE74" s="21"/>
      <c r="AF74" s="20"/>
      <c r="AG74" s="20"/>
      <c r="AH74" s="20"/>
      <c r="AI74" s="20"/>
      <c r="AJ74" s="20"/>
      <c r="AK74" s="20"/>
    </row>
    <row r="75" spans="1:37">
      <c r="A75" s="1" t="s">
        <v>99</v>
      </c>
      <c r="C75" s="24"/>
      <c r="D75" s="24"/>
      <c r="E75" s="25"/>
      <c r="F75" s="24"/>
      <c r="G75" s="54"/>
      <c r="I75" s="39"/>
      <c r="J75" s="40"/>
      <c r="K75" s="25"/>
      <c r="X75" s="20"/>
      <c r="Z75" s="21"/>
      <c r="AA75" s="21"/>
      <c r="AB75" s="21"/>
      <c r="AC75" s="21"/>
      <c r="AD75" s="21"/>
      <c r="AE75" s="21"/>
      <c r="AF75" s="20"/>
      <c r="AG75" s="20"/>
      <c r="AH75" s="20"/>
      <c r="AI75" s="20"/>
      <c r="AJ75" s="20"/>
      <c r="AK75" s="20"/>
    </row>
    <row r="76" spans="1:37">
      <c r="B76" s="2" t="s">
        <v>100</v>
      </c>
      <c r="C76" s="24"/>
      <c r="D76" s="24"/>
      <c r="E76" s="25"/>
      <c r="F76" s="24"/>
      <c r="G76" s="54" t="s">
        <v>111</v>
      </c>
      <c r="H76" s="9">
        <v>0.18</v>
      </c>
      <c r="I76" s="33">
        <v>5.6</v>
      </c>
      <c r="J76" s="34">
        <v>0.2</v>
      </c>
      <c r="K76" s="25">
        <v>2</v>
      </c>
      <c r="M76" s="27">
        <v>450</v>
      </c>
      <c r="P76" s="11">
        <v>200</v>
      </c>
      <c r="S76" s="9">
        <v>0.8</v>
      </c>
      <c r="T76" s="10">
        <v>6</v>
      </c>
      <c r="X76" s="20"/>
      <c r="Z76" s="21"/>
      <c r="AA76" s="21"/>
      <c r="AB76" s="21"/>
      <c r="AC76" s="21"/>
      <c r="AD76" s="21"/>
      <c r="AE76" s="21"/>
      <c r="AF76" s="20"/>
      <c r="AG76" s="20"/>
      <c r="AH76" s="20"/>
      <c r="AI76" s="20"/>
      <c r="AJ76" s="20"/>
      <c r="AK76" s="20"/>
    </row>
    <row r="77" spans="1:37">
      <c r="B77" s="2" t="s">
        <v>101</v>
      </c>
      <c r="G77" s="38" t="s">
        <v>111</v>
      </c>
      <c r="H77" s="9">
        <v>0.36</v>
      </c>
      <c r="I77" s="10">
        <v>11.2</v>
      </c>
      <c r="J77" s="9">
        <v>0.3</v>
      </c>
      <c r="K77" s="10">
        <v>3</v>
      </c>
      <c r="M77" s="27">
        <v>450</v>
      </c>
      <c r="P77" s="11">
        <v>200</v>
      </c>
      <c r="S77" s="9">
        <v>1.2</v>
      </c>
      <c r="T77" s="10">
        <v>12</v>
      </c>
      <c r="X77" s="20"/>
      <c r="Z77" s="21"/>
      <c r="AA77" s="21"/>
      <c r="AB77" s="21"/>
      <c r="AC77" s="21"/>
      <c r="AD77" s="21"/>
      <c r="AE77" s="21"/>
      <c r="AF77" s="20"/>
      <c r="AG77" s="20"/>
      <c r="AH77" s="20"/>
      <c r="AI77" s="20"/>
      <c r="AJ77" s="20"/>
      <c r="AK77" s="20"/>
    </row>
    <row r="78" spans="1:37">
      <c r="A78" s="18"/>
      <c r="B78" s="2" t="s">
        <v>102</v>
      </c>
      <c r="C78" s="9"/>
      <c r="D78" s="9"/>
      <c r="E78" s="10"/>
      <c r="G78" s="54" t="s">
        <v>111</v>
      </c>
      <c r="H78" s="9">
        <v>0.54</v>
      </c>
      <c r="I78" s="33">
        <v>16.8</v>
      </c>
      <c r="J78" s="34">
        <v>0.4</v>
      </c>
      <c r="K78" s="10">
        <v>3.8</v>
      </c>
      <c r="M78" s="27">
        <v>450</v>
      </c>
      <c r="P78" s="11">
        <v>200</v>
      </c>
      <c r="S78" s="9">
        <v>1.6</v>
      </c>
      <c r="T78" s="10">
        <v>19</v>
      </c>
      <c r="X78" s="20"/>
      <c r="Z78" s="21"/>
      <c r="AA78" s="21"/>
      <c r="AB78" s="21"/>
      <c r="AC78" s="21"/>
      <c r="AD78" s="21"/>
      <c r="AE78" s="21"/>
      <c r="AF78" s="20"/>
      <c r="AG78" s="20"/>
      <c r="AH78" s="20"/>
      <c r="AI78" s="20"/>
      <c r="AJ78" s="20"/>
      <c r="AK78" s="20"/>
    </row>
    <row r="79" spans="1:37">
      <c r="A79" s="1" t="s">
        <v>103</v>
      </c>
      <c r="G79" s="38"/>
      <c r="X79" s="20"/>
      <c r="Z79" s="21"/>
      <c r="AA79" s="21"/>
      <c r="AB79" s="21"/>
      <c r="AC79" s="21"/>
      <c r="AD79" s="21"/>
      <c r="AE79" s="21"/>
      <c r="AF79" s="20"/>
      <c r="AG79" s="20"/>
      <c r="AH79" s="20"/>
      <c r="AI79" s="20"/>
      <c r="AJ79" s="20"/>
      <c r="AK79" s="20"/>
    </row>
    <row r="80" spans="1:37">
      <c r="B80" s="2" t="s">
        <v>104</v>
      </c>
      <c r="C80" s="9"/>
      <c r="D80" s="9"/>
      <c r="E80" s="10"/>
      <c r="G80" s="38" t="s">
        <v>112</v>
      </c>
      <c r="H80" s="24">
        <v>4.8</v>
      </c>
      <c r="I80" s="39">
        <v>42</v>
      </c>
      <c r="J80" s="36">
        <v>2.2000000000000002</v>
      </c>
      <c r="K80" s="10">
        <v>25</v>
      </c>
      <c r="M80" s="27">
        <v>4000</v>
      </c>
      <c r="P80" s="11">
        <v>300</v>
      </c>
      <c r="S80" s="24">
        <v>7.5</v>
      </c>
      <c r="T80" s="10">
        <v>11</v>
      </c>
      <c r="X80" s="20"/>
      <c r="Z80" s="21"/>
      <c r="AA80" s="21"/>
      <c r="AB80" s="21"/>
      <c r="AC80" s="21"/>
      <c r="AD80" s="21"/>
      <c r="AE80" s="21"/>
      <c r="AF80" s="20"/>
      <c r="AG80" s="20"/>
      <c r="AH80" s="20"/>
      <c r="AI80" s="20"/>
      <c r="AJ80" s="20"/>
      <c r="AK80" s="20"/>
    </row>
    <row r="81" spans="1:37">
      <c r="B81" s="2" t="s">
        <v>105</v>
      </c>
      <c r="C81" s="9"/>
      <c r="D81" s="9"/>
      <c r="E81" s="10"/>
      <c r="G81" s="38" t="s">
        <v>112</v>
      </c>
      <c r="H81" s="24">
        <v>9.6</v>
      </c>
      <c r="I81" s="10">
        <v>84</v>
      </c>
      <c r="J81" s="36">
        <v>3</v>
      </c>
      <c r="K81" s="10">
        <v>35</v>
      </c>
      <c r="M81" s="27">
        <v>4000</v>
      </c>
      <c r="P81" s="11">
        <v>300</v>
      </c>
      <c r="S81" s="24">
        <v>7.5</v>
      </c>
      <c r="T81" s="10">
        <v>75</v>
      </c>
      <c r="X81" s="20"/>
      <c r="Z81" s="21"/>
      <c r="AA81" s="21"/>
      <c r="AB81" s="21"/>
      <c r="AC81" s="21"/>
      <c r="AD81" s="21"/>
      <c r="AE81" s="21"/>
      <c r="AF81" s="20"/>
      <c r="AG81" s="20"/>
      <c r="AH81" s="20"/>
      <c r="AI81" s="20"/>
      <c r="AJ81" s="20"/>
      <c r="AK81" s="20"/>
    </row>
    <row r="82" spans="1:37">
      <c r="A82" s="18"/>
      <c r="B82" s="2" t="s">
        <v>106</v>
      </c>
      <c r="C82" s="9"/>
      <c r="D82" s="9"/>
      <c r="E82" s="10"/>
      <c r="G82" s="38" t="s">
        <v>113</v>
      </c>
      <c r="H82" s="24">
        <v>14.4</v>
      </c>
      <c r="I82" s="10">
        <v>84</v>
      </c>
      <c r="J82" s="36">
        <v>3.8</v>
      </c>
      <c r="K82" s="10">
        <v>35</v>
      </c>
      <c r="M82" s="27">
        <v>2500</v>
      </c>
      <c r="P82" s="11">
        <v>300</v>
      </c>
      <c r="S82" s="24">
        <v>11</v>
      </c>
      <c r="T82" s="10">
        <v>75</v>
      </c>
      <c r="X82" s="20"/>
      <c r="Z82" s="21"/>
      <c r="AA82" s="21"/>
      <c r="AB82" s="21"/>
      <c r="AC82" s="21"/>
      <c r="AD82" s="21"/>
      <c r="AE82" s="21"/>
      <c r="AF82" s="20"/>
      <c r="AG82" s="20"/>
      <c r="AH82" s="20"/>
      <c r="AI82" s="20"/>
      <c r="AJ82" s="20"/>
      <c r="AK82" s="20"/>
    </row>
    <row r="83" spans="1:37">
      <c r="B83" s="2" t="s">
        <v>107</v>
      </c>
      <c r="C83" s="9"/>
      <c r="D83" s="9"/>
      <c r="E83" s="10"/>
      <c r="G83" s="38" t="s">
        <v>113</v>
      </c>
      <c r="H83" s="24">
        <v>19.2</v>
      </c>
      <c r="I83" s="10">
        <v>112</v>
      </c>
      <c r="J83" s="36">
        <v>4.5</v>
      </c>
      <c r="K83" s="10">
        <v>38</v>
      </c>
      <c r="M83" s="27">
        <v>2500</v>
      </c>
      <c r="P83" s="11">
        <v>300</v>
      </c>
      <c r="S83" s="24">
        <v>11</v>
      </c>
      <c r="T83" s="10">
        <v>90</v>
      </c>
      <c r="X83" s="20"/>
      <c r="Z83" s="21"/>
      <c r="AA83" s="21"/>
      <c r="AB83" s="21"/>
      <c r="AC83" s="21"/>
      <c r="AD83" s="21"/>
      <c r="AE83" s="21"/>
      <c r="AF83" s="20"/>
      <c r="AG83" s="20"/>
      <c r="AH83" s="20"/>
      <c r="AI83" s="20"/>
      <c r="AJ83" s="20"/>
      <c r="AK83" s="20"/>
    </row>
    <row r="84" spans="1:37">
      <c r="A84" s="1" t="s">
        <v>108</v>
      </c>
      <c r="C84" s="9"/>
      <c r="D84" s="9"/>
      <c r="E84" s="10"/>
      <c r="G84" s="38"/>
      <c r="X84" s="20"/>
      <c r="Z84" s="21"/>
      <c r="AA84" s="21"/>
      <c r="AB84" s="21"/>
      <c r="AC84" s="21"/>
      <c r="AD84" s="21"/>
      <c r="AE84" s="21"/>
      <c r="AF84" s="20"/>
      <c r="AG84" s="20"/>
      <c r="AH84" s="20"/>
      <c r="AI84" s="20"/>
      <c r="AJ84" s="20"/>
      <c r="AK84" s="20"/>
    </row>
    <row r="85" spans="1:37">
      <c r="A85" s="43"/>
      <c r="B85" s="2" t="s">
        <v>109</v>
      </c>
      <c r="C85" s="9"/>
      <c r="D85" s="9"/>
      <c r="E85" s="10"/>
      <c r="G85" s="38" t="s">
        <v>114</v>
      </c>
      <c r="H85" s="24"/>
      <c r="J85" s="24"/>
      <c r="M85" s="27">
        <v>500</v>
      </c>
      <c r="P85" s="11">
        <v>500</v>
      </c>
      <c r="S85" s="24">
        <v>2</v>
      </c>
      <c r="T85" s="10">
        <v>14</v>
      </c>
      <c r="X85" s="20"/>
      <c r="Z85" s="21"/>
      <c r="AA85" s="21"/>
      <c r="AB85" s="21"/>
      <c r="AC85" s="21"/>
      <c r="AD85" s="21"/>
      <c r="AE85" s="21"/>
      <c r="AF85" s="20"/>
      <c r="AG85" s="20"/>
      <c r="AH85" s="20"/>
      <c r="AI85" s="20"/>
      <c r="AJ85" s="20"/>
      <c r="AK85" s="20"/>
    </row>
    <row r="86" spans="1:37">
      <c r="A86" s="18"/>
      <c r="B86" s="2" t="s">
        <v>110</v>
      </c>
      <c r="C86" s="9"/>
      <c r="D86" s="9"/>
      <c r="E86" s="10"/>
      <c r="G86" s="38" t="s">
        <v>114</v>
      </c>
      <c r="I86" s="39"/>
      <c r="J86" s="36"/>
      <c r="M86" s="27">
        <v>5000</v>
      </c>
      <c r="P86" s="11">
        <v>1000</v>
      </c>
      <c r="S86" s="24">
        <v>15</v>
      </c>
      <c r="T86" s="10">
        <v>90</v>
      </c>
      <c r="X86" s="20"/>
      <c r="Z86" s="21"/>
      <c r="AA86" s="21"/>
      <c r="AB86" s="21"/>
      <c r="AC86" s="21"/>
      <c r="AD86" s="21"/>
      <c r="AE86" s="21"/>
      <c r="AF86" s="20"/>
      <c r="AG86" s="20"/>
      <c r="AH86" s="20"/>
      <c r="AI86" s="20"/>
      <c r="AJ86" s="20"/>
      <c r="AK86" s="20"/>
    </row>
    <row r="87" spans="1:37">
      <c r="C87" s="9"/>
      <c r="D87" s="9"/>
      <c r="E87" s="10"/>
      <c r="G87" s="38"/>
      <c r="I87" s="33"/>
      <c r="J87" s="36"/>
      <c r="M87" s="27"/>
      <c r="S87" s="24"/>
      <c r="X87" s="20"/>
      <c r="Z87" s="21"/>
      <c r="AA87" s="21"/>
      <c r="AB87" s="21"/>
      <c r="AC87" s="21"/>
      <c r="AD87" s="21"/>
      <c r="AE87" s="21"/>
      <c r="AF87" s="20"/>
      <c r="AG87" s="20"/>
      <c r="AH87" s="20"/>
      <c r="AI87" s="20"/>
      <c r="AJ87" s="20"/>
      <c r="AK87" s="20"/>
    </row>
    <row r="88" spans="1:37">
      <c r="A88" s="18" t="s">
        <v>115</v>
      </c>
      <c r="C88" s="9"/>
      <c r="D88" s="9"/>
      <c r="E88" s="10"/>
      <c r="G88" s="38"/>
      <c r="J88" s="36"/>
      <c r="M88" s="27"/>
      <c r="S88" s="24"/>
      <c r="X88" s="20"/>
      <c r="Z88" s="21"/>
      <c r="AA88" s="21"/>
      <c r="AB88" s="21"/>
      <c r="AC88" s="21"/>
      <c r="AD88" s="21"/>
      <c r="AE88" s="21"/>
      <c r="AF88" s="20"/>
      <c r="AG88" s="20"/>
      <c r="AH88" s="20"/>
      <c r="AI88" s="20"/>
      <c r="AJ88" s="20"/>
      <c r="AK88" s="20"/>
    </row>
    <row r="89" spans="1:37">
      <c r="B89" s="2" t="s">
        <v>116</v>
      </c>
      <c r="G89" s="38" t="s">
        <v>119</v>
      </c>
      <c r="J89" s="9">
        <v>1</v>
      </c>
      <c r="K89" s="10">
        <v>4.8</v>
      </c>
      <c r="M89" s="7">
        <v>400</v>
      </c>
      <c r="P89" s="11">
        <v>250</v>
      </c>
      <c r="Q89" s="9">
        <v>2</v>
      </c>
      <c r="R89" s="8">
        <v>150</v>
      </c>
      <c r="S89" s="24">
        <v>4</v>
      </c>
      <c r="T89" s="10">
        <v>37</v>
      </c>
      <c r="X89" s="20"/>
      <c r="Z89" s="21"/>
      <c r="AA89" s="21"/>
      <c r="AB89" s="21"/>
      <c r="AC89" s="21"/>
      <c r="AD89" s="21"/>
      <c r="AE89" s="21"/>
      <c r="AF89" s="20"/>
      <c r="AG89" s="20"/>
      <c r="AH89" s="20"/>
      <c r="AI89" s="20"/>
      <c r="AJ89" s="20"/>
      <c r="AK89" s="20"/>
    </row>
    <row r="90" spans="1:37">
      <c r="A90" s="18"/>
      <c r="B90" s="2" t="s">
        <v>117</v>
      </c>
      <c r="C90" s="9"/>
      <c r="D90" s="9"/>
      <c r="E90" s="10"/>
      <c r="G90" s="38" t="s">
        <v>120</v>
      </c>
      <c r="I90" s="39"/>
      <c r="J90" s="40">
        <v>6</v>
      </c>
      <c r="K90" s="10">
        <v>11.8</v>
      </c>
      <c r="M90" s="27">
        <v>1000</v>
      </c>
      <c r="P90" s="11">
        <v>1000</v>
      </c>
      <c r="Q90" s="9">
        <v>2</v>
      </c>
      <c r="R90" s="8">
        <v>150</v>
      </c>
      <c r="S90" s="24">
        <v>15</v>
      </c>
      <c r="T90" s="10">
        <v>80</v>
      </c>
      <c r="X90" s="20"/>
      <c r="Z90" s="21"/>
      <c r="AA90" s="21"/>
      <c r="AB90" s="21"/>
      <c r="AC90" s="21"/>
      <c r="AD90" s="21"/>
      <c r="AE90" s="21"/>
      <c r="AF90" s="20"/>
      <c r="AG90" s="20"/>
      <c r="AH90" s="20"/>
      <c r="AI90" s="20"/>
      <c r="AJ90" s="20"/>
      <c r="AK90" s="20"/>
    </row>
    <row r="91" spans="1:37">
      <c r="B91" s="2" t="s">
        <v>118</v>
      </c>
      <c r="C91" s="9"/>
      <c r="D91" s="9"/>
      <c r="E91" s="10"/>
      <c r="G91" s="38" t="s">
        <v>121</v>
      </c>
      <c r="I91" s="39"/>
      <c r="J91" s="40">
        <v>0.8</v>
      </c>
      <c r="K91" s="10">
        <v>11</v>
      </c>
      <c r="M91" s="27">
        <v>400</v>
      </c>
      <c r="P91" s="11">
        <v>200</v>
      </c>
      <c r="Q91" s="9">
        <v>2</v>
      </c>
      <c r="R91" s="8">
        <v>150</v>
      </c>
      <c r="S91" s="24">
        <v>15</v>
      </c>
      <c r="T91" s="10">
        <v>80</v>
      </c>
      <c r="X91" s="20"/>
      <c r="Z91" s="21"/>
      <c r="AA91" s="21"/>
      <c r="AB91" s="21"/>
      <c r="AC91" s="21"/>
      <c r="AD91" s="21"/>
      <c r="AE91" s="21"/>
      <c r="AF91" s="20"/>
      <c r="AG91" s="20"/>
      <c r="AH91" s="20"/>
      <c r="AI91" s="20"/>
      <c r="AJ91" s="20"/>
      <c r="AK91" s="20"/>
    </row>
    <row r="92" spans="1:37">
      <c r="C92" s="9"/>
      <c r="D92" s="9"/>
      <c r="E92" s="10"/>
      <c r="G92" s="38"/>
      <c r="I92" s="39"/>
      <c r="J92" s="40"/>
      <c r="M92" s="27"/>
      <c r="X92" s="20"/>
      <c r="Z92" s="21"/>
      <c r="AA92" s="21"/>
      <c r="AB92" s="21"/>
      <c r="AC92" s="21"/>
      <c r="AD92" s="21"/>
      <c r="AE92" s="21"/>
      <c r="AF92" s="20"/>
      <c r="AG92" s="20"/>
      <c r="AH92" s="20"/>
      <c r="AI92" s="20"/>
      <c r="AJ92" s="20"/>
      <c r="AK92" s="20"/>
    </row>
    <row r="93" spans="1:37">
      <c r="A93" s="18" t="s">
        <v>122</v>
      </c>
      <c r="C93" s="9"/>
      <c r="D93" s="9"/>
      <c r="E93" s="10"/>
      <c r="G93" s="38"/>
      <c r="I93" s="39"/>
      <c r="J93" s="40"/>
      <c r="X93" s="20"/>
      <c r="Z93" s="21"/>
      <c r="AA93" s="21"/>
      <c r="AB93" s="21"/>
      <c r="AC93" s="21"/>
      <c r="AD93" s="21"/>
      <c r="AE93" s="21"/>
      <c r="AF93" s="20"/>
      <c r="AG93" s="20"/>
      <c r="AH93" s="20"/>
      <c r="AI93" s="20"/>
      <c r="AJ93" s="20"/>
      <c r="AK93" s="20"/>
    </row>
    <row r="94" spans="1:37">
      <c r="A94" s="18"/>
      <c r="C94" s="9">
        <v>3000</v>
      </c>
      <c r="D94" s="9">
        <v>4000</v>
      </c>
      <c r="E94" s="10">
        <v>10000</v>
      </c>
      <c r="G94" s="38" t="s">
        <v>123</v>
      </c>
      <c r="I94" s="33"/>
      <c r="J94" s="34"/>
      <c r="K94" s="10">
        <v>20</v>
      </c>
      <c r="M94" s="27">
        <v>1500</v>
      </c>
      <c r="P94" s="11">
        <v>1000</v>
      </c>
      <c r="T94" s="10">
        <v>45</v>
      </c>
      <c r="X94" s="20"/>
      <c r="Z94" s="21"/>
      <c r="AA94" s="21"/>
      <c r="AB94" s="21"/>
      <c r="AC94" s="21"/>
      <c r="AD94" s="21"/>
      <c r="AE94" s="21"/>
      <c r="AF94" s="20"/>
      <c r="AG94" s="20"/>
      <c r="AH94" s="20"/>
      <c r="AI94" s="20"/>
      <c r="AJ94" s="20"/>
      <c r="AK94" s="20"/>
    </row>
    <row r="95" spans="1:37">
      <c r="C95" s="9"/>
      <c r="D95" s="9"/>
      <c r="E95" s="10"/>
      <c r="G95" s="38"/>
      <c r="I95" s="33"/>
      <c r="J95" s="34"/>
      <c r="P95" s="8"/>
      <c r="S95" s="24"/>
      <c r="X95" s="20"/>
      <c r="Z95" s="21"/>
      <c r="AA95" s="21"/>
      <c r="AB95" s="21"/>
      <c r="AC95" s="21"/>
      <c r="AD95" s="21"/>
      <c r="AE95" s="21"/>
      <c r="AF95" s="20"/>
      <c r="AG95" s="20"/>
      <c r="AH95" s="20"/>
      <c r="AI95" s="20"/>
      <c r="AJ95" s="20"/>
      <c r="AK95" s="20"/>
    </row>
    <row r="96" spans="1:37">
      <c r="A96" s="18" t="s">
        <v>25</v>
      </c>
      <c r="C96" s="9"/>
      <c r="D96" s="9"/>
      <c r="E96" s="10"/>
      <c r="G96" s="38"/>
      <c r="I96" s="33"/>
      <c r="J96" s="34"/>
      <c r="M96" s="27"/>
      <c r="P96" s="8"/>
      <c r="Q96" s="24"/>
      <c r="S96" s="24"/>
      <c r="X96" s="20"/>
      <c r="Z96" s="21"/>
      <c r="AA96" s="21"/>
      <c r="AB96" s="21"/>
      <c r="AC96" s="21"/>
      <c r="AD96" s="21"/>
      <c r="AE96" s="21"/>
      <c r="AF96" s="20"/>
      <c r="AG96" s="20"/>
      <c r="AH96" s="20"/>
      <c r="AI96" s="20"/>
      <c r="AJ96" s="20"/>
      <c r="AK96" s="20"/>
    </row>
    <row r="97" spans="1:37">
      <c r="A97" s="1" t="s">
        <v>124</v>
      </c>
      <c r="G97" s="38"/>
      <c r="I97" s="39"/>
      <c r="J97" s="40"/>
      <c r="M97" s="27"/>
      <c r="P97" s="8"/>
      <c r="Q97" s="24"/>
      <c r="S97" s="24"/>
      <c r="X97" s="20"/>
      <c r="Z97" s="21"/>
      <c r="AA97" s="21"/>
      <c r="AB97" s="21"/>
      <c r="AC97" s="21"/>
      <c r="AD97" s="21"/>
      <c r="AE97" s="21"/>
      <c r="AF97" s="20"/>
      <c r="AG97" s="20"/>
      <c r="AH97" s="20"/>
      <c r="AI97" s="20"/>
      <c r="AJ97" s="20"/>
      <c r="AK97" s="20"/>
    </row>
    <row r="98" spans="1:37">
      <c r="B98" s="2" t="s">
        <v>125</v>
      </c>
      <c r="C98" s="9">
        <v>3000</v>
      </c>
      <c r="D98" s="9">
        <v>2500</v>
      </c>
      <c r="E98" s="10">
        <v>12800</v>
      </c>
      <c r="G98" s="38" t="s">
        <v>130</v>
      </c>
      <c r="I98" s="25">
        <v>5.9</v>
      </c>
      <c r="J98" s="34"/>
      <c r="K98" s="10">
        <v>18</v>
      </c>
      <c r="M98" s="27">
        <v>200</v>
      </c>
      <c r="P98" s="8">
        <v>300</v>
      </c>
      <c r="Q98" s="24"/>
      <c r="R98" s="8">
        <v>300</v>
      </c>
      <c r="S98" s="24"/>
      <c r="X98" s="20"/>
      <c r="Z98" s="21"/>
      <c r="AA98" s="21"/>
      <c r="AB98" s="21"/>
      <c r="AC98" s="21"/>
      <c r="AD98" s="21"/>
      <c r="AE98" s="21"/>
      <c r="AF98" s="20"/>
      <c r="AG98" s="20"/>
      <c r="AH98" s="20"/>
      <c r="AI98" s="20"/>
      <c r="AJ98" s="20"/>
      <c r="AK98" s="20"/>
    </row>
    <row r="99" spans="1:37">
      <c r="B99" s="2" t="s">
        <v>126</v>
      </c>
      <c r="C99" s="9">
        <v>3000</v>
      </c>
      <c r="D99" s="9">
        <v>2500</v>
      </c>
      <c r="E99" s="10">
        <v>12800</v>
      </c>
      <c r="G99" s="38" t="s">
        <v>130</v>
      </c>
      <c r="I99" s="25">
        <v>5.9</v>
      </c>
      <c r="J99" s="36"/>
      <c r="K99" s="10">
        <v>22</v>
      </c>
      <c r="M99" s="27">
        <v>200</v>
      </c>
      <c r="P99" s="8">
        <v>300</v>
      </c>
      <c r="Q99" s="24"/>
      <c r="R99" s="8">
        <v>300</v>
      </c>
      <c r="S99" s="24"/>
      <c r="T99" s="10">
        <v>58</v>
      </c>
      <c r="X99" s="20"/>
      <c r="Z99" s="21"/>
      <c r="AA99" s="21"/>
      <c r="AB99" s="21"/>
      <c r="AC99" s="21"/>
      <c r="AD99" s="21"/>
      <c r="AE99" s="21"/>
      <c r="AF99" s="20"/>
      <c r="AG99" s="20"/>
      <c r="AH99" s="20"/>
      <c r="AI99" s="20"/>
      <c r="AJ99" s="20"/>
      <c r="AK99" s="20"/>
    </row>
    <row r="100" spans="1:37">
      <c r="B100" s="2" t="s">
        <v>127</v>
      </c>
      <c r="C100" s="9">
        <v>3650</v>
      </c>
      <c r="D100" s="9">
        <v>3000</v>
      </c>
      <c r="E100" s="10">
        <v>11910</v>
      </c>
      <c r="G100" s="38" t="s">
        <v>131</v>
      </c>
      <c r="I100" s="25">
        <v>5</v>
      </c>
      <c r="J100" s="34"/>
      <c r="M100" s="7">
        <v>600</v>
      </c>
      <c r="P100" s="11">
        <v>1200</v>
      </c>
      <c r="R100" s="8">
        <v>1200</v>
      </c>
      <c r="T100" s="10">
        <v>88</v>
      </c>
      <c r="X100" s="20"/>
      <c r="Z100" s="21"/>
      <c r="AA100" s="21"/>
      <c r="AB100" s="21"/>
      <c r="AC100" s="21"/>
      <c r="AD100" s="21"/>
      <c r="AE100" s="21"/>
      <c r="AF100" s="20"/>
      <c r="AG100" s="20"/>
      <c r="AH100" s="20"/>
      <c r="AI100" s="20"/>
      <c r="AJ100" s="20"/>
      <c r="AK100" s="20"/>
    </row>
    <row r="101" spans="1:37">
      <c r="A101" s="18"/>
      <c r="B101" s="2" t="s">
        <v>128</v>
      </c>
      <c r="C101" s="24">
        <v>3650</v>
      </c>
      <c r="D101" s="24">
        <v>3000</v>
      </c>
      <c r="E101" s="10">
        <v>14700</v>
      </c>
      <c r="G101" s="38" t="s">
        <v>131</v>
      </c>
      <c r="I101" s="25">
        <v>5</v>
      </c>
      <c r="J101" s="36"/>
      <c r="M101" s="27">
        <v>600</v>
      </c>
      <c r="P101" s="11">
        <v>1200</v>
      </c>
      <c r="R101" s="8">
        <v>1200</v>
      </c>
      <c r="T101" s="10">
        <v>88</v>
      </c>
      <c r="X101" s="20"/>
      <c r="Z101" s="21"/>
      <c r="AA101" s="21"/>
      <c r="AB101" s="21"/>
      <c r="AC101" s="21"/>
      <c r="AD101" s="21"/>
      <c r="AE101" s="21"/>
      <c r="AF101" s="20"/>
      <c r="AG101" s="20"/>
      <c r="AH101" s="20"/>
      <c r="AI101" s="20"/>
      <c r="AJ101" s="20"/>
      <c r="AK101" s="20"/>
    </row>
    <row r="102" spans="1:37">
      <c r="B102" s="2" t="s">
        <v>129</v>
      </c>
      <c r="C102" s="24">
        <v>3650</v>
      </c>
      <c r="D102" s="24">
        <v>3000</v>
      </c>
      <c r="E102" s="10">
        <v>14700</v>
      </c>
      <c r="G102" s="38" t="s">
        <v>131</v>
      </c>
      <c r="I102" s="42">
        <v>5</v>
      </c>
      <c r="J102" s="34"/>
      <c r="M102" s="27">
        <v>600</v>
      </c>
      <c r="P102" s="11">
        <v>1200</v>
      </c>
      <c r="R102" s="8">
        <v>1200</v>
      </c>
      <c r="T102" s="10">
        <v>88</v>
      </c>
      <c r="X102" s="20"/>
      <c r="Z102" s="21"/>
      <c r="AA102" s="21"/>
      <c r="AB102" s="21"/>
      <c r="AC102" s="21"/>
      <c r="AD102" s="21"/>
      <c r="AE102" s="21"/>
      <c r="AF102" s="20"/>
      <c r="AG102" s="20"/>
      <c r="AH102" s="20"/>
      <c r="AI102" s="20"/>
      <c r="AJ102" s="20"/>
      <c r="AK102" s="20"/>
    </row>
    <row r="103" spans="1:37">
      <c r="A103" s="18"/>
      <c r="B103" s="2" t="s">
        <v>132</v>
      </c>
      <c r="C103" s="24">
        <v>3900</v>
      </c>
      <c r="D103" s="24">
        <v>3400</v>
      </c>
      <c r="E103" s="10">
        <v>18300</v>
      </c>
      <c r="G103" s="38" t="s">
        <v>136</v>
      </c>
      <c r="I103" s="33">
        <v>10.3</v>
      </c>
      <c r="J103" s="34"/>
      <c r="K103" s="10">
        <v>70</v>
      </c>
      <c r="M103" s="27">
        <v>600</v>
      </c>
      <c r="P103" s="11">
        <v>1200</v>
      </c>
      <c r="R103" s="8">
        <v>1200</v>
      </c>
      <c r="T103" s="10">
        <v>120</v>
      </c>
      <c r="X103" s="20"/>
      <c r="Z103" s="21"/>
      <c r="AA103" s="21"/>
      <c r="AB103" s="21"/>
      <c r="AC103" s="21"/>
      <c r="AD103" s="21"/>
      <c r="AE103" s="21"/>
      <c r="AF103" s="20"/>
      <c r="AG103" s="20"/>
      <c r="AH103" s="20"/>
      <c r="AI103" s="20"/>
      <c r="AJ103" s="20"/>
      <c r="AK103" s="20"/>
    </row>
    <row r="104" spans="1:37">
      <c r="B104" s="2" t="s">
        <v>133</v>
      </c>
      <c r="C104" s="24">
        <v>3900</v>
      </c>
      <c r="D104" s="24">
        <v>3800</v>
      </c>
      <c r="E104" s="10">
        <v>18300</v>
      </c>
      <c r="G104" s="38" t="s">
        <v>137</v>
      </c>
      <c r="I104" s="39">
        <v>15.4</v>
      </c>
      <c r="J104" s="40"/>
      <c r="K104" s="10">
        <v>80</v>
      </c>
      <c r="M104" s="27">
        <v>800</v>
      </c>
      <c r="P104" s="11">
        <v>1600</v>
      </c>
      <c r="R104" s="8">
        <v>1200</v>
      </c>
      <c r="S104" s="24"/>
      <c r="T104" s="10">
        <v>165</v>
      </c>
      <c r="X104" s="20"/>
      <c r="Z104" s="21"/>
      <c r="AA104" s="21"/>
      <c r="AB104" s="21"/>
      <c r="AC104" s="21"/>
      <c r="AD104" s="21"/>
      <c r="AE104" s="21"/>
      <c r="AF104" s="20"/>
      <c r="AG104" s="20"/>
      <c r="AH104" s="20"/>
      <c r="AI104" s="20"/>
      <c r="AJ104" s="20"/>
      <c r="AK104" s="20"/>
    </row>
    <row r="105" spans="1:37">
      <c r="B105" s="2" t="s">
        <v>134</v>
      </c>
      <c r="C105" s="24">
        <v>3800</v>
      </c>
      <c r="D105" s="24">
        <v>3700</v>
      </c>
      <c r="E105" s="10">
        <v>21400</v>
      </c>
      <c r="G105" s="38" t="s">
        <v>136</v>
      </c>
      <c r="I105" s="33">
        <v>6.36</v>
      </c>
      <c r="J105" s="34"/>
      <c r="K105" s="10">
        <v>50</v>
      </c>
      <c r="M105" s="27">
        <v>600</v>
      </c>
      <c r="P105" s="11">
        <v>1200</v>
      </c>
      <c r="R105" s="8">
        <v>1200</v>
      </c>
      <c r="T105" s="10">
        <v>110</v>
      </c>
      <c r="X105" s="20"/>
      <c r="Z105" s="21"/>
      <c r="AA105" s="21"/>
      <c r="AB105" s="21"/>
      <c r="AC105" s="21"/>
      <c r="AD105" s="21"/>
      <c r="AE105" s="21"/>
      <c r="AF105" s="20"/>
      <c r="AG105" s="20"/>
      <c r="AH105" s="20"/>
      <c r="AI105" s="20"/>
      <c r="AJ105" s="20"/>
      <c r="AK105" s="20"/>
    </row>
    <row r="106" spans="1:37">
      <c r="A106" s="18"/>
      <c r="B106" s="2" t="s">
        <v>135</v>
      </c>
      <c r="C106" s="24">
        <v>3600</v>
      </c>
      <c r="D106" s="9"/>
      <c r="E106" s="10"/>
      <c r="G106" s="38" t="s">
        <v>136</v>
      </c>
      <c r="I106" s="33">
        <v>6.36</v>
      </c>
      <c r="J106" s="34"/>
      <c r="K106" s="10">
        <v>70</v>
      </c>
      <c r="M106" s="27">
        <v>600</v>
      </c>
      <c r="P106" s="11">
        <v>1200</v>
      </c>
      <c r="R106" s="8">
        <v>1200</v>
      </c>
      <c r="T106" s="10">
        <v>165</v>
      </c>
      <c r="X106" s="20"/>
      <c r="Z106" s="21"/>
      <c r="AA106" s="21"/>
      <c r="AB106" s="21"/>
      <c r="AC106" s="21"/>
      <c r="AD106" s="21"/>
      <c r="AE106" s="21"/>
      <c r="AF106" s="20"/>
      <c r="AG106" s="20"/>
      <c r="AH106" s="20"/>
      <c r="AI106" s="20"/>
      <c r="AJ106" s="20"/>
      <c r="AK106" s="20"/>
    </row>
    <row r="107" spans="1:37">
      <c r="C107" s="9"/>
      <c r="D107" s="9"/>
      <c r="E107" s="10"/>
      <c r="G107" s="38"/>
      <c r="I107" s="33"/>
      <c r="J107" s="34"/>
      <c r="X107" s="20"/>
      <c r="Z107" s="21"/>
      <c r="AA107" s="21"/>
      <c r="AB107" s="21"/>
      <c r="AC107" s="21"/>
      <c r="AD107" s="21"/>
      <c r="AE107" s="21"/>
      <c r="AF107" s="20"/>
      <c r="AG107" s="20"/>
      <c r="AH107" s="20"/>
      <c r="AI107" s="20"/>
      <c r="AJ107" s="20"/>
      <c r="AK107" s="20"/>
    </row>
    <row r="108" spans="1:37">
      <c r="A108" s="18" t="s">
        <v>138</v>
      </c>
      <c r="C108" s="9"/>
      <c r="D108" s="9"/>
      <c r="E108" s="10"/>
      <c r="G108" s="38"/>
      <c r="I108" s="33"/>
      <c r="J108" s="34"/>
      <c r="X108" s="20"/>
      <c r="Z108" s="21"/>
      <c r="AA108" s="21"/>
      <c r="AB108" s="21"/>
      <c r="AC108" s="21"/>
      <c r="AD108" s="21"/>
      <c r="AE108" s="21"/>
      <c r="AF108" s="20"/>
      <c r="AG108" s="20"/>
      <c r="AH108" s="20"/>
      <c r="AI108" s="20"/>
      <c r="AJ108" s="20"/>
      <c r="AK108" s="20"/>
    </row>
    <row r="109" spans="1:37">
      <c r="A109" s="43"/>
      <c r="B109" s="2" t="s">
        <v>139</v>
      </c>
      <c r="C109" s="24">
        <v>1850</v>
      </c>
      <c r="D109" s="9">
        <v>2300</v>
      </c>
      <c r="E109" s="10">
        <v>3800</v>
      </c>
      <c r="G109" s="38" t="s">
        <v>140</v>
      </c>
      <c r="I109" s="33"/>
      <c r="J109" s="34"/>
      <c r="K109" s="10">
        <v>3</v>
      </c>
      <c r="M109" s="27">
        <v>150</v>
      </c>
      <c r="P109" s="11">
        <v>4</v>
      </c>
      <c r="R109" s="8">
        <v>3</v>
      </c>
      <c r="T109" s="10">
        <v>10.199999999999999</v>
      </c>
      <c r="X109" s="20"/>
      <c r="Z109" s="21"/>
      <c r="AA109" s="21"/>
      <c r="AB109" s="21"/>
      <c r="AC109" s="21"/>
      <c r="AD109" s="21"/>
      <c r="AE109" s="21"/>
      <c r="AF109" s="20"/>
      <c r="AG109" s="20"/>
      <c r="AH109" s="20"/>
      <c r="AI109" s="20"/>
      <c r="AJ109" s="20"/>
      <c r="AK109" s="20"/>
    </row>
    <row r="110" spans="1:37">
      <c r="C110" s="24">
        <v>800</v>
      </c>
      <c r="D110" s="9">
        <v>800</v>
      </c>
      <c r="E110" s="10">
        <v>1200</v>
      </c>
      <c r="G110" s="38" t="s">
        <v>141</v>
      </c>
      <c r="I110" s="33"/>
      <c r="J110" s="34"/>
      <c r="K110" s="10">
        <v>0.3</v>
      </c>
      <c r="M110" s="27">
        <v>6</v>
      </c>
      <c r="P110" s="11">
        <v>10</v>
      </c>
      <c r="R110" s="8">
        <v>10</v>
      </c>
      <c r="T110" s="10">
        <v>0.9</v>
      </c>
      <c r="X110" s="20"/>
      <c r="Z110" s="21"/>
      <c r="AA110" s="21"/>
      <c r="AB110" s="21"/>
      <c r="AC110" s="21"/>
      <c r="AD110" s="21"/>
      <c r="AE110" s="21"/>
      <c r="AF110" s="20"/>
      <c r="AG110" s="20"/>
      <c r="AH110" s="20"/>
      <c r="AI110" s="20"/>
      <c r="AJ110" s="20"/>
      <c r="AK110" s="20"/>
    </row>
    <row r="111" spans="1:37">
      <c r="C111" s="24">
        <v>1850</v>
      </c>
      <c r="D111" s="9">
        <v>2450</v>
      </c>
      <c r="E111" s="10">
        <v>3800</v>
      </c>
      <c r="G111" s="38" t="s">
        <v>142</v>
      </c>
      <c r="I111" s="33"/>
      <c r="J111" s="34"/>
      <c r="K111" s="10">
        <v>3.5</v>
      </c>
      <c r="M111" s="27">
        <v>400</v>
      </c>
      <c r="P111" s="11">
        <v>3</v>
      </c>
      <c r="R111" s="8">
        <v>2.5</v>
      </c>
      <c r="T111" s="10">
        <v>9</v>
      </c>
      <c r="X111" s="20"/>
      <c r="Z111" s="21"/>
      <c r="AA111" s="21"/>
      <c r="AB111" s="21"/>
      <c r="AC111" s="21"/>
      <c r="AD111" s="21"/>
      <c r="AE111" s="21"/>
      <c r="AF111" s="20"/>
      <c r="AG111" s="20"/>
      <c r="AH111" s="20"/>
      <c r="AI111" s="20"/>
      <c r="AJ111" s="20"/>
      <c r="AK111" s="20"/>
    </row>
    <row r="112" spans="1:37">
      <c r="A112" s="18"/>
      <c r="C112" s="9"/>
      <c r="D112" s="9"/>
      <c r="E112" s="10"/>
      <c r="G112" s="38"/>
      <c r="I112" s="33"/>
      <c r="J112" s="34"/>
      <c r="X112" s="20"/>
      <c r="Z112" s="21"/>
      <c r="AA112" s="21"/>
      <c r="AB112" s="21"/>
      <c r="AC112" s="21"/>
      <c r="AD112" s="21"/>
      <c r="AE112" s="21"/>
      <c r="AF112" s="20"/>
      <c r="AG112" s="20"/>
      <c r="AH112" s="20"/>
      <c r="AI112" s="20"/>
      <c r="AJ112" s="20"/>
      <c r="AK112" s="20"/>
    </row>
    <row r="113" spans="1:37">
      <c r="A113" s="18" t="s">
        <v>143</v>
      </c>
      <c r="C113" s="9"/>
      <c r="D113" s="9"/>
      <c r="E113" s="10"/>
      <c r="G113" s="38"/>
      <c r="I113" s="33"/>
      <c r="J113" s="34"/>
      <c r="M113" s="27"/>
      <c r="X113" s="20"/>
      <c r="Z113" s="21"/>
      <c r="AA113" s="21"/>
      <c r="AB113" s="21"/>
      <c r="AC113" s="21"/>
      <c r="AD113" s="21"/>
      <c r="AE113" s="21"/>
      <c r="AF113" s="20"/>
      <c r="AG113" s="20"/>
      <c r="AH113" s="20"/>
      <c r="AI113" s="20"/>
      <c r="AJ113" s="20"/>
      <c r="AK113" s="20"/>
    </row>
    <row r="114" spans="1:37">
      <c r="A114" s="18"/>
      <c r="B114" s="2" t="s">
        <v>144</v>
      </c>
      <c r="C114" s="24">
        <v>1500</v>
      </c>
      <c r="D114" s="24">
        <v>1500</v>
      </c>
      <c r="E114" s="10">
        <v>6000</v>
      </c>
      <c r="G114" s="38" t="s">
        <v>147</v>
      </c>
      <c r="I114" s="33">
        <v>12</v>
      </c>
      <c r="J114" s="34">
        <v>0.5</v>
      </c>
      <c r="K114" s="10">
        <v>8000</v>
      </c>
      <c r="M114" s="27"/>
      <c r="P114" s="11">
        <v>100</v>
      </c>
      <c r="T114" s="10">
        <v>11</v>
      </c>
      <c r="X114" s="20"/>
      <c r="Z114" s="21"/>
      <c r="AA114" s="21"/>
      <c r="AB114" s="21"/>
      <c r="AC114" s="21"/>
      <c r="AD114" s="21"/>
      <c r="AE114" s="21"/>
      <c r="AF114" s="20"/>
      <c r="AG114" s="20"/>
      <c r="AH114" s="20"/>
      <c r="AI114" s="20"/>
      <c r="AJ114" s="20"/>
      <c r="AK114" s="20"/>
    </row>
    <row r="115" spans="1:37">
      <c r="A115" s="18"/>
      <c r="B115" s="2" t="s">
        <v>145</v>
      </c>
      <c r="C115" s="24">
        <v>1800</v>
      </c>
      <c r="D115" s="24">
        <v>1500</v>
      </c>
      <c r="E115" s="10">
        <v>6000</v>
      </c>
      <c r="G115" s="49" t="s">
        <v>30</v>
      </c>
      <c r="I115" s="33">
        <v>10</v>
      </c>
      <c r="J115" s="34">
        <v>0.5</v>
      </c>
      <c r="K115" s="10">
        <v>8500</v>
      </c>
      <c r="M115" s="27"/>
      <c r="P115" s="11">
        <v>100</v>
      </c>
      <c r="T115" s="10">
        <v>11</v>
      </c>
      <c r="X115" s="20"/>
      <c r="Z115" s="21"/>
      <c r="AA115" s="21"/>
      <c r="AB115" s="21"/>
      <c r="AC115" s="21"/>
      <c r="AD115" s="21"/>
      <c r="AE115" s="21"/>
      <c r="AF115" s="20"/>
      <c r="AG115" s="20"/>
      <c r="AH115" s="20"/>
      <c r="AI115" s="20"/>
      <c r="AJ115" s="20"/>
      <c r="AK115" s="20"/>
    </row>
    <row r="116" spans="1:37">
      <c r="B116" s="2" t="s">
        <v>146</v>
      </c>
      <c r="C116" s="24">
        <v>1000</v>
      </c>
      <c r="D116" s="24">
        <v>2000</v>
      </c>
      <c r="E116" s="10">
        <v>7000</v>
      </c>
      <c r="G116" s="54" t="s">
        <v>147</v>
      </c>
      <c r="I116" s="33">
        <v>12</v>
      </c>
      <c r="J116" s="34">
        <v>0.3</v>
      </c>
      <c r="K116" s="10">
        <v>6000</v>
      </c>
      <c r="M116" s="27">
        <v>100</v>
      </c>
      <c r="P116" s="11">
        <v>300</v>
      </c>
      <c r="Q116" s="24"/>
      <c r="T116" s="10">
        <v>11</v>
      </c>
      <c r="X116" s="20"/>
      <c r="Z116" s="21"/>
      <c r="AA116" s="21"/>
      <c r="AB116" s="21"/>
      <c r="AC116" s="21"/>
      <c r="AD116" s="21"/>
      <c r="AE116" s="21"/>
      <c r="AF116" s="20"/>
      <c r="AG116" s="20"/>
      <c r="AH116" s="20"/>
      <c r="AI116" s="20"/>
      <c r="AJ116" s="20"/>
      <c r="AK116" s="20"/>
    </row>
    <row r="117" spans="1:37">
      <c r="A117" s="18"/>
      <c r="C117" s="24"/>
      <c r="D117" s="24"/>
      <c r="E117" s="10"/>
      <c r="G117" s="54"/>
      <c r="I117" s="33"/>
      <c r="J117" s="34"/>
      <c r="M117" s="27"/>
      <c r="X117" s="20"/>
      <c r="Z117" s="21"/>
      <c r="AA117" s="21"/>
      <c r="AB117" s="21"/>
      <c r="AC117" s="21"/>
      <c r="AD117" s="21"/>
      <c r="AE117" s="21"/>
      <c r="AF117" s="20"/>
      <c r="AG117" s="20"/>
      <c r="AH117" s="20"/>
      <c r="AI117" s="20"/>
      <c r="AJ117" s="20"/>
      <c r="AK117" s="20"/>
    </row>
    <row r="118" spans="1:37">
      <c r="A118" s="18" t="s">
        <v>148</v>
      </c>
      <c r="C118" s="9"/>
      <c r="D118" s="9"/>
      <c r="E118" s="10"/>
      <c r="G118" s="54"/>
      <c r="I118" s="33"/>
      <c r="J118" s="34"/>
      <c r="X118" s="20"/>
      <c r="Z118" s="21"/>
      <c r="AA118" s="21"/>
      <c r="AB118" s="21"/>
      <c r="AC118" s="21"/>
      <c r="AD118" s="21"/>
      <c r="AE118" s="21"/>
      <c r="AF118" s="20"/>
      <c r="AG118" s="20"/>
      <c r="AH118" s="20"/>
      <c r="AI118" s="20"/>
      <c r="AJ118" s="20"/>
      <c r="AK118" s="20"/>
    </row>
    <row r="119" spans="1:37">
      <c r="A119" s="18"/>
      <c r="B119" s="2" t="s">
        <v>149</v>
      </c>
      <c r="C119" s="24">
        <v>2555</v>
      </c>
      <c r="D119" s="24">
        <v>3020</v>
      </c>
      <c r="E119" s="10">
        <v>7000</v>
      </c>
      <c r="G119" s="54"/>
      <c r="H119" s="24">
        <v>3</v>
      </c>
      <c r="I119" s="33">
        <v>21</v>
      </c>
      <c r="J119" s="36">
        <v>1.99</v>
      </c>
      <c r="K119" s="10">
        <v>15.65</v>
      </c>
      <c r="P119" s="11">
        <v>300</v>
      </c>
      <c r="Q119" s="9">
        <v>1</v>
      </c>
      <c r="R119" s="8">
        <v>100</v>
      </c>
      <c r="S119" s="24">
        <v>5.0999999999999996</v>
      </c>
      <c r="T119" s="10">
        <v>60</v>
      </c>
      <c r="X119" s="20"/>
      <c r="Z119" s="21"/>
      <c r="AA119" s="21"/>
      <c r="AB119" s="21"/>
      <c r="AC119" s="21"/>
      <c r="AD119" s="21"/>
      <c r="AE119" s="21"/>
      <c r="AF119" s="20"/>
      <c r="AG119" s="20"/>
      <c r="AH119" s="20"/>
      <c r="AI119" s="20"/>
      <c r="AJ119" s="20"/>
      <c r="AK119" s="20"/>
    </row>
    <row r="120" spans="1:37">
      <c r="C120" s="24"/>
      <c r="D120" s="24"/>
      <c r="E120" s="10"/>
      <c r="G120" s="54"/>
      <c r="H120" s="24"/>
      <c r="I120" s="39"/>
      <c r="J120" s="36"/>
      <c r="S120" s="24"/>
      <c r="X120" s="20"/>
      <c r="Z120" s="21"/>
      <c r="AA120" s="21"/>
      <c r="AB120" s="21"/>
      <c r="AC120" s="21"/>
      <c r="AD120" s="21"/>
      <c r="AE120" s="21"/>
      <c r="AF120" s="20"/>
      <c r="AG120" s="20"/>
      <c r="AH120" s="20"/>
      <c r="AI120" s="20"/>
      <c r="AJ120" s="20"/>
      <c r="AK120" s="20"/>
    </row>
    <row r="121" spans="1:37">
      <c r="A121" s="18" t="s">
        <v>150</v>
      </c>
      <c r="C121" s="24"/>
      <c r="D121" s="24"/>
      <c r="E121" s="10"/>
      <c r="G121" s="54"/>
      <c r="H121" s="24"/>
      <c r="I121" s="33"/>
      <c r="J121" s="36"/>
      <c r="S121" s="24"/>
      <c r="X121" s="20"/>
      <c r="Z121" s="21"/>
      <c r="AA121" s="21"/>
      <c r="AB121" s="21"/>
      <c r="AC121" s="21"/>
      <c r="AD121" s="21"/>
      <c r="AE121" s="21"/>
      <c r="AF121" s="20"/>
      <c r="AG121" s="20"/>
      <c r="AH121" s="20"/>
      <c r="AI121" s="20"/>
      <c r="AJ121" s="20"/>
      <c r="AK121" s="20"/>
    </row>
    <row r="122" spans="1:37">
      <c r="A122" s="22"/>
      <c r="B122" s="23" t="s">
        <v>151</v>
      </c>
      <c r="C122" s="24">
        <v>4300</v>
      </c>
      <c r="D122" s="24">
        <v>4800</v>
      </c>
      <c r="E122" s="10">
        <v>11000</v>
      </c>
      <c r="G122" s="55" t="s">
        <v>152</v>
      </c>
      <c r="H122" s="24">
        <v>2.4</v>
      </c>
      <c r="I122" s="42">
        <v>40</v>
      </c>
      <c r="J122" s="36">
        <v>1.5</v>
      </c>
      <c r="K122" s="10">
        <v>60</v>
      </c>
      <c r="L122" s="27"/>
      <c r="M122" s="27">
        <v>10000</v>
      </c>
      <c r="P122" s="30">
        <v>1500</v>
      </c>
      <c r="Q122" s="24">
        <v>0.5</v>
      </c>
      <c r="R122" s="28">
        <v>1500</v>
      </c>
      <c r="S122" s="24">
        <v>4</v>
      </c>
      <c r="T122" s="10">
        <v>150</v>
      </c>
      <c r="X122" s="20"/>
      <c r="Z122" s="21"/>
      <c r="AA122" s="21"/>
      <c r="AB122" s="21"/>
      <c r="AC122" s="21"/>
      <c r="AD122" s="21"/>
      <c r="AE122" s="21"/>
      <c r="AF122" s="20"/>
      <c r="AG122" s="20"/>
      <c r="AH122" s="20"/>
      <c r="AI122" s="20"/>
      <c r="AJ122" s="20"/>
      <c r="AK122" s="20"/>
    </row>
    <row r="123" spans="1:37">
      <c r="A123" s="41"/>
      <c r="B123" s="23"/>
      <c r="C123" s="24"/>
      <c r="D123" s="24"/>
      <c r="E123" s="10"/>
      <c r="G123" s="55"/>
      <c r="H123" s="24"/>
      <c r="I123" s="42"/>
      <c r="J123" s="36"/>
      <c r="L123" s="27"/>
      <c r="M123" s="27"/>
      <c r="P123" s="30"/>
      <c r="Q123" s="24"/>
      <c r="R123" s="28"/>
      <c r="S123" s="24"/>
      <c r="X123" s="20"/>
      <c r="Z123" s="21"/>
      <c r="AA123" s="21"/>
      <c r="AB123" s="21"/>
      <c r="AC123" s="21"/>
      <c r="AD123" s="21"/>
      <c r="AE123" s="21"/>
      <c r="AF123" s="20"/>
      <c r="AG123" s="20"/>
      <c r="AH123" s="20"/>
      <c r="AI123" s="20"/>
      <c r="AJ123" s="20"/>
      <c r="AK123" s="20"/>
    </row>
    <row r="124" spans="1:37">
      <c r="A124" s="41" t="s">
        <v>153</v>
      </c>
      <c r="B124" s="23"/>
      <c r="C124" s="9"/>
      <c r="D124" s="9"/>
      <c r="E124" s="10"/>
      <c r="G124" s="55"/>
      <c r="H124" s="24"/>
      <c r="I124" s="42"/>
      <c r="J124" s="36"/>
      <c r="L124" s="27"/>
      <c r="M124" s="27"/>
      <c r="P124" s="30"/>
      <c r="Q124" s="24"/>
      <c r="R124" s="28"/>
      <c r="X124" s="20"/>
      <c r="Z124" s="21"/>
      <c r="AA124" s="21"/>
      <c r="AB124" s="21"/>
      <c r="AC124" s="21"/>
      <c r="AD124" s="21"/>
      <c r="AE124" s="21"/>
      <c r="AF124" s="20"/>
      <c r="AG124" s="20"/>
      <c r="AH124" s="20"/>
      <c r="AI124" s="20"/>
      <c r="AJ124" s="20"/>
      <c r="AK124" s="20"/>
    </row>
    <row r="125" spans="1:37">
      <c r="A125" s="41"/>
      <c r="B125" s="23" t="s">
        <v>154</v>
      </c>
      <c r="C125" s="24">
        <v>2830</v>
      </c>
      <c r="D125" s="24">
        <v>3700</v>
      </c>
      <c r="E125" s="10">
        <v>9000</v>
      </c>
      <c r="G125" s="55" t="s">
        <v>156</v>
      </c>
      <c r="H125" s="24">
        <v>3.9</v>
      </c>
      <c r="I125" s="42">
        <v>26</v>
      </c>
      <c r="J125" s="36">
        <v>3</v>
      </c>
      <c r="K125" s="10">
        <v>17.2</v>
      </c>
      <c r="L125" s="24">
        <v>180</v>
      </c>
      <c r="M125" s="24">
        <v>1190</v>
      </c>
      <c r="P125" s="30">
        <v>500</v>
      </c>
      <c r="Q125" s="24">
        <v>0.5</v>
      </c>
      <c r="R125" s="28">
        <v>100</v>
      </c>
      <c r="S125" s="24">
        <v>7.5</v>
      </c>
      <c r="T125" s="10">
        <v>55</v>
      </c>
      <c r="X125" s="20"/>
      <c r="Z125" s="21"/>
      <c r="AA125" s="21"/>
      <c r="AB125" s="21"/>
      <c r="AC125" s="21"/>
      <c r="AD125" s="21"/>
      <c r="AE125" s="21"/>
      <c r="AF125" s="20"/>
      <c r="AG125" s="20"/>
      <c r="AH125" s="20"/>
      <c r="AI125" s="20"/>
      <c r="AJ125" s="20"/>
      <c r="AK125" s="20"/>
    </row>
    <row r="126" spans="1:37">
      <c r="B126" s="2" t="s">
        <v>155</v>
      </c>
      <c r="C126" s="24">
        <v>4800</v>
      </c>
      <c r="D126" s="24">
        <v>3700</v>
      </c>
      <c r="E126" s="10">
        <v>8600</v>
      </c>
      <c r="G126" s="54" t="s">
        <v>157</v>
      </c>
      <c r="H126" s="24">
        <v>18</v>
      </c>
      <c r="I126" s="42">
        <v>49.6</v>
      </c>
      <c r="J126" s="36">
        <v>8.5</v>
      </c>
      <c r="K126" s="10">
        <v>20</v>
      </c>
      <c r="L126" s="24">
        <v>410</v>
      </c>
      <c r="M126" s="24">
        <v>1140</v>
      </c>
      <c r="P126" s="30">
        <v>500</v>
      </c>
      <c r="Q126" s="24">
        <v>0.5</v>
      </c>
      <c r="R126" s="28">
        <v>100</v>
      </c>
      <c r="S126" s="24">
        <v>22</v>
      </c>
      <c r="T126" s="10">
        <v>55</v>
      </c>
      <c r="X126" s="20"/>
      <c r="Z126" s="21"/>
      <c r="AA126" s="21"/>
      <c r="AB126" s="21"/>
      <c r="AC126" s="21"/>
      <c r="AD126" s="21"/>
      <c r="AE126" s="21"/>
      <c r="AF126" s="20"/>
      <c r="AG126" s="20"/>
      <c r="AH126" s="20"/>
      <c r="AI126" s="20"/>
      <c r="AJ126" s="20"/>
      <c r="AK126" s="20"/>
    </row>
    <row r="127" spans="1:37">
      <c r="A127" s="18"/>
      <c r="C127" s="24"/>
      <c r="D127" s="24"/>
      <c r="E127" s="10"/>
      <c r="G127" s="54"/>
      <c r="H127" s="24"/>
      <c r="I127" s="42"/>
      <c r="J127" s="36"/>
      <c r="M127" s="27"/>
      <c r="P127" s="30"/>
      <c r="Q127" s="24"/>
      <c r="R127" s="28"/>
      <c r="S127" s="24"/>
      <c r="X127" s="20"/>
      <c r="Z127" s="21"/>
      <c r="AA127" s="21"/>
      <c r="AB127" s="21"/>
      <c r="AC127" s="21"/>
      <c r="AD127" s="21"/>
      <c r="AE127" s="21"/>
      <c r="AF127" s="20"/>
      <c r="AG127" s="20"/>
      <c r="AH127" s="20"/>
      <c r="AI127" s="20"/>
      <c r="AJ127" s="20"/>
      <c r="AK127" s="20"/>
    </row>
    <row r="128" spans="1:37">
      <c r="A128" s="18" t="s">
        <v>158</v>
      </c>
      <c r="C128" s="24"/>
      <c r="D128" s="24"/>
      <c r="E128" s="10"/>
      <c r="G128" s="54"/>
      <c r="H128" s="24"/>
      <c r="I128" s="42"/>
      <c r="J128" s="36"/>
      <c r="M128" s="27"/>
      <c r="P128" s="30"/>
      <c r="Q128" s="24"/>
      <c r="R128" s="28"/>
      <c r="S128" s="24"/>
      <c r="X128" s="20"/>
      <c r="Z128" s="21"/>
      <c r="AA128" s="21"/>
      <c r="AB128" s="21"/>
      <c r="AC128" s="21"/>
      <c r="AD128" s="21"/>
      <c r="AE128" s="21"/>
      <c r="AF128" s="20"/>
      <c r="AG128" s="20"/>
      <c r="AH128" s="20"/>
      <c r="AI128" s="20"/>
      <c r="AJ128" s="20"/>
      <c r="AK128" s="20"/>
    </row>
    <row r="129" spans="1:37">
      <c r="C129" s="24"/>
      <c r="D129" s="24">
        <v>6000</v>
      </c>
      <c r="E129" s="25">
        <v>12000</v>
      </c>
      <c r="F129" s="24"/>
      <c r="G129" s="54" t="s">
        <v>159</v>
      </c>
      <c r="H129" s="24"/>
      <c r="I129" s="42"/>
      <c r="J129" s="36"/>
      <c r="K129" s="25">
        <v>35</v>
      </c>
      <c r="M129" s="27"/>
      <c r="P129" s="30"/>
      <c r="Q129" s="24"/>
      <c r="R129" s="28"/>
      <c r="S129" s="24"/>
      <c r="T129" s="25">
        <v>75</v>
      </c>
      <c r="X129" s="20"/>
      <c r="Z129" s="21"/>
      <c r="AA129" s="21"/>
      <c r="AB129" s="21"/>
      <c r="AC129" s="21"/>
      <c r="AD129" s="21"/>
      <c r="AE129" s="21"/>
      <c r="AF129" s="20"/>
      <c r="AG129" s="20"/>
      <c r="AH129" s="20"/>
      <c r="AI129" s="20"/>
      <c r="AJ129" s="20"/>
      <c r="AK129" s="20"/>
    </row>
    <row r="130" spans="1:37">
      <c r="C130" s="24"/>
      <c r="D130" s="24"/>
      <c r="E130" s="25"/>
      <c r="F130" s="24"/>
      <c r="G130" s="54"/>
      <c r="H130" s="24"/>
      <c r="I130" s="42"/>
      <c r="J130" s="36"/>
      <c r="K130" s="25"/>
      <c r="M130" s="27"/>
      <c r="P130" s="30"/>
      <c r="Q130" s="24"/>
      <c r="R130" s="28"/>
      <c r="S130" s="24"/>
      <c r="T130" s="25"/>
      <c r="X130" s="20"/>
      <c r="Z130" s="21"/>
      <c r="AA130" s="21"/>
      <c r="AB130" s="21"/>
      <c r="AC130" s="21"/>
      <c r="AD130" s="21"/>
      <c r="AE130" s="21"/>
      <c r="AF130" s="20"/>
      <c r="AG130" s="20"/>
      <c r="AH130" s="20"/>
      <c r="AI130" s="20"/>
      <c r="AJ130" s="20"/>
      <c r="AK130" s="20"/>
    </row>
    <row r="131" spans="1:37">
      <c r="A131" s="18" t="s">
        <v>160</v>
      </c>
      <c r="C131" s="24"/>
      <c r="D131" s="24"/>
      <c r="E131" s="25"/>
      <c r="F131" s="24"/>
      <c r="G131" s="54"/>
      <c r="H131" s="24"/>
      <c r="I131" s="42"/>
      <c r="J131" s="36"/>
      <c r="K131" s="25"/>
      <c r="M131" s="27"/>
      <c r="P131" s="30"/>
      <c r="Q131" s="24"/>
      <c r="R131" s="28"/>
      <c r="S131" s="24"/>
      <c r="T131" s="25"/>
      <c r="X131" s="20"/>
      <c r="Z131" s="21"/>
      <c r="AA131" s="21"/>
      <c r="AB131" s="21"/>
      <c r="AC131" s="21"/>
      <c r="AD131" s="21"/>
      <c r="AE131" s="21"/>
      <c r="AF131" s="20"/>
      <c r="AG131" s="20"/>
      <c r="AH131" s="20"/>
      <c r="AI131" s="20"/>
      <c r="AJ131" s="20"/>
      <c r="AK131" s="20"/>
    </row>
    <row r="132" spans="1:37">
      <c r="B132" s="2" t="s">
        <v>161</v>
      </c>
      <c r="C132" s="24">
        <v>2500</v>
      </c>
      <c r="D132" s="24">
        <v>3500</v>
      </c>
      <c r="E132" s="25">
        <v>8000</v>
      </c>
      <c r="F132" s="24"/>
      <c r="G132" s="54" t="s">
        <v>164</v>
      </c>
      <c r="H132" s="24">
        <v>0.3</v>
      </c>
      <c r="I132" s="33">
        <v>18</v>
      </c>
      <c r="J132" s="34"/>
      <c r="K132" s="25">
        <v>7</v>
      </c>
      <c r="M132" s="27">
        <v>700</v>
      </c>
      <c r="P132" s="30">
        <v>600</v>
      </c>
      <c r="Q132" s="24"/>
      <c r="R132" s="28">
        <v>150</v>
      </c>
      <c r="S132" s="24"/>
      <c r="T132" s="25">
        <v>22</v>
      </c>
      <c r="X132" s="20"/>
      <c r="Z132" s="21"/>
      <c r="AA132" s="21"/>
      <c r="AB132" s="21"/>
      <c r="AC132" s="21"/>
      <c r="AD132" s="21"/>
      <c r="AE132" s="21"/>
      <c r="AF132" s="20"/>
      <c r="AG132" s="20"/>
      <c r="AH132" s="20"/>
      <c r="AI132" s="20"/>
      <c r="AJ132" s="20"/>
      <c r="AK132" s="20"/>
    </row>
    <row r="133" spans="1:37">
      <c r="B133" s="2" t="s">
        <v>162</v>
      </c>
      <c r="C133" s="24">
        <v>2500</v>
      </c>
      <c r="D133" s="24">
        <v>3500</v>
      </c>
      <c r="E133" s="25">
        <v>8000</v>
      </c>
      <c r="F133" s="24"/>
      <c r="G133" s="54" t="s">
        <v>165</v>
      </c>
      <c r="H133" s="24">
        <v>0.6</v>
      </c>
      <c r="I133" s="33">
        <v>36</v>
      </c>
      <c r="J133" s="34"/>
      <c r="K133" s="25">
        <v>25</v>
      </c>
      <c r="M133" s="27">
        <v>700</v>
      </c>
      <c r="P133" s="30">
        <v>600</v>
      </c>
      <c r="Q133" s="24"/>
      <c r="R133" s="28">
        <v>150</v>
      </c>
      <c r="T133" s="25">
        <v>30</v>
      </c>
      <c r="X133" s="20"/>
      <c r="Z133" s="21"/>
      <c r="AA133" s="21"/>
      <c r="AB133" s="21"/>
      <c r="AC133" s="21"/>
      <c r="AD133" s="21"/>
      <c r="AE133" s="21"/>
      <c r="AF133" s="20"/>
      <c r="AG133" s="20"/>
      <c r="AH133" s="20"/>
      <c r="AI133" s="20"/>
      <c r="AJ133" s="20"/>
      <c r="AK133" s="20"/>
    </row>
    <row r="134" spans="1:37">
      <c r="B134" s="2" t="s">
        <v>163</v>
      </c>
      <c r="C134" s="24">
        <v>2500</v>
      </c>
      <c r="D134" s="24">
        <v>3500</v>
      </c>
      <c r="E134" s="25">
        <v>8000</v>
      </c>
      <c r="F134" s="24"/>
      <c r="G134" s="54" t="s">
        <v>60</v>
      </c>
      <c r="H134" s="24">
        <v>2.5</v>
      </c>
      <c r="I134" s="33">
        <v>43</v>
      </c>
      <c r="J134" s="34"/>
      <c r="K134" s="25">
        <v>35</v>
      </c>
      <c r="M134" s="27">
        <v>800</v>
      </c>
      <c r="P134" s="30">
        <v>600</v>
      </c>
      <c r="Q134" s="24"/>
      <c r="R134" s="28">
        <v>150</v>
      </c>
      <c r="T134" s="25">
        <v>45</v>
      </c>
      <c r="X134" s="20"/>
      <c r="Z134" s="21"/>
      <c r="AA134" s="21"/>
      <c r="AB134" s="21"/>
      <c r="AC134" s="21"/>
      <c r="AD134" s="21"/>
      <c r="AE134" s="21"/>
      <c r="AF134" s="20"/>
      <c r="AG134" s="20"/>
      <c r="AH134" s="20"/>
      <c r="AI134" s="20"/>
      <c r="AJ134" s="20"/>
      <c r="AK134" s="20"/>
    </row>
    <row r="135" spans="1:37">
      <c r="C135" s="36"/>
      <c r="D135" s="36"/>
      <c r="E135" s="42"/>
      <c r="F135" s="36"/>
      <c r="G135" s="54"/>
      <c r="H135" s="36"/>
      <c r="I135" s="33"/>
      <c r="J135" s="34"/>
      <c r="K135" s="42"/>
      <c r="P135" s="30"/>
      <c r="Q135" s="36"/>
      <c r="R135" s="42"/>
      <c r="S135" s="34"/>
      <c r="T135" s="42"/>
      <c r="X135" s="20"/>
      <c r="Z135" s="21"/>
      <c r="AA135" s="21"/>
      <c r="AB135" s="21"/>
      <c r="AC135" s="21"/>
      <c r="AD135" s="21"/>
      <c r="AE135" s="21"/>
      <c r="AF135" s="20"/>
      <c r="AG135" s="20"/>
      <c r="AH135" s="20"/>
      <c r="AI135" s="20"/>
      <c r="AJ135" s="20"/>
      <c r="AK135" s="20"/>
    </row>
    <row r="136" spans="1:37">
      <c r="A136" s="18" t="s">
        <v>166</v>
      </c>
      <c r="C136" s="36"/>
      <c r="D136" s="36"/>
      <c r="E136" s="42"/>
      <c r="F136" s="36"/>
      <c r="G136" s="54"/>
      <c r="H136" s="36"/>
      <c r="I136" s="33"/>
      <c r="J136" s="34"/>
      <c r="K136" s="42"/>
      <c r="P136" s="30"/>
      <c r="Q136" s="36"/>
      <c r="R136" s="42"/>
      <c r="T136" s="42"/>
      <c r="X136" s="20"/>
      <c r="Z136" s="21"/>
      <c r="AA136" s="21"/>
      <c r="AB136" s="21"/>
      <c r="AC136" s="21"/>
      <c r="AD136" s="21"/>
      <c r="AE136" s="21"/>
      <c r="AF136" s="20"/>
      <c r="AG136" s="20"/>
      <c r="AH136" s="20"/>
      <c r="AI136" s="20"/>
      <c r="AJ136" s="20"/>
      <c r="AK136" s="20"/>
    </row>
    <row r="137" spans="1:37">
      <c r="B137" s="2" t="s">
        <v>167</v>
      </c>
      <c r="C137" s="36"/>
      <c r="D137" s="36">
        <v>4000</v>
      </c>
      <c r="E137" s="42">
        <v>10000</v>
      </c>
      <c r="F137" s="36"/>
      <c r="G137" s="54" t="s">
        <v>152</v>
      </c>
      <c r="H137" s="36">
        <v>1.8</v>
      </c>
      <c r="I137" s="33">
        <v>20</v>
      </c>
      <c r="J137" s="36">
        <v>2</v>
      </c>
      <c r="K137" s="42">
        <v>70</v>
      </c>
      <c r="L137" s="36">
        <v>40</v>
      </c>
      <c r="M137" s="36">
        <v>10000</v>
      </c>
      <c r="P137" s="30">
        <v>1500</v>
      </c>
      <c r="Q137" s="36">
        <v>2</v>
      </c>
      <c r="R137" s="42">
        <v>500</v>
      </c>
      <c r="S137" s="36">
        <v>5.5</v>
      </c>
      <c r="T137" s="42">
        <v>200</v>
      </c>
      <c r="X137" s="20"/>
      <c r="Z137" s="21"/>
      <c r="AA137" s="21"/>
      <c r="AB137" s="21"/>
      <c r="AC137" s="21"/>
      <c r="AD137" s="21"/>
      <c r="AE137" s="21"/>
      <c r="AF137" s="20"/>
      <c r="AG137" s="20"/>
      <c r="AH137" s="20"/>
      <c r="AI137" s="20"/>
      <c r="AJ137" s="20"/>
      <c r="AK137" s="20"/>
    </row>
    <row r="138" spans="1:37">
      <c r="B138" s="2" t="s">
        <v>168</v>
      </c>
      <c r="C138" s="36"/>
      <c r="D138" s="36">
        <v>4000</v>
      </c>
      <c r="E138" s="42">
        <v>10000</v>
      </c>
      <c r="F138" s="36"/>
      <c r="G138" s="54" t="s">
        <v>152</v>
      </c>
      <c r="H138" s="36">
        <v>4.2</v>
      </c>
      <c r="I138" s="33">
        <v>40</v>
      </c>
      <c r="J138" s="36">
        <v>4</v>
      </c>
      <c r="K138" s="42">
        <v>70</v>
      </c>
      <c r="L138" s="36">
        <v>40</v>
      </c>
      <c r="M138" s="36">
        <v>10000</v>
      </c>
      <c r="P138" s="30">
        <v>1500</v>
      </c>
      <c r="Q138" s="36">
        <v>2</v>
      </c>
      <c r="R138" s="42">
        <v>500</v>
      </c>
      <c r="S138" s="36">
        <v>7.5</v>
      </c>
      <c r="T138" s="42">
        <v>200</v>
      </c>
      <c r="X138" s="20"/>
      <c r="Z138" s="21"/>
      <c r="AA138" s="21"/>
      <c r="AB138" s="21"/>
      <c r="AC138" s="21"/>
      <c r="AD138" s="21"/>
      <c r="AE138" s="21"/>
      <c r="AF138" s="20"/>
      <c r="AG138" s="20"/>
      <c r="AH138" s="20"/>
      <c r="AI138" s="20"/>
      <c r="AJ138" s="20"/>
      <c r="AK138" s="20"/>
    </row>
    <row r="139" spans="1:37">
      <c r="B139" s="2" t="s">
        <v>169</v>
      </c>
      <c r="C139" s="36"/>
      <c r="D139" s="36">
        <v>3000</v>
      </c>
      <c r="E139" s="42">
        <v>8000</v>
      </c>
      <c r="F139" s="36"/>
      <c r="G139" s="54" t="s">
        <v>170</v>
      </c>
      <c r="H139" s="36">
        <v>2.1</v>
      </c>
      <c r="I139" s="33">
        <v>12</v>
      </c>
      <c r="J139" s="36">
        <v>6</v>
      </c>
      <c r="K139" s="42">
        <v>40</v>
      </c>
      <c r="L139" s="36">
        <v>40</v>
      </c>
      <c r="M139" s="36">
        <v>10000</v>
      </c>
      <c r="P139" s="30">
        <v>1500</v>
      </c>
      <c r="Q139" s="36">
        <v>2</v>
      </c>
      <c r="R139" s="42">
        <v>500</v>
      </c>
      <c r="S139" s="36">
        <v>11</v>
      </c>
      <c r="T139" s="42">
        <v>200</v>
      </c>
      <c r="X139" s="20"/>
      <c r="Z139" s="21"/>
      <c r="AA139" s="21"/>
      <c r="AB139" s="21"/>
      <c r="AC139" s="21"/>
      <c r="AD139" s="21"/>
      <c r="AE139" s="21"/>
      <c r="AF139" s="20"/>
      <c r="AG139" s="20"/>
      <c r="AH139" s="20"/>
      <c r="AI139" s="20"/>
      <c r="AJ139" s="20"/>
      <c r="AK139" s="20"/>
    </row>
    <row r="140" spans="1:37">
      <c r="C140" s="36"/>
      <c r="D140" s="36"/>
      <c r="E140" s="42"/>
      <c r="F140" s="36"/>
      <c r="G140" s="54"/>
      <c r="H140" s="36"/>
      <c r="I140" s="33"/>
      <c r="J140" s="34"/>
      <c r="K140" s="42"/>
      <c r="P140" s="30"/>
      <c r="Q140" s="36"/>
      <c r="R140" s="42"/>
      <c r="T140" s="42"/>
      <c r="X140" s="20"/>
      <c r="Z140" s="21"/>
      <c r="AA140" s="21"/>
      <c r="AB140" s="21"/>
      <c r="AC140" s="21"/>
      <c r="AD140" s="21"/>
      <c r="AE140" s="21"/>
      <c r="AF140" s="20"/>
      <c r="AG140" s="20"/>
      <c r="AH140" s="20"/>
      <c r="AI140" s="20"/>
      <c r="AJ140" s="20"/>
      <c r="AK140" s="20"/>
    </row>
    <row r="141" spans="1:37">
      <c r="A141" s="18" t="s">
        <v>171</v>
      </c>
      <c r="C141" s="36"/>
      <c r="D141" s="36"/>
      <c r="E141" s="42"/>
      <c r="F141" s="36"/>
      <c r="G141" s="54"/>
      <c r="H141" s="36"/>
      <c r="I141" s="33"/>
      <c r="J141" s="34"/>
      <c r="K141" s="42"/>
      <c r="P141" s="30"/>
      <c r="Q141" s="36"/>
      <c r="R141" s="42"/>
      <c r="T141" s="42"/>
      <c r="X141" s="20"/>
      <c r="Z141" s="21"/>
      <c r="AA141" s="21"/>
      <c r="AB141" s="21"/>
      <c r="AC141" s="21"/>
      <c r="AD141" s="21"/>
      <c r="AE141" s="21"/>
      <c r="AF141" s="20"/>
      <c r="AG141" s="20"/>
      <c r="AH141" s="20"/>
      <c r="AI141" s="20"/>
      <c r="AJ141" s="20"/>
      <c r="AK141" s="20"/>
    </row>
    <row r="142" spans="1:37">
      <c r="A142" s="18"/>
      <c r="B142" s="2" t="s">
        <v>173</v>
      </c>
      <c r="C142" s="36">
        <v>2390</v>
      </c>
      <c r="D142" s="36">
        <v>1920</v>
      </c>
      <c r="E142" s="42">
        <v>2585</v>
      </c>
      <c r="F142" s="36"/>
      <c r="G142" s="54" t="s">
        <v>175</v>
      </c>
      <c r="I142" s="33">
        <v>3</v>
      </c>
      <c r="J142" s="36">
        <v>1.3</v>
      </c>
      <c r="K142" s="42">
        <v>1.5</v>
      </c>
      <c r="M142" s="27">
        <v>100</v>
      </c>
      <c r="P142" s="48"/>
      <c r="Q142" s="36"/>
      <c r="R142" s="42"/>
      <c r="T142" s="42">
        <v>5</v>
      </c>
      <c r="X142" s="20"/>
      <c r="Z142" s="21"/>
      <c r="AA142" s="21"/>
      <c r="AB142" s="21"/>
      <c r="AC142" s="21"/>
      <c r="AD142" s="21"/>
      <c r="AE142" s="21"/>
      <c r="AF142" s="20"/>
      <c r="AG142" s="20"/>
      <c r="AH142" s="20"/>
      <c r="AI142" s="20"/>
      <c r="AJ142" s="20"/>
      <c r="AK142" s="20"/>
    </row>
    <row r="143" spans="1:37">
      <c r="A143" s="18"/>
      <c r="B143" s="2" t="s">
        <v>172</v>
      </c>
      <c r="C143" s="36">
        <v>2670</v>
      </c>
      <c r="D143" s="36">
        <v>1920</v>
      </c>
      <c r="E143" s="42">
        <v>3060</v>
      </c>
      <c r="F143" s="36"/>
      <c r="G143" s="54" t="s">
        <v>67</v>
      </c>
      <c r="I143" s="33">
        <v>3.6</v>
      </c>
      <c r="J143" s="36">
        <v>1.3</v>
      </c>
      <c r="K143" s="42">
        <v>1.5</v>
      </c>
      <c r="M143" s="27">
        <v>100</v>
      </c>
      <c r="P143" s="48"/>
      <c r="Q143" s="36"/>
      <c r="R143" s="42"/>
      <c r="T143" s="42">
        <v>5</v>
      </c>
      <c r="X143" s="20"/>
      <c r="Z143" s="21"/>
      <c r="AA143" s="21"/>
      <c r="AB143" s="21"/>
      <c r="AC143" s="21"/>
      <c r="AD143" s="21"/>
      <c r="AE143" s="21"/>
      <c r="AF143" s="20"/>
      <c r="AG143" s="20"/>
      <c r="AH143" s="20"/>
      <c r="AI143" s="20"/>
      <c r="AJ143" s="20"/>
      <c r="AK143" s="20"/>
    </row>
    <row r="144" spans="1:37">
      <c r="B144" s="2" t="s">
        <v>174</v>
      </c>
      <c r="C144" s="36">
        <v>3000</v>
      </c>
      <c r="D144" s="36">
        <v>1920</v>
      </c>
      <c r="E144" s="42">
        <v>3680</v>
      </c>
      <c r="F144" s="36"/>
      <c r="G144" s="54" t="s">
        <v>176</v>
      </c>
      <c r="H144" s="36"/>
      <c r="I144" s="33">
        <v>4.3</v>
      </c>
      <c r="J144" s="36"/>
      <c r="K144" s="42">
        <v>2</v>
      </c>
      <c r="M144" s="27">
        <v>100</v>
      </c>
      <c r="P144" s="48"/>
      <c r="Q144" s="36"/>
      <c r="R144" s="42"/>
      <c r="S144" s="36"/>
      <c r="T144" s="42">
        <v>5</v>
      </c>
      <c r="X144" s="20"/>
      <c r="Z144" s="21"/>
      <c r="AA144" s="21"/>
      <c r="AB144" s="21"/>
      <c r="AC144" s="21"/>
      <c r="AD144" s="21"/>
      <c r="AE144" s="21"/>
      <c r="AF144" s="20"/>
      <c r="AG144" s="20"/>
      <c r="AH144" s="20"/>
      <c r="AI144" s="20"/>
      <c r="AJ144" s="20"/>
      <c r="AK144" s="20"/>
    </row>
    <row r="145" spans="1:37">
      <c r="C145" s="36"/>
      <c r="D145" s="36"/>
      <c r="E145" s="42"/>
      <c r="F145" s="36"/>
      <c r="G145" s="54"/>
      <c r="I145" s="33"/>
      <c r="J145" s="34"/>
      <c r="K145" s="42"/>
      <c r="P145" s="48"/>
      <c r="Q145" s="36"/>
      <c r="R145" s="42"/>
      <c r="T145" s="42"/>
      <c r="X145" s="20"/>
      <c r="Z145" s="21"/>
      <c r="AA145" s="21"/>
      <c r="AB145" s="21"/>
      <c r="AC145" s="21"/>
      <c r="AD145" s="21"/>
      <c r="AE145" s="21"/>
      <c r="AF145" s="20"/>
      <c r="AG145" s="20"/>
      <c r="AH145" s="20"/>
      <c r="AI145" s="20"/>
      <c r="AJ145" s="20"/>
      <c r="AK145" s="20"/>
    </row>
    <row r="146" spans="1:37">
      <c r="A146" s="18" t="s">
        <v>177</v>
      </c>
      <c r="C146" s="36"/>
      <c r="D146" s="36"/>
      <c r="E146" s="42"/>
      <c r="F146" s="36"/>
      <c r="G146" s="54"/>
      <c r="I146" s="33"/>
      <c r="J146" s="34"/>
      <c r="K146" s="42"/>
      <c r="P146" s="48"/>
      <c r="Q146" s="36"/>
      <c r="R146" s="42"/>
      <c r="T146" s="42"/>
      <c r="X146" s="20"/>
      <c r="Z146" s="21"/>
      <c r="AA146" s="21"/>
      <c r="AB146" s="21"/>
      <c r="AC146" s="21"/>
      <c r="AD146" s="21"/>
      <c r="AE146" s="21"/>
      <c r="AF146" s="20"/>
      <c r="AG146" s="20"/>
      <c r="AH146" s="20"/>
      <c r="AI146" s="20"/>
      <c r="AJ146" s="20"/>
      <c r="AK146" s="20"/>
    </row>
    <row r="147" spans="1:37">
      <c r="C147" s="36"/>
      <c r="D147" s="36"/>
      <c r="E147" s="42"/>
      <c r="F147" s="36"/>
      <c r="G147" s="54" t="s">
        <v>170</v>
      </c>
      <c r="H147" s="36"/>
      <c r="I147" s="33"/>
      <c r="J147" s="36">
        <v>0.95</v>
      </c>
      <c r="K147" s="42">
        <v>12.5</v>
      </c>
      <c r="L147" s="36"/>
      <c r="M147" s="36"/>
      <c r="P147" s="48"/>
      <c r="Q147" s="36"/>
      <c r="R147" s="42"/>
      <c r="S147" s="36">
        <v>4</v>
      </c>
      <c r="T147" s="42">
        <v>37</v>
      </c>
      <c r="X147" s="20"/>
      <c r="Z147" s="21"/>
      <c r="AA147" s="21"/>
      <c r="AB147" s="21"/>
      <c r="AC147" s="21"/>
      <c r="AD147" s="21"/>
      <c r="AE147" s="21"/>
      <c r="AF147" s="20"/>
      <c r="AG147" s="20"/>
      <c r="AH147" s="20"/>
      <c r="AI147" s="20"/>
      <c r="AJ147" s="20"/>
      <c r="AK147" s="20"/>
    </row>
    <row r="148" spans="1:37">
      <c r="A148" s="18"/>
      <c r="C148" s="36"/>
      <c r="D148" s="36"/>
      <c r="E148" s="42"/>
      <c r="F148" s="36"/>
      <c r="G148" s="54" t="s">
        <v>170</v>
      </c>
      <c r="H148" s="36"/>
      <c r="I148" s="33"/>
      <c r="J148" s="36">
        <v>3.6</v>
      </c>
      <c r="K148" s="42">
        <v>16.899999999999999</v>
      </c>
      <c r="L148" s="36"/>
      <c r="M148" s="36"/>
      <c r="P148" s="48"/>
      <c r="Q148" s="36"/>
      <c r="R148" s="42"/>
      <c r="S148" s="36">
        <v>8</v>
      </c>
      <c r="T148" s="42">
        <v>60</v>
      </c>
      <c r="X148" s="20"/>
      <c r="Z148" s="21"/>
      <c r="AA148" s="21"/>
      <c r="AB148" s="21"/>
      <c r="AC148" s="21"/>
      <c r="AD148" s="21"/>
      <c r="AE148" s="21"/>
      <c r="AF148" s="20"/>
      <c r="AG148" s="20"/>
      <c r="AH148" s="20"/>
      <c r="AI148" s="20"/>
      <c r="AJ148" s="20"/>
      <c r="AK148" s="20"/>
    </row>
    <row r="149" spans="1:37">
      <c r="C149" s="9"/>
      <c r="D149" s="9"/>
      <c r="E149" s="10"/>
      <c r="G149" s="54"/>
      <c r="X149" s="20"/>
      <c r="Z149" s="21"/>
      <c r="AA149" s="21"/>
      <c r="AB149" s="21"/>
      <c r="AC149" s="21"/>
      <c r="AD149" s="21"/>
      <c r="AE149" s="21"/>
      <c r="AF149" s="20"/>
      <c r="AG149" s="20"/>
      <c r="AH149" s="20"/>
      <c r="AI149" s="20"/>
      <c r="AJ149" s="20"/>
      <c r="AK149" s="20"/>
    </row>
    <row r="150" spans="1:37">
      <c r="A150" s="18"/>
      <c r="C150" s="9"/>
      <c r="D150" s="9"/>
      <c r="E150" s="10"/>
      <c r="G150" s="54"/>
      <c r="X150" s="20"/>
      <c r="Z150" s="21"/>
      <c r="AA150" s="21"/>
      <c r="AB150" s="21"/>
      <c r="AC150" s="21"/>
      <c r="AD150" s="21"/>
      <c r="AE150" s="21"/>
      <c r="AF150" s="20"/>
      <c r="AG150" s="20"/>
      <c r="AH150" s="20"/>
      <c r="AI150" s="20"/>
      <c r="AJ150" s="20"/>
      <c r="AK150" s="20"/>
    </row>
    <row r="151" spans="1:37">
      <c r="C151" s="9"/>
      <c r="D151" s="9"/>
      <c r="E151" s="10"/>
      <c r="G151" s="54"/>
      <c r="X151" s="20"/>
      <c r="Z151" s="21"/>
      <c r="AA151" s="21"/>
      <c r="AB151" s="21"/>
      <c r="AC151" s="21"/>
      <c r="AD151" s="21"/>
      <c r="AE151" s="21"/>
      <c r="AF151" s="20"/>
      <c r="AG151" s="20"/>
      <c r="AH151" s="20"/>
      <c r="AI151" s="20"/>
      <c r="AJ151" s="20"/>
      <c r="AK151" s="20"/>
    </row>
    <row r="152" spans="1:37">
      <c r="A152" s="18"/>
      <c r="C152" s="9"/>
      <c r="D152" s="9"/>
      <c r="E152" s="10"/>
      <c r="G152" s="54"/>
      <c r="X152" s="20"/>
      <c r="Z152" s="21"/>
      <c r="AA152" s="21"/>
      <c r="AB152" s="21"/>
      <c r="AC152" s="21"/>
      <c r="AD152" s="21"/>
      <c r="AE152" s="21"/>
      <c r="AF152" s="20"/>
      <c r="AG152" s="20"/>
      <c r="AH152" s="20"/>
      <c r="AI152" s="20"/>
      <c r="AJ152" s="20"/>
      <c r="AK152" s="20"/>
    </row>
    <row r="153" spans="1:37">
      <c r="G153" s="54"/>
      <c r="H153" s="24"/>
      <c r="M153" s="27"/>
      <c r="X153" s="20"/>
      <c r="Z153" s="21"/>
      <c r="AA153" s="21"/>
      <c r="AB153" s="21"/>
      <c r="AC153" s="21"/>
      <c r="AD153" s="21"/>
      <c r="AE153" s="21"/>
      <c r="AF153" s="20"/>
      <c r="AG153" s="20"/>
      <c r="AH153" s="20"/>
      <c r="AI153" s="20"/>
      <c r="AJ153" s="20"/>
      <c r="AK153" s="20"/>
    </row>
    <row r="154" spans="1:37">
      <c r="A154" s="18"/>
      <c r="G154" s="54"/>
      <c r="H154" s="24"/>
      <c r="M154" s="27"/>
      <c r="X154" s="20"/>
      <c r="Z154" s="21"/>
      <c r="AA154" s="21"/>
      <c r="AB154" s="21"/>
      <c r="AC154" s="21"/>
      <c r="AD154" s="21"/>
      <c r="AE154" s="21"/>
      <c r="AF154" s="20"/>
      <c r="AG154" s="20"/>
      <c r="AH154" s="20"/>
      <c r="AI154" s="20"/>
      <c r="AJ154" s="20"/>
      <c r="AK154" s="20"/>
    </row>
    <row r="155" spans="1:37">
      <c r="D155" s="27"/>
      <c r="G155" s="54"/>
      <c r="H155" s="24"/>
      <c r="M155" s="27"/>
      <c r="X155" s="20"/>
      <c r="Z155" s="21"/>
      <c r="AA155" s="21"/>
      <c r="AB155" s="21"/>
      <c r="AC155" s="21"/>
      <c r="AD155" s="21"/>
      <c r="AE155" s="21"/>
      <c r="AF155" s="20"/>
      <c r="AG155" s="20"/>
      <c r="AH155" s="20"/>
      <c r="AI155" s="20"/>
      <c r="AJ155" s="20"/>
      <c r="AK155" s="20"/>
    </row>
    <row r="156" spans="1:37">
      <c r="C156" s="9"/>
      <c r="D156" s="9"/>
      <c r="E156" s="10"/>
      <c r="G156" s="54"/>
      <c r="X156" s="20"/>
      <c r="Z156" s="21"/>
      <c r="AA156" s="21"/>
      <c r="AB156" s="21"/>
      <c r="AC156" s="21"/>
      <c r="AD156" s="21"/>
      <c r="AE156" s="21"/>
      <c r="AF156" s="20"/>
      <c r="AG156" s="20"/>
      <c r="AH156" s="20"/>
      <c r="AI156" s="20"/>
      <c r="AJ156" s="20"/>
      <c r="AK156" s="20"/>
    </row>
    <row r="157" spans="1:37">
      <c r="A157" s="18"/>
      <c r="C157" s="9"/>
      <c r="D157" s="9"/>
      <c r="E157" s="10"/>
      <c r="G157" s="54"/>
      <c r="X157" s="20"/>
      <c r="Z157" s="21"/>
      <c r="AA157" s="21"/>
      <c r="AB157" s="21"/>
      <c r="AC157" s="21"/>
      <c r="AD157" s="21"/>
      <c r="AE157" s="21"/>
      <c r="AF157" s="20"/>
      <c r="AG157" s="20"/>
      <c r="AH157" s="20"/>
      <c r="AI157" s="20"/>
      <c r="AJ157" s="20"/>
      <c r="AK157" s="20"/>
    </row>
    <row r="158" spans="1:37">
      <c r="C158" s="24"/>
      <c r="D158" s="24"/>
      <c r="E158" s="10"/>
      <c r="G158" s="54"/>
      <c r="H158" s="24"/>
      <c r="M158" s="27"/>
      <c r="X158" s="20"/>
      <c r="Z158" s="21"/>
      <c r="AA158" s="21"/>
      <c r="AB158" s="21"/>
      <c r="AC158" s="21"/>
      <c r="AD158" s="21"/>
      <c r="AE158" s="21"/>
      <c r="AF158" s="20"/>
      <c r="AG158" s="20"/>
      <c r="AH158" s="20"/>
      <c r="AI158" s="20"/>
      <c r="AJ158" s="20"/>
      <c r="AK158" s="20"/>
    </row>
    <row r="159" spans="1:37">
      <c r="C159" s="24"/>
      <c r="D159" s="24"/>
      <c r="G159" s="54"/>
      <c r="H159" s="24"/>
      <c r="M159" s="27"/>
      <c r="X159" s="20"/>
      <c r="Z159" s="21"/>
      <c r="AA159" s="21"/>
      <c r="AB159" s="21"/>
      <c r="AC159" s="21"/>
      <c r="AD159" s="21"/>
      <c r="AE159" s="21"/>
      <c r="AF159" s="20"/>
      <c r="AG159" s="20"/>
      <c r="AH159" s="20"/>
      <c r="AI159" s="20"/>
      <c r="AJ159" s="20"/>
      <c r="AK159" s="20"/>
    </row>
    <row r="160" spans="1:37">
      <c r="A160" s="18"/>
      <c r="C160" s="24"/>
      <c r="D160" s="24"/>
      <c r="G160" s="54"/>
      <c r="H160" s="24"/>
      <c r="M160" s="27"/>
      <c r="X160" s="20"/>
      <c r="Z160" s="21"/>
      <c r="AA160" s="21"/>
      <c r="AB160" s="21"/>
      <c r="AC160" s="21"/>
      <c r="AD160" s="21"/>
      <c r="AE160" s="21"/>
      <c r="AF160" s="20"/>
      <c r="AG160" s="20"/>
      <c r="AH160" s="20"/>
      <c r="AI160" s="20"/>
      <c r="AJ160" s="20"/>
      <c r="AK160" s="20"/>
    </row>
    <row r="161" spans="1:37">
      <c r="G161" s="54"/>
      <c r="X161" s="20"/>
      <c r="Z161" s="21"/>
      <c r="AA161" s="21"/>
      <c r="AB161" s="21"/>
      <c r="AC161" s="21"/>
      <c r="AD161" s="21"/>
      <c r="AE161" s="21"/>
      <c r="AF161" s="20"/>
      <c r="AG161" s="20"/>
      <c r="AH161" s="20"/>
      <c r="AI161" s="20"/>
      <c r="AJ161" s="20"/>
      <c r="AK161" s="20"/>
    </row>
    <row r="162" spans="1:37">
      <c r="A162" s="18"/>
      <c r="C162" s="9"/>
      <c r="D162" s="9"/>
      <c r="E162" s="10"/>
      <c r="G162" s="54"/>
      <c r="X162" s="20"/>
      <c r="Z162" s="21"/>
      <c r="AA162" s="21"/>
      <c r="AB162" s="21"/>
      <c r="AC162" s="21"/>
      <c r="AD162" s="21"/>
      <c r="AE162" s="21"/>
      <c r="AF162" s="20"/>
      <c r="AG162" s="20"/>
      <c r="AH162" s="20"/>
      <c r="AI162" s="20"/>
      <c r="AJ162" s="20"/>
      <c r="AK162" s="20"/>
    </row>
    <row r="163" spans="1:37">
      <c r="D163" s="24"/>
      <c r="G163" s="54"/>
      <c r="H163" s="24"/>
      <c r="J163" s="24"/>
      <c r="L163" s="24"/>
      <c r="M163" s="24"/>
      <c r="Q163" s="24"/>
      <c r="S163" s="24"/>
      <c r="X163" s="20"/>
      <c r="Z163" s="21"/>
      <c r="AA163" s="21"/>
      <c r="AB163" s="21"/>
      <c r="AC163" s="21"/>
      <c r="AD163" s="21"/>
      <c r="AE163" s="21"/>
      <c r="AF163" s="20"/>
      <c r="AG163" s="20"/>
      <c r="AH163" s="20"/>
      <c r="AI163" s="20"/>
      <c r="AJ163" s="20"/>
      <c r="AK163" s="20"/>
    </row>
    <row r="164" spans="1:37">
      <c r="A164" s="18"/>
      <c r="D164" s="24"/>
      <c r="G164" s="38"/>
      <c r="H164" s="24"/>
      <c r="J164" s="24"/>
      <c r="L164" s="24"/>
      <c r="M164" s="24"/>
      <c r="Q164" s="24"/>
      <c r="S164" s="24"/>
      <c r="X164" s="20"/>
      <c r="Z164" s="21"/>
      <c r="AA164" s="21"/>
      <c r="AB164" s="21"/>
      <c r="AC164" s="21"/>
      <c r="AD164" s="21"/>
      <c r="AE164" s="21"/>
      <c r="AF164" s="20"/>
      <c r="AG164" s="20"/>
      <c r="AH164" s="20"/>
      <c r="AI164" s="20"/>
      <c r="AJ164" s="20"/>
      <c r="AK164" s="20"/>
    </row>
    <row r="165" spans="1:37">
      <c r="D165" s="24"/>
      <c r="G165" s="38"/>
      <c r="H165" s="24"/>
      <c r="J165" s="24"/>
      <c r="L165" s="24"/>
      <c r="M165" s="24"/>
      <c r="Q165" s="24"/>
      <c r="S165" s="24"/>
      <c r="X165" s="20"/>
      <c r="Z165" s="21"/>
      <c r="AA165" s="21"/>
      <c r="AB165" s="21"/>
      <c r="AC165" s="21"/>
      <c r="AD165" s="21"/>
      <c r="AE165" s="21"/>
      <c r="AF165" s="20"/>
      <c r="AG165" s="20"/>
      <c r="AH165" s="20"/>
      <c r="AI165" s="20"/>
      <c r="AJ165" s="20"/>
      <c r="AK165" s="20"/>
    </row>
    <row r="166" spans="1:37">
      <c r="D166" s="24"/>
      <c r="G166" s="38"/>
      <c r="H166" s="24"/>
      <c r="J166" s="24"/>
      <c r="L166" s="24"/>
      <c r="M166" s="24"/>
      <c r="Q166" s="24"/>
      <c r="S166" s="24"/>
      <c r="X166" s="20"/>
      <c r="Z166" s="21"/>
      <c r="AA166" s="21"/>
      <c r="AB166" s="21"/>
      <c r="AC166" s="21"/>
      <c r="AD166" s="21"/>
      <c r="AE166" s="21"/>
      <c r="AF166" s="20"/>
      <c r="AG166" s="20"/>
      <c r="AH166" s="20"/>
      <c r="AI166" s="20"/>
      <c r="AJ166" s="20"/>
      <c r="AK166" s="20"/>
    </row>
    <row r="167" spans="1:37">
      <c r="G167" s="38"/>
      <c r="X167" s="20"/>
      <c r="Z167" s="21"/>
      <c r="AA167" s="21"/>
      <c r="AB167" s="21"/>
      <c r="AC167" s="21"/>
      <c r="AD167" s="21"/>
      <c r="AE167" s="21"/>
      <c r="AF167" s="20"/>
      <c r="AG167" s="20"/>
      <c r="AH167" s="20"/>
      <c r="AI167" s="20"/>
      <c r="AJ167" s="20"/>
      <c r="AK167" s="20"/>
    </row>
    <row r="168" spans="1:37">
      <c r="A168" s="18"/>
      <c r="G168" s="38"/>
      <c r="J168" s="24"/>
      <c r="S168" s="24"/>
      <c r="X168" s="20"/>
      <c r="Z168" s="21"/>
      <c r="AA168" s="21"/>
      <c r="AB168" s="21"/>
      <c r="AC168" s="21"/>
      <c r="AD168" s="21"/>
      <c r="AE168" s="21"/>
      <c r="AF168" s="20"/>
      <c r="AG168" s="20"/>
      <c r="AH168" s="20"/>
      <c r="AI168" s="20"/>
      <c r="AJ168" s="20"/>
      <c r="AK168" s="20"/>
    </row>
    <row r="169" spans="1:37">
      <c r="G169" s="38"/>
      <c r="J169" s="24"/>
      <c r="S169" s="24"/>
      <c r="X169" s="20"/>
      <c r="Z169" s="21"/>
      <c r="AA169" s="21"/>
      <c r="AB169" s="21"/>
      <c r="AC169" s="21"/>
      <c r="AD169" s="21"/>
      <c r="AE169" s="21"/>
      <c r="AF169" s="20"/>
      <c r="AG169" s="20"/>
      <c r="AH169" s="20"/>
      <c r="AI169" s="20"/>
      <c r="AJ169" s="20"/>
      <c r="AK169" s="20"/>
    </row>
    <row r="170" spans="1:37">
      <c r="G170" s="38"/>
      <c r="J170" s="24"/>
      <c r="S170" s="24"/>
      <c r="X170" s="20"/>
      <c r="Z170" s="21"/>
      <c r="AA170" s="21"/>
      <c r="AB170" s="21"/>
      <c r="AC170" s="21"/>
      <c r="AD170" s="21"/>
      <c r="AE170" s="21"/>
      <c r="AF170" s="20"/>
      <c r="AG170" s="20"/>
      <c r="AH170" s="20"/>
      <c r="AI170" s="20"/>
      <c r="AJ170" s="20"/>
      <c r="AK170" s="20"/>
    </row>
    <row r="171" spans="1:37">
      <c r="G171" s="38"/>
      <c r="J171" s="24"/>
      <c r="S171" s="24"/>
      <c r="X171" s="20"/>
      <c r="Z171" s="21"/>
      <c r="AA171" s="21"/>
      <c r="AB171" s="21"/>
      <c r="AC171" s="21"/>
      <c r="AD171" s="21"/>
      <c r="AE171" s="21"/>
      <c r="AF171" s="20"/>
      <c r="AG171" s="20"/>
      <c r="AH171" s="20"/>
      <c r="AI171" s="20"/>
      <c r="AJ171" s="20"/>
      <c r="AK171" s="20"/>
    </row>
    <row r="172" spans="1:37">
      <c r="G172" s="38"/>
      <c r="X172" s="20"/>
      <c r="Z172" s="21"/>
      <c r="AA172" s="21"/>
      <c r="AB172" s="21"/>
      <c r="AC172" s="21"/>
      <c r="AD172" s="21"/>
      <c r="AE172" s="21"/>
      <c r="AF172" s="20"/>
      <c r="AG172" s="20"/>
      <c r="AH172" s="20"/>
      <c r="AI172" s="20"/>
      <c r="AJ172" s="20"/>
      <c r="AK172" s="20"/>
    </row>
    <row r="173" spans="1:37">
      <c r="G173" s="38"/>
      <c r="X173" s="20"/>
      <c r="Z173" s="21"/>
      <c r="AA173" s="21"/>
      <c r="AB173" s="21"/>
      <c r="AC173" s="21"/>
      <c r="AD173" s="21"/>
      <c r="AE173" s="21"/>
      <c r="AF173" s="20"/>
      <c r="AG173" s="20"/>
      <c r="AH173" s="20"/>
      <c r="AI173" s="20"/>
      <c r="AJ173" s="20"/>
      <c r="AK173" s="20"/>
    </row>
    <row r="174" spans="1:37">
      <c r="G174" s="38"/>
      <c r="X174" s="20"/>
      <c r="Z174" s="21"/>
      <c r="AA174" s="21"/>
      <c r="AB174" s="21"/>
      <c r="AC174" s="21"/>
      <c r="AD174" s="21"/>
      <c r="AE174" s="21"/>
      <c r="AF174" s="20"/>
      <c r="AG174" s="20"/>
      <c r="AH174" s="20"/>
      <c r="AI174" s="20"/>
      <c r="AJ174" s="20"/>
      <c r="AK174" s="20"/>
    </row>
    <row r="175" spans="1:37">
      <c r="A175" s="18"/>
      <c r="G175" s="38"/>
      <c r="X175" s="20"/>
      <c r="Z175" s="21"/>
      <c r="AA175" s="21"/>
      <c r="AB175" s="21"/>
      <c r="AC175" s="21"/>
      <c r="AD175" s="21"/>
      <c r="AE175" s="21"/>
      <c r="AF175" s="20"/>
      <c r="AG175" s="20"/>
      <c r="AH175" s="20"/>
      <c r="AI175" s="20"/>
      <c r="AJ175" s="20"/>
      <c r="AK175" s="20"/>
    </row>
    <row r="176" spans="1:37">
      <c r="G176" s="38"/>
      <c r="X176" s="20"/>
      <c r="Z176" s="21"/>
      <c r="AA176" s="21"/>
      <c r="AB176" s="21"/>
      <c r="AC176" s="21"/>
      <c r="AD176" s="21"/>
      <c r="AE176" s="21"/>
      <c r="AF176" s="20"/>
      <c r="AG176" s="20"/>
      <c r="AH176" s="20"/>
      <c r="AI176" s="20"/>
      <c r="AJ176" s="20"/>
      <c r="AK176" s="20"/>
    </row>
    <row r="177" spans="1:37">
      <c r="C177" s="9"/>
      <c r="D177" s="9"/>
      <c r="E177" s="10"/>
      <c r="G177" s="38"/>
      <c r="X177" s="20"/>
      <c r="Z177" s="21"/>
      <c r="AA177" s="21"/>
      <c r="AB177" s="21"/>
      <c r="AC177" s="21"/>
      <c r="AD177" s="21"/>
      <c r="AE177" s="21"/>
      <c r="AF177" s="20"/>
      <c r="AG177" s="20"/>
      <c r="AH177" s="20"/>
      <c r="AI177" s="20"/>
      <c r="AJ177" s="20"/>
      <c r="AK177" s="20"/>
    </row>
    <row r="178" spans="1:37">
      <c r="G178" s="38"/>
      <c r="X178" s="20"/>
      <c r="Z178" s="21"/>
      <c r="AA178" s="21"/>
      <c r="AB178" s="21"/>
      <c r="AC178" s="21"/>
      <c r="AD178" s="21"/>
      <c r="AE178" s="21"/>
      <c r="AF178" s="20"/>
      <c r="AG178" s="20"/>
      <c r="AH178" s="20"/>
      <c r="AI178" s="20"/>
      <c r="AJ178" s="20"/>
      <c r="AK178" s="20"/>
    </row>
    <row r="179" spans="1:37">
      <c r="C179" s="9"/>
      <c r="D179" s="9"/>
      <c r="E179" s="10"/>
      <c r="G179" s="38"/>
      <c r="X179" s="20"/>
      <c r="Z179" s="21"/>
      <c r="AA179" s="21"/>
      <c r="AB179" s="21"/>
      <c r="AC179" s="21"/>
      <c r="AD179" s="21"/>
      <c r="AE179" s="21"/>
      <c r="AF179" s="20"/>
      <c r="AG179" s="20"/>
      <c r="AH179" s="20"/>
      <c r="AI179" s="20"/>
      <c r="AJ179" s="20"/>
      <c r="AK179" s="20"/>
    </row>
    <row r="180" spans="1:37">
      <c r="G180" s="38"/>
      <c r="X180" s="20"/>
      <c r="Z180" s="21"/>
      <c r="AA180" s="21"/>
      <c r="AB180" s="21"/>
      <c r="AC180" s="21"/>
      <c r="AD180" s="21"/>
      <c r="AE180" s="21"/>
      <c r="AF180" s="20"/>
      <c r="AG180" s="20"/>
      <c r="AH180" s="20"/>
      <c r="AI180" s="20"/>
      <c r="AJ180" s="20"/>
      <c r="AK180" s="20"/>
    </row>
    <row r="181" spans="1:37">
      <c r="C181" s="9"/>
      <c r="D181" s="9"/>
      <c r="E181" s="10"/>
      <c r="G181" s="38"/>
      <c r="X181" s="20"/>
      <c r="Z181" s="21"/>
      <c r="AA181" s="21"/>
      <c r="AB181" s="21"/>
      <c r="AC181" s="21"/>
      <c r="AD181" s="21"/>
      <c r="AE181" s="21"/>
      <c r="AF181" s="20"/>
      <c r="AG181" s="20"/>
      <c r="AH181" s="20"/>
      <c r="AI181" s="20"/>
      <c r="AJ181" s="20"/>
      <c r="AK181" s="20"/>
    </row>
    <row r="182" spans="1:37">
      <c r="G182" s="38"/>
      <c r="X182" s="20"/>
      <c r="Z182" s="21"/>
      <c r="AA182" s="21"/>
      <c r="AB182" s="21"/>
      <c r="AC182" s="21"/>
      <c r="AD182" s="21"/>
      <c r="AE182" s="21"/>
      <c r="AF182" s="20"/>
      <c r="AG182" s="20"/>
      <c r="AH182" s="20"/>
      <c r="AI182" s="20"/>
      <c r="AJ182" s="20"/>
      <c r="AK182" s="20"/>
    </row>
    <row r="183" spans="1:37">
      <c r="C183" s="9"/>
      <c r="D183" s="9"/>
      <c r="E183" s="10"/>
      <c r="G183" s="38"/>
      <c r="X183" s="20"/>
      <c r="Z183" s="21"/>
      <c r="AA183" s="21"/>
      <c r="AB183" s="21"/>
      <c r="AC183" s="21"/>
      <c r="AD183" s="21"/>
      <c r="AE183" s="21"/>
      <c r="AF183" s="20"/>
      <c r="AG183" s="20"/>
      <c r="AH183" s="20"/>
      <c r="AI183" s="20"/>
      <c r="AJ183" s="20"/>
      <c r="AK183" s="20"/>
    </row>
    <row r="184" spans="1:37">
      <c r="G184" s="38"/>
      <c r="X184" s="20"/>
      <c r="Z184" s="21"/>
      <c r="AA184" s="21"/>
      <c r="AB184" s="21"/>
      <c r="AC184" s="21"/>
      <c r="AD184" s="21"/>
      <c r="AE184" s="21"/>
      <c r="AF184" s="20"/>
      <c r="AG184" s="20"/>
      <c r="AH184" s="20"/>
      <c r="AI184" s="20"/>
      <c r="AJ184" s="20"/>
      <c r="AK184" s="20"/>
    </row>
    <row r="185" spans="1:37">
      <c r="C185" s="9"/>
      <c r="D185" s="9"/>
      <c r="E185" s="10"/>
      <c r="G185" s="38"/>
      <c r="X185" s="20"/>
      <c r="Z185" s="21"/>
      <c r="AA185" s="21"/>
      <c r="AB185" s="21"/>
      <c r="AC185" s="21"/>
      <c r="AD185" s="21"/>
      <c r="AE185" s="21"/>
      <c r="AF185" s="20"/>
      <c r="AG185" s="20"/>
      <c r="AH185" s="20"/>
      <c r="AI185" s="20"/>
      <c r="AJ185" s="20"/>
      <c r="AK185" s="20"/>
    </row>
    <row r="186" spans="1:37">
      <c r="G186" s="38"/>
      <c r="X186" s="20"/>
      <c r="Z186" s="21"/>
      <c r="AA186" s="21"/>
      <c r="AB186" s="21"/>
      <c r="AC186" s="21"/>
      <c r="AD186" s="21"/>
      <c r="AE186" s="21"/>
      <c r="AF186" s="20"/>
      <c r="AG186" s="20"/>
      <c r="AH186" s="20"/>
      <c r="AI186" s="20"/>
      <c r="AJ186" s="20"/>
      <c r="AK186" s="20"/>
    </row>
    <row r="187" spans="1:37">
      <c r="A187" s="18"/>
      <c r="G187" s="38"/>
      <c r="X187" s="20"/>
      <c r="Z187" s="21"/>
      <c r="AA187" s="21"/>
      <c r="AB187" s="21"/>
      <c r="AC187" s="21"/>
      <c r="AD187" s="21"/>
      <c r="AE187" s="21"/>
      <c r="AF187" s="20"/>
      <c r="AG187" s="20"/>
      <c r="AH187" s="20"/>
      <c r="AI187" s="20"/>
      <c r="AJ187" s="20"/>
      <c r="AK187" s="20"/>
    </row>
    <row r="188" spans="1:37">
      <c r="G188" s="38"/>
      <c r="X188" s="20"/>
      <c r="Z188" s="21"/>
      <c r="AA188" s="21"/>
      <c r="AB188" s="21"/>
      <c r="AC188" s="21"/>
      <c r="AD188" s="21"/>
      <c r="AE188" s="21"/>
      <c r="AF188" s="20"/>
      <c r="AG188" s="20"/>
      <c r="AH188" s="20"/>
      <c r="AI188" s="20"/>
      <c r="AJ188" s="20"/>
      <c r="AK188" s="20"/>
    </row>
    <row r="189" spans="1:37">
      <c r="C189" s="9"/>
      <c r="D189" s="9"/>
      <c r="E189" s="10"/>
      <c r="G189" s="38"/>
      <c r="X189" s="20"/>
      <c r="Z189" s="21"/>
      <c r="AA189" s="21"/>
      <c r="AB189" s="21"/>
      <c r="AC189" s="21"/>
      <c r="AD189" s="21"/>
      <c r="AE189" s="21"/>
      <c r="AF189" s="20"/>
      <c r="AG189" s="20"/>
      <c r="AH189" s="20"/>
      <c r="AI189" s="20"/>
      <c r="AJ189" s="20"/>
      <c r="AK189" s="20"/>
    </row>
    <row r="190" spans="1:37">
      <c r="C190" s="9"/>
      <c r="D190" s="9"/>
      <c r="E190" s="10"/>
      <c r="G190" s="38"/>
      <c r="X190" s="20"/>
      <c r="Z190" s="21"/>
      <c r="AA190" s="21"/>
      <c r="AB190" s="21"/>
      <c r="AC190" s="21"/>
      <c r="AD190" s="21"/>
      <c r="AE190" s="21"/>
      <c r="AF190" s="20"/>
      <c r="AG190" s="20"/>
      <c r="AH190" s="20"/>
      <c r="AI190" s="20"/>
      <c r="AJ190" s="20"/>
      <c r="AK190" s="20"/>
    </row>
    <row r="191" spans="1:37">
      <c r="C191" s="9"/>
      <c r="D191" s="9"/>
      <c r="E191" s="10"/>
      <c r="G191" s="38"/>
      <c r="X191" s="20"/>
      <c r="Z191" s="21"/>
      <c r="AA191" s="21"/>
      <c r="AB191" s="21"/>
      <c r="AC191" s="21"/>
      <c r="AD191" s="21"/>
      <c r="AE191" s="21"/>
      <c r="AF191" s="20"/>
      <c r="AG191" s="20"/>
      <c r="AH191" s="20"/>
      <c r="AI191" s="20"/>
      <c r="AJ191" s="20"/>
      <c r="AK191" s="20"/>
    </row>
    <row r="192" spans="1:37">
      <c r="C192" s="9"/>
      <c r="D192" s="9"/>
      <c r="E192" s="10"/>
      <c r="G192" s="38"/>
      <c r="X192" s="20"/>
      <c r="Z192" s="21"/>
      <c r="AA192" s="21"/>
      <c r="AB192" s="21"/>
      <c r="AC192" s="21"/>
      <c r="AD192" s="21"/>
      <c r="AE192" s="21"/>
      <c r="AF192" s="20"/>
      <c r="AG192" s="20"/>
      <c r="AH192" s="20"/>
      <c r="AI192" s="20"/>
      <c r="AJ192" s="20"/>
      <c r="AK192" s="20"/>
    </row>
    <row r="193" spans="1:37">
      <c r="G193" s="38"/>
      <c r="X193" s="20"/>
      <c r="Z193" s="21"/>
      <c r="AA193" s="21"/>
      <c r="AB193" s="21"/>
      <c r="AC193" s="21"/>
      <c r="AD193" s="21"/>
      <c r="AE193" s="21"/>
      <c r="AF193" s="20"/>
      <c r="AG193" s="20"/>
      <c r="AH193" s="20"/>
      <c r="AI193" s="20"/>
      <c r="AJ193" s="20"/>
      <c r="AK193" s="20"/>
    </row>
    <row r="194" spans="1:37">
      <c r="C194" s="9"/>
      <c r="D194" s="9"/>
      <c r="E194" s="10"/>
      <c r="G194" s="38"/>
      <c r="X194" s="20"/>
      <c r="Z194" s="21"/>
      <c r="AA194" s="21"/>
      <c r="AB194" s="21"/>
      <c r="AC194" s="21"/>
      <c r="AD194" s="21"/>
      <c r="AE194" s="21"/>
      <c r="AF194" s="20"/>
      <c r="AG194" s="20"/>
      <c r="AH194" s="20"/>
      <c r="AI194" s="20"/>
      <c r="AJ194" s="20"/>
      <c r="AK194" s="20"/>
    </row>
    <row r="195" spans="1:37">
      <c r="C195" s="9"/>
      <c r="D195" s="9"/>
      <c r="E195" s="10"/>
      <c r="G195" s="38"/>
      <c r="X195" s="20"/>
      <c r="Z195" s="21"/>
      <c r="AA195" s="21"/>
      <c r="AB195" s="21"/>
      <c r="AC195" s="21"/>
      <c r="AD195" s="21"/>
      <c r="AE195" s="21"/>
      <c r="AF195" s="20"/>
      <c r="AG195" s="20"/>
      <c r="AH195" s="20"/>
      <c r="AI195" s="20"/>
      <c r="AJ195" s="20"/>
      <c r="AK195" s="20"/>
    </row>
    <row r="196" spans="1:37">
      <c r="C196" s="9"/>
      <c r="D196" s="9"/>
      <c r="E196" s="10"/>
      <c r="G196" s="38"/>
      <c r="X196" s="20"/>
      <c r="Z196" s="21"/>
      <c r="AA196" s="21"/>
      <c r="AB196" s="21"/>
      <c r="AC196" s="21"/>
      <c r="AD196" s="21"/>
      <c r="AE196" s="21"/>
      <c r="AF196" s="20"/>
      <c r="AG196" s="20"/>
      <c r="AH196" s="20"/>
      <c r="AI196" s="20"/>
      <c r="AJ196" s="20"/>
      <c r="AK196" s="20"/>
    </row>
    <row r="197" spans="1:37">
      <c r="C197" s="9"/>
      <c r="D197" s="9"/>
      <c r="E197" s="10"/>
      <c r="G197" s="38"/>
      <c r="X197" s="20"/>
      <c r="Z197" s="21"/>
      <c r="AA197" s="21"/>
      <c r="AB197" s="21"/>
      <c r="AC197" s="21"/>
      <c r="AD197" s="21"/>
      <c r="AE197" s="21"/>
      <c r="AF197" s="20"/>
      <c r="AG197" s="20"/>
      <c r="AH197" s="20"/>
      <c r="AI197" s="20"/>
      <c r="AJ197" s="20"/>
      <c r="AK197" s="20"/>
    </row>
    <row r="198" spans="1:37">
      <c r="C198" s="9"/>
      <c r="D198" s="9"/>
      <c r="E198" s="10"/>
      <c r="G198" s="38"/>
      <c r="X198" s="20"/>
      <c r="Z198" s="21"/>
      <c r="AA198" s="21"/>
      <c r="AB198" s="21"/>
      <c r="AC198" s="21"/>
      <c r="AD198" s="21"/>
      <c r="AE198" s="21"/>
      <c r="AF198" s="20"/>
      <c r="AG198" s="20"/>
      <c r="AH198" s="20"/>
      <c r="AI198" s="20"/>
      <c r="AJ198" s="20"/>
      <c r="AK198" s="20"/>
    </row>
    <row r="199" spans="1:37">
      <c r="C199" s="9"/>
      <c r="D199" s="9"/>
      <c r="E199" s="10"/>
      <c r="G199" s="38"/>
      <c r="X199" s="20"/>
      <c r="Z199" s="21"/>
      <c r="AA199" s="21"/>
      <c r="AB199" s="21"/>
      <c r="AC199" s="21"/>
      <c r="AD199" s="21"/>
      <c r="AE199" s="21"/>
      <c r="AF199" s="20"/>
      <c r="AG199" s="20"/>
      <c r="AH199" s="20"/>
      <c r="AI199" s="20"/>
      <c r="AJ199" s="20"/>
      <c r="AK199" s="20"/>
    </row>
    <row r="200" spans="1:37">
      <c r="C200" s="9"/>
      <c r="D200" s="9"/>
      <c r="E200" s="10"/>
      <c r="G200" s="38"/>
      <c r="X200" s="20"/>
      <c r="Z200" s="21"/>
      <c r="AA200" s="21"/>
      <c r="AB200" s="21"/>
      <c r="AC200" s="21"/>
      <c r="AD200" s="21"/>
      <c r="AE200" s="21"/>
      <c r="AF200" s="20"/>
      <c r="AG200" s="20"/>
      <c r="AH200" s="20"/>
      <c r="AI200" s="20"/>
      <c r="AJ200" s="20"/>
      <c r="AK200" s="20"/>
    </row>
    <row r="201" spans="1:37">
      <c r="C201" s="9"/>
      <c r="D201" s="9"/>
      <c r="E201" s="10"/>
      <c r="G201" s="38"/>
      <c r="X201" s="20"/>
      <c r="Z201" s="21"/>
      <c r="AA201" s="21"/>
      <c r="AB201" s="21"/>
      <c r="AC201" s="21"/>
      <c r="AD201" s="21"/>
      <c r="AE201" s="21"/>
      <c r="AF201" s="20"/>
      <c r="AG201" s="20"/>
      <c r="AH201" s="20"/>
      <c r="AI201" s="20"/>
      <c r="AJ201" s="20"/>
      <c r="AK201" s="20"/>
    </row>
    <row r="202" spans="1:37">
      <c r="C202" s="9"/>
      <c r="D202" s="9"/>
      <c r="E202" s="10"/>
      <c r="G202" s="38"/>
      <c r="X202" s="20"/>
      <c r="Z202" s="21"/>
      <c r="AA202" s="21"/>
      <c r="AB202" s="21"/>
      <c r="AC202" s="21"/>
      <c r="AD202" s="21"/>
      <c r="AE202" s="21"/>
      <c r="AF202" s="20"/>
      <c r="AG202" s="20"/>
      <c r="AH202" s="20"/>
      <c r="AI202" s="20"/>
      <c r="AJ202" s="20"/>
      <c r="AK202" s="20"/>
    </row>
    <row r="203" spans="1:37">
      <c r="G203" s="38"/>
      <c r="X203" s="20"/>
      <c r="Z203" s="21"/>
      <c r="AA203" s="21"/>
      <c r="AB203" s="21"/>
      <c r="AC203" s="21"/>
      <c r="AD203" s="21"/>
      <c r="AE203" s="21"/>
      <c r="AF203" s="20"/>
      <c r="AG203" s="20"/>
      <c r="AH203" s="20"/>
      <c r="AI203" s="20"/>
      <c r="AJ203" s="20"/>
      <c r="AK203" s="20"/>
    </row>
    <row r="204" spans="1:37">
      <c r="A204" s="18"/>
      <c r="G204" s="38"/>
      <c r="X204" s="20"/>
      <c r="Z204" s="21"/>
      <c r="AA204" s="21"/>
      <c r="AB204" s="21"/>
      <c r="AC204" s="21"/>
      <c r="AD204" s="21"/>
      <c r="AE204" s="21"/>
      <c r="AF204" s="20"/>
      <c r="AG204" s="20"/>
      <c r="AH204" s="20"/>
      <c r="AI204" s="20"/>
      <c r="AJ204" s="20"/>
      <c r="AK204" s="20"/>
    </row>
    <row r="205" spans="1:37">
      <c r="G205" s="38"/>
      <c r="X205" s="20"/>
      <c r="Z205" s="21"/>
      <c r="AA205" s="21"/>
      <c r="AB205" s="21"/>
      <c r="AC205" s="21"/>
      <c r="AD205" s="21"/>
      <c r="AE205" s="21"/>
      <c r="AF205" s="20"/>
      <c r="AG205" s="20"/>
      <c r="AH205" s="20"/>
      <c r="AI205" s="20"/>
      <c r="AJ205" s="20"/>
      <c r="AK205" s="20"/>
    </row>
    <row r="206" spans="1:37">
      <c r="C206" s="9"/>
      <c r="D206" s="9"/>
      <c r="E206" s="10"/>
      <c r="G206" s="38"/>
      <c r="X206" s="20"/>
      <c r="Z206" s="21"/>
      <c r="AA206" s="21"/>
      <c r="AB206" s="21"/>
      <c r="AC206" s="21"/>
      <c r="AD206" s="21"/>
      <c r="AE206" s="21"/>
      <c r="AF206" s="20"/>
      <c r="AG206" s="20"/>
      <c r="AH206" s="20"/>
      <c r="AI206" s="20"/>
      <c r="AJ206" s="20"/>
      <c r="AK206" s="20"/>
    </row>
    <row r="207" spans="1:37">
      <c r="C207" s="9"/>
      <c r="D207" s="9"/>
      <c r="E207" s="10"/>
      <c r="G207" s="38"/>
      <c r="X207" s="20"/>
      <c r="Z207" s="21"/>
      <c r="AA207" s="21"/>
      <c r="AB207" s="21"/>
      <c r="AC207" s="21"/>
      <c r="AD207" s="21"/>
      <c r="AE207" s="21"/>
      <c r="AF207" s="20"/>
      <c r="AG207" s="20"/>
      <c r="AH207" s="20"/>
      <c r="AI207" s="20"/>
      <c r="AJ207" s="20"/>
      <c r="AK207" s="20"/>
    </row>
    <row r="208" spans="1:37">
      <c r="C208" s="9"/>
      <c r="D208" s="9"/>
      <c r="E208" s="10"/>
      <c r="G208" s="38"/>
      <c r="X208" s="20"/>
      <c r="Z208" s="21"/>
      <c r="AA208" s="21"/>
      <c r="AB208" s="21"/>
      <c r="AC208" s="21"/>
      <c r="AD208" s="21"/>
      <c r="AE208" s="21"/>
      <c r="AF208" s="20"/>
      <c r="AG208" s="20"/>
      <c r="AH208" s="20"/>
      <c r="AI208" s="20"/>
      <c r="AJ208" s="20"/>
      <c r="AK208" s="20"/>
    </row>
    <row r="209" spans="1:37">
      <c r="C209" s="9"/>
      <c r="D209" s="9"/>
      <c r="E209" s="10"/>
      <c r="G209" s="38"/>
      <c r="X209" s="20"/>
      <c r="Z209" s="21"/>
      <c r="AA209" s="21"/>
      <c r="AB209" s="21"/>
      <c r="AC209" s="21"/>
      <c r="AD209" s="21"/>
      <c r="AE209" s="21"/>
      <c r="AF209" s="20"/>
      <c r="AG209" s="20"/>
      <c r="AH209" s="20"/>
      <c r="AI209" s="20"/>
      <c r="AJ209" s="20"/>
      <c r="AK209" s="20"/>
    </row>
    <row r="210" spans="1:37">
      <c r="C210" s="9"/>
      <c r="D210" s="9"/>
      <c r="E210" s="10"/>
      <c r="G210" s="38"/>
      <c r="X210" s="20"/>
      <c r="Z210" s="21"/>
      <c r="AA210" s="21"/>
      <c r="AB210" s="21"/>
      <c r="AC210" s="21"/>
      <c r="AD210" s="21"/>
      <c r="AE210" s="21"/>
      <c r="AF210" s="20"/>
      <c r="AG210" s="20"/>
      <c r="AH210" s="20"/>
      <c r="AI210" s="20"/>
      <c r="AJ210" s="20"/>
      <c r="AK210" s="20"/>
    </row>
    <row r="211" spans="1:37">
      <c r="C211" s="9"/>
      <c r="D211" s="9"/>
      <c r="E211" s="10"/>
      <c r="G211" s="38"/>
      <c r="X211" s="20"/>
      <c r="Z211" s="21"/>
      <c r="AA211" s="21"/>
      <c r="AB211" s="21"/>
      <c r="AC211" s="21"/>
      <c r="AD211" s="21"/>
      <c r="AE211" s="21"/>
      <c r="AF211" s="20"/>
      <c r="AG211" s="20"/>
      <c r="AH211" s="20"/>
      <c r="AI211" s="20"/>
      <c r="AJ211" s="20"/>
      <c r="AK211" s="20"/>
    </row>
    <row r="212" spans="1:37">
      <c r="G212" s="38"/>
      <c r="X212" s="20"/>
      <c r="Z212" s="21"/>
      <c r="AA212" s="21"/>
      <c r="AB212" s="21"/>
      <c r="AC212" s="21"/>
      <c r="AD212" s="21"/>
      <c r="AE212" s="21"/>
      <c r="AF212" s="20"/>
      <c r="AG212" s="20"/>
      <c r="AH212" s="20"/>
      <c r="AI212" s="20"/>
      <c r="AJ212" s="20"/>
      <c r="AK212" s="20"/>
    </row>
    <row r="213" spans="1:37">
      <c r="C213" s="9"/>
      <c r="D213" s="9"/>
      <c r="E213" s="10"/>
      <c r="G213" s="38"/>
      <c r="X213" s="20"/>
      <c r="Z213" s="21"/>
      <c r="AA213" s="21"/>
      <c r="AB213" s="21"/>
      <c r="AC213" s="21"/>
      <c r="AD213" s="21"/>
      <c r="AE213" s="21"/>
      <c r="AF213" s="20"/>
      <c r="AG213" s="20"/>
      <c r="AH213" s="20"/>
      <c r="AI213" s="20"/>
      <c r="AJ213" s="20"/>
      <c r="AK213" s="20"/>
    </row>
    <row r="214" spans="1:37">
      <c r="C214" s="9"/>
      <c r="D214" s="9"/>
      <c r="E214" s="10"/>
      <c r="G214" s="38"/>
      <c r="X214" s="20"/>
      <c r="Z214" s="21"/>
      <c r="AA214" s="21"/>
      <c r="AB214" s="21"/>
      <c r="AC214" s="21"/>
      <c r="AD214" s="21"/>
      <c r="AE214" s="21"/>
      <c r="AF214" s="20"/>
      <c r="AG214" s="20"/>
      <c r="AH214" s="20"/>
      <c r="AI214" s="20"/>
      <c r="AJ214" s="20"/>
      <c r="AK214" s="20"/>
    </row>
    <row r="215" spans="1:37">
      <c r="C215" s="9"/>
      <c r="D215" s="9"/>
      <c r="E215" s="10"/>
      <c r="G215" s="38"/>
      <c r="X215" s="20"/>
      <c r="Z215" s="21"/>
      <c r="AA215" s="21"/>
      <c r="AB215" s="21"/>
      <c r="AC215" s="21"/>
      <c r="AD215" s="21"/>
      <c r="AE215" s="21"/>
      <c r="AF215" s="20"/>
      <c r="AG215" s="20"/>
      <c r="AH215" s="20"/>
      <c r="AI215" s="20"/>
      <c r="AJ215" s="20"/>
      <c r="AK215" s="20"/>
    </row>
    <row r="216" spans="1:37">
      <c r="C216" s="9"/>
      <c r="D216" s="9"/>
      <c r="E216" s="10"/>
      <c r="G216" s="38"/>
      <c r="X216" s="20"/>
      <c r="Z216" s="21"/>
      <c r="AA216" s="21"/>
      <c r="AB216" s="21"/>
      <c r="AC216" s="21"/>
      <c r="AD216" s="21"/>
      <c r="AE216" s="21"/>
      <c r="AF216" s="20"/>
      <c r="AG216" s="20"/>
      <c r="AH216" s="20"/>
      <c r="AI216" s="20"/>
      <c r="AJ216" s="20"/>
      <c r="AK216" s="20"/>
    </row>
    <row r="217" spans="1:37">
      <c r="C217" s="9"/>
      <c r="D217" s="9"/>
      <c r="E217" s="10"/>
      <c r="G217" s="38"/>
      <c r="X217" s="20"/>
      <c r="Z217" s="21"/>
      <c r="AA217" s="21"/>
      <c r="AB217" s="21"/>
      <c r="AC217" s="21"/>
      <c r="AD217" s="21"/>
      <c r="AE217" s="21"/>
      <c r="AF217" s="20"/>
      <c r="AG217" s="20"/>
      <c r="AH217" s="20"/>
      <c r="AI217" s="20"/>
      <c r="AJ217" s="20"/>
      <c r="AK217" s="20"/>
    </row>
    <row r="218" spans="1:37">
      <c r="C218" s="9"/>
      <c r="D218" s="9"/>
      <c r="E218" s="10"/>
      <c r="G218" s="38"/>
      <c r="X218" s="20"/>
      <c r="Z218" s="21"/>
      <c r="AA218" s="21"/>
      <c r="AB218" s="21"/>
      <c r="AC218" s="21"/>
      <c r="AD218" s="21"/>
      <c r="AE218" s="21"/>
      <c r="AF218" s="20"/>
      <c r="AG218" s="20"/>
      <c r="AH218" s="20"/>
      <c r="AI218" s="20"/>
      <c r="AJ218" s="20"/>
      <c r="AK218" s="20"/>
    </row>
    <row r="219" spans="1:37">
      <c r="C219" s="9"/>
      <c r="D219" s="9"/>
      <c r="E219" s="10"/>
      <c r="G219" s="38"/>
      <c r="X219" s="20"/>
      <c r="Z219" s="21"/>
      <c r="AA219" s="21"/>
      <c r="AB219" s="21"/>
      <c r="AC219" s="21"/>
      <c r="AD219" s="21"/>
      <c r="AE219" s="21"/>
      <c r="AF219" s="20"/>
      <c r="AG219" s="20"/>
      <c r="AH219" s="20"/>
      <c r="AI219" s="20"/>
      <c r="AJ219" s="20"/>
      <c r="AK219" s="20"/>
    </row>
    <row r="220" spans="1:37">
      <c r="C220" s="9"/>
      <c r="D220" s="9"/>
      <c r="E220" s="10"/>
      <c r="G220" s="38"/>
      <c r="X220" s="20"/>
      <c r="Z220" s="21"/>
      <c r="AA220" s="21"/>
      <c r="AB220" s="21"/>
      <c r="AC220" s="21"/>
      <c r="AD220" s="21"/>
      <c r="AE220" s="21"/>
      <c r="AF220" s="20"/>
      <c r="AG220" s="20"/>
      <c r="AH220" s="20"/>
      <c r="AI220" s="20"/>
      <c r="AJ220" s="20"/>
      <c r="AK220" s="20"/>
    </row>
    <row r="221" spans="1:37">
      <c r="G221" s="38"/>
      <c r="X221" s="20"/>
      <c r="Z221" s="21"/>
      <c r="AA221" s="21"/>
      <c r="AB221" s="21"/>
      <c r="AC221" s="21"/>
      <c r="AD221" s="21"/>
      <c r="AE221" s="21"/>
      <c r="AF221" s="20"/>
      <c r="AG221" s="20"/>
      <c r="AH221" s="20"/>
      <c r="AI221" s="20"/>
      <c r="AJ221" s="20"/>
      <c r="AK221" s="20"/>
    </row>
    <row r="222" spans="1:37">
      <c r="A222" s="18"/>
      <c r="G222" s="38"/>
      <c r="X222" s="20"/>
      <c r="Z222" s="21"/>
      <c r="AA222" s="21"/>
      <c r="AB222" s="21"/>
      <c r="AC222" s="21"/>
      <c r="AD222" s="21"/>
      <c r="AE222" s="21"/>
      <c r="AF222" s="20"/>
      <c r="AG222" s="20"/>
      <c r="AH222" s="20"/>
      <c r="AI222" s="20"/>
      <c r="AJ222" s="20"/>
      <c r="AK222" s="20"/>
    </row>
    <row r="223" spans="1:37">
      <c r="G223" s="38"/>
      <c r="X223" s="20"/>
      <c r="Z223" s="21"/>
      <c r="AA223" s="21"/>
      <c r="AB223" s="21"/>
      <c r="AC223" s="21"/>
      <c r="AD223" s="21"/>
      <c r="AE223" s="21"/>
      <c r="AF223" s="20"/>
      <c r="AG223" s="20"/>
      <c r="AH223" s="20"/>
      <c r="AI223" s="20"/>
      <c r="AJ223" s="20"/>
      <c r="AK223" s="20"/>
    </row>
    <row r="224" spans="1:37">
      <c r="C224" s="9"/>
      <c r="D224" s="9"/>
      <c r="E224" s="10"/>
      <c r="G224" s="38"/>
      <c r="X224" s="20"/>
      <c r="Z224" s="21"/>
      <c r="AA224" s="21"/>
      <c r="AB224" s="21"/>
      <c r="AC224" s="21"/>
      <c r="AD224" s="21"/>
      <c r="AE224" s="21"/>
      <c r="AF224" s="20"/>
      <c r="AG224" s="20"/>
      <c r="AH224" s="20"/>
      <c r="AI224" s="20"/>
      <c r="AJ224" s="20"/>
      <c r="AK224" s="20"/>
    </row>
    <row r="225" spans="1:37">
      <c r="G225" s="38"/>
      <c r="X225" s="20"/>
      <c r="Z225" s="21"/>
      <c r="AA225" s="21"/>
      <c r="AB225" s="21"/>
      <c r="AC225" s="21"/>
      <c r="AD225" s="21"/>
      <c r="AE225" s="21"/>
      <c r="AF225" s="20"/>
      <c r="AG225" s="20"/>
      <c r="AH225" s="20"/>
      <c r="AI225" s="20"/>
      <c r="AJ225" s="20"/>
      <c r="AK225" s="20"/>
    </row>
    <row r="226" spans="1:37">
      <c r="C226" s="9"/>
      <c r="D226" s="9"/>
      <c r="E226" s="10"/>
      <c r="G226" s="38"/>
      <c r="X226" s="20"/>
      <c r="Z226" s="21"/>
      <c r="AA226" s="21"/>
      <c r="AB226" s="21"/>
      <c r="AC226" s="21"/>
      <c r="AD226" s="21"/>
      <c r="AE226" s="21"/>
      <c r="AF226" s="20"/>
      <c r="AG226" s="20"/>
      <c r="AH226" s="20"/>
      <c r="AI226" s="20"/>
      <c r="AJ226" s="20"/>
      <c r="AK226" s="20"/>
    </row>
    <row r="227" spans="1:37">
      <c r="G227" s="38"/>
      <c r="X227" s="20"/>
      <c r="Z227" s="21"/>
      <c r="AA227" s="21"/>
      <c r="AB227" s="21"/>
      <c r="AC227" s="21"/>
      <c r="AD227" s="21"/>
      <c r="AE227" s="21"/>
      <c r="AF227" s="20"/>
      <c r="AG227" s="20"/>
      <c r="AH227" s="20"/>
      <c r="AI227" s="20"/>
      <c r="AJ227" s="20"/>
      <c r="AK227" s="20"/>
    </row>
    <row r="228" spans="1:37">
      <c r="C228" s="9"/>
      <c r="D228" s="9"/>
      <c r="E228" s="10"/>
      <c r="G228" s="38"/>
      <c r="X228" s="20"/>
      <c r="Z228" s="21"/>
      <c r="AA228" s="21"/>
      <c r="AB228" s="21"/>
      <c r="AC228" s="21"/>
      <c r="AD228" s="21"/>
      <c r="AE228" s="21"/>
      <c r="AF228" s="20"/>
      <c r="AG228" s="20"/>
      <c r="AH228" s="20"/>
      <c r="AI228" s="20"/>
      <c r="AJ228" s="20"/>
      <c r="AK228" s="20"/>
    </row>
    <row r="229" spans="1:37">
      <c r="G229" s="38"/>
      <c r="X229" s="20"/>
      <c r="Z229" s="21"/>
      <c r="AA229" s="21"/>
      <c r="AB229" s="21"/>
      <c r="AC229" s="21"/>
      <c r="AD229" s="21"/>
      <c r="AE229" s="21"/>
      <c r="AF229" s="20"/>
      <c r="AG229" s="20"/>
      <c r="AH229" s="20"/>
      <c r="AI229" s="20"/>
      <c r="AJ229" s="20"/>
      <c r="AK229" s="20"/>
    </row>
    <row r="230" spans="1:37">
      <c r="C230" s="9"/>
      <c r="D230" s="9"/>
      <c r="E230" s="10"/>
      <c r="G230" s="38"/>
      <c r="X230" s="20"/>
      <c r="Z230" s="21"/>
      <c r="AA230" s="21"/>
      <c r="AB230" s="21"/>
      <c r="AC230" s="21"/>
      <c r="AD230" s="21"/>
      <c r="AE230" s="21"/>
      <c r="AF230" s="20"/>
      <c r="AG230" s="20"/>
      <c r="AH230" s="20"/>
      <c r="AI230" s="20"/>
      <c r="AJ230" s="20"/>
      <c r="AK230" s="20"/>
    </row>
    <row r="231" spans="1:37">
      <c r="G231" s="38"/>
      <c r="X231" s="20"/>
      <c r="Z231" s="21"/>
      <c r="AA231" s="21"/>
      <c r="AB231" s="21"/>
      <c r="AC231" s="21"/>
      <c r="AD231" s="21"/>
      <c r="AE231" s="21"/>
      <c r="AF231" s="20"/>
      <c r="AG231" s="20"/>
      <c r="AH231" s="20"/>
      <c r="AI231" s="20"/>
      <c r="AJ231" s="20"/>
      <c r="AK231" s="20"/>
    </row>
    <row r="232" spans="1:37">
      <c r="C232" s="9"/>
      <c r="D232" s="9"/>
      <c r="E232" s="10"/>
      <c r="G232" s="38"/>
      <c r="X232" s="20"/>
      <c r="Z232" s="21"/>
      <c r="AA232" s="21"/>
      <c r="AB232" s="21"/>
      <c r="AC232" s="21"/>
      <c r="AD232" s="21"/>
      <c r="AE232" s="21"/>
      <c r="AF232" s="20"/>
      <c r="AG232" s="20"/>
      <c r="AH232" s="20"/>
      <c r="AI232" s="20"/>
      <c r="AJ232" s="20"/>
      <c r="AK232" s="20"/>
    </row>
    <row r="233" spans="1:37">
      <c r="C233" s="9"/>
      <c r="D233" s="9"/>
      <c r="E233" s="10"/>
      <c r="G233" s="38"/>
      <c r="X233" s="20"/>
      <c r="Z233" s="21"/>
      <c r="AA233" s="21"/>
      <c r="AB233" s="21"/>
      <c r="AC233" s="21"/>
      <c r="AD233" s="21"/>
      <c r="AE233" s="21"/>
      <c r="AF233" s="20"/>
      <c r="AG233" s="20"/>
      <c r="AH233" s="20"/>
      <c r="AI233" s="20"/>
      <c r="AJ233" s="20"/>
      <c r="AK233" s="20"/>
    </row>
    <row r="234" spans="1:37">
      <c r="G234" s="38"/>
      <c r="X234" s="20"/>
      <c r="Z234" s="21"/>
      <c r="AA234" s="21"/>
      <c r="AB234" s="21"/>
      <c r="AC234" s="21"/>
      <c r="AD234" s="21"/>
      <c r="AE234" s="21"/>
      <c r="AF234" s="20"/>
      <c r="AG234" s="20"/>
      <c r="AH234" s="20"/>
      <c r="AI234" s="20"/>
      <c r="AJ234" s="20"/>
      <c r="AK234" s="20"/>
    </row>
    <row r="235" spans="1:37">
      <c r="A235" s="18"/>
      <c r="G235" s="38"/>
      <c r="X235" s="20"/>
      <c r="Z235" s="21"/>
      <c r="AA235" s="21"/>
      <c r="AB235" s="21"/>
      <c r="AC235" s="21"/>
      <c r="AD235" s="21"/>
      <c r="AE235" s="21"/>
      <c r="AF235" s="20"/>
      <c r="AG235" s="20"/>
      <c r="AH235" s="20"/>
      <c r="AI235" s="20"/>
      <c r="AJ235" s="20"/>
      <c r="AK235" s="20"/>
    </row>
    <row r="236" spans="1:37">
      <c r="C236" s="9"/>
      <c r="D236" s="9"/>
      <c r="G236" s="38"/>
      <c r="X236" s="20"/>
      <c r="Z236" s="21"/>
      <c r="AA236" s="21"/>
      <c r="AB236" s="21"/>
      <c r="AC236" s="21"/>
      <c r="AD236" s="21"/>
      <c r="AE236" s="21"/>
      <c r="AF236" s="20"/>
      <c r="AG236" s="20"/>
      <c r="AH236" s="20"/>
      <c r="AI236" s="20"/>
      <c r="AJ236" s="20"/>
      <c r="AK236" s="20"/>
    </row>
    <row r="237" spans="1:37">
      <c r="G237" s="38"/>
      <c r="X237" s="20"/>
      <c r="Z237" s="21"/>
      <c r="AA237" s="21"/>
      <c r="AB237" s="21"/>
      <c r="AC237" s="21"/>
      <c r="AD237" s="21"/>
      <c r="AE237" s="21"/>
      <c r="AF237" s="20"/>
      <c r="AG237" s="20"/>
      <c r="AH237" s="20"/>
      <c r="AI237" s="20"/>
      <c r="AJ237" s="20"/>
      <c r="AK237" s="20"/>
    </row>
    <row r="238" spans="1:37">
      <c r="A238" s="18"/>
      <c r="G238" s="38"/>
      <c r="X238" s="20"/>
      <c r="Z238" s="21"/>
      <c r="AA238" s="21"/>
      <c r="AB238" s="21"/>
      <c r="AC238" s="21"/>
      <c r="AD238" s="21"/>
      <c r="AE238" s="21"/>
      <c r="AF238" s="20"/>
      <c r="AG238" s="20"/>
      <c r="AH238" s="20"/>
      <c r="AI238" s="20"/>
      <c r="AJ238" s="20"/>
      <c r="AK238" s="20"/>
    </row>
    <row r="239" spans="1:37">
      <c r="G239" s="38"/>
      <c r="X239" s="20"/>
      <c r="Z239" s="21"/>
      <c r="AA239" s="21"/>
      <c r="AB239" s="21"/>
      <c r="AC239" s="21"/>
      <c r="AD239" s="21"/>
      <c r="AE239" s="21"/>
      <c r="AF239" s="20"/>
      <c r="AG239" s="20"/>
      <c r="AH239" s="20"/>
      <c r="AI239" s="20"/>
      <c r="AJ239" s="20"/>
      <c r="AK239" s="20"/>
    </row>
    <row r="240" spans="1:37">
      <c r="C240" s="9"/>
      <c r="D240" s="9"/>
      <c r="E240" s="10"/>
      <c r="G240" s="38"/>
      <c r="X240" s="20"/>
      <c r="Z240" s="21"/>
      <c r="AA240" s="21"/>
      <c r="AB240" s="21"/>
      <c r="AC240" s="21"/>
      <c r="AD240" s="21"/>
      <c r="AE240" s="21"/>
      <c r="AF240" s="20"/>
      <c r="AG240" s="20"/>
      <c r="AH240" s="20"/>
      <c r="AI240" s="20"/>
      <c r="AJ240" s="20"/>
      <c r="AK240" s="20"/>
    </row>
    <row r="241" spans="3:37">
      <c r="C241" s="9"/>
      <c r="D241" s="9"/>
      <c r="E241" s="10"/>
      <c r="G241" s="38"/>
      <c r="X241" s="20"/>
      <c r="Z241" s="21"/>
      <c r="AA241" s="21"/>
      <c r="AB241" s="21"/>
      <c r="AC241" s="21"/>
      <c r="AD241" s="21"/>
      <c r="AE241" s="21"/>
      <c r="AF241" s="20"/>
      <c r="AG241" s="20"/>
      <c r="AH241" s="20"/>
      <c r="AI241" s="20"/>
      <c r="AJ241" s="20"/>
      <c r="AK241" s="20"/>
    </row>
    <row r="242" spans="3:37">
      <c r="C242" s="9"/>
      <c r="D242" s="9"/>
      <c r="E242" s="10"/>
      <c r="G242" s="38"/>
      <c r="X242" s="20"/>
      <c r="Z242" s="21"/>
      <c r="AA242" s="21"/>
      <c r="AB242" s="21"/>
      <c r="AC242" s="21"/>
      <c r="AD242" s="21"/>
      <c r="AE242" s="21"/>
      <c r="AF242" s="20"/>
      <c r="AG242" s="20"/>
      <c r="AH242" s="20"/>
      <c r="AI242" s="20"/>
      <c r="AJ242" s="20"/>
      <c r="AK242" s="20"/>
    </row>
    <row r="243" spans="3:37">
      <c r="C243" s="9"/>
      <c r="D243" s="9"/>
      <c r="E243" s="10"/>
      <c r="G243" s="38"/>
      <c r="X243" s="20"/>
      <c r="Z243" s="21"/>
      <c r="AA243" s="21"/>
      <c r="AB243" s="21"/>
      <c r="AC243" s="21"/>
      <c r="AD243" s="21"/>
      <c r="AE243" s="21"/>
      <c r="AF243" s="20"/>
      <c r="AG243" s="20"/>
      <c r="AH243" s="20"/>
      <c r="AI243" s="20"/>
      <c r="AJ243" s="20"/>
      <c r="AK243" s="20"/>
    </row>
    <row r="244" spans="3:37">
      <c r="C244" s="9"/>
      <c r="D244" s="9"/>
      <c r="E244" s="10"/>
      <c r="G244" s="38"/>
      <c r="X244" s="20"/>
      <c r="Z244" s="21"/>
      <c r="AA244" s="21"/>
      <c r="AB244" s="21"/>
      <c r="AC244" s="21"/>
      <c r="AD244" s="21"/>
      <c r="AE244" s="21"/>
      <c r="AF244" s="20"/>
      <c r="AG244" s="20"/>
      <c r="AH244" s="20"/>
      <c r="AI244" s="20"/>
      <c r="AJ244" s="20"/>
      <c r="AK244" s="20"/>
    </row>
    <row r="245" spans="3:37">
      <c r="C245" s="9"/>
      <c r="D245" s="9"/>
      <c r="E245" s="10"/>
      <c r="G245" s="38"/>
      <c r="X245" s="20"/>
      <c r="Z245" s="21"/>
      <c r="AA245" s="21"/>
      <c r="AB245" s="21"/>
      <c r="AC245" s="21"/>
      <c r="AD245" s="21"/>
      <c r="AE245" s="21"/>
      <c r="AF245" s="20"/>
      <c r="AG245" s="20"/>
      <c r="AH245" s="20"/>
      <c r="AI245" s="20"/>
      <c r="AJ245" s="20"/>
      <c r="AK245" s="20"/>
    </row>
    <row r="246" spans="3:37">
      <c r="C246" s="9"/>
      <c r="D246" s="9"/>
      <c r="E246" s="10"/>
      <c r="G246" s="38"/>
      <c r="X246" s="20"/>
      <c r="Z246" s="21"/>
      <c r="AA246" s="21"/>
      <c r="AB246" s="21"/>
      <c r="AC246" s="21"/>
      <c r="AD246" s="21"/>
      <c r="AE246" s="21"/>
      <c r="AF246" s="20"/>
      <c r="AG246" s="20"/>
      <c r="AH246" s="20"/>
      <c r="AI246" s="20"/>
      <c r="AJ246" s="20"/>
      <c r="AK246" s="20"/>
    </row>
    <row r="247" spans="3:37">
      <c r="C247" s="9"/>
      <c r="D247" s="9"/>
      <c r="E247" s="10"/>
      <c r="G247" s="38"/>
      <c r="X247" s="20"/>
      <c r="Z247" s="21"/>
      <c r="AA247" s="21"/>
      <c r="AB247" s="21"/>
      <c r="AC247" s="21"/>
      <c r="AD247" s="21"/>
      <c r="AE247" s="21"/>
      <c r="AF247" s="20"/>
      <c r="AG247" s="20"/>
      <c r="AH247" s="20"/>
      <c r="AI247" s="20"/>
      <c r="AJ247" s="20"/>
      <c r="AK247" s="20"/>
    </row>
    <row r="248" spans="3:37">
      <c r="C248" s="9"/>
      <c r="D248" s="9"/>
      <c r="E248" s="10"/>
      <c r="G248" s="38"/>
      <c r="X248" s="20"/>
      <c r="Z248" s="21"/>
      <c r="AA248" s="21"/>
      <c r="AB248" s="21"/>
      <c r="AC248" s="21"/>
      <c r="AD248" s="21"/>
      <c r="AE248" s="21"/>
      <c r="AF248" s="20"/>
      <c r="AG248" s="20"/>
      <c r="AH248" s="20"/>
      <c r="AI248" s="20"/>
      <c r="AJ248" s="20"/>
      <c r="AK248" s="20"/>
    </row>
    <row r="249" spans="3:37">
      <c r="C249" s="9"/>
      <c r="D249" s="9"/>
      <c r="E249" s="10"/>
      <c r="G249" s="38"/>
      <c r="X249" s="20"/>
      <c r="Z249" s="21"/>
      <c r="AA249" s="21"/>
      <c r="AB249" s="21"/>
      <c r="AC249" s="21"/>
      <c r="AD249" s="21"/>
      <c r="AE249" s="21"/>
      <c r="AF249" s="20"/>
      <c r="AG249" s="20"/>
      <c r="AH249" s="20"/>
      <c r="AI249" s="20"/>
      <c r="AJ249" s="20"/>
      <c r="AK249" s="20"/>
    </row>
    <row r="250" spans="3:37">
      <c r="G250" s="38"/>
      <c r="X250" s="20"/>
      <c r="Z250" s="21"/>
      <c r="AA250" s="21"/>
      <c r="AB250" s="21"/>
      <c r="AC250" s="21"/>
      <c r="AD250" s="21"/>
      <c r="AE250" s="21"/>
      <c r="AF250" s="20"/>
      <c r="AG250" s="20"/>
      <c r="AH250" s="20"/>
      <c r="AI250" s="20"/>
      <c r="AJ250" s="20"/>
      <c r="AK250" s="20"/>
    </row>
    <row r="251" spans="3:37">
      <c r="C251" s="9"/>
      <c r="D251" s="9"/>
      <c r="E251" s="10"/>
      <c r="G251" s="38"/>
      <c r="X251" s="20"/>
      <c r="Z251" s="21"/>
      <c r="AA251" s="21"/>
      <c r="AB251" s="21"/>
      <c r="AC251" s="21"/>
      <c r="AD251" s="21"/>
      <c r="AE251" s="21"/>
      <c r="AF251" s="20"/>
      <c r="AG251" s="20"/>
      <c r="AH251" s="20"/>
      <c r="AI251" s="20"/>
      <c r="AJ251" s="20"/>
      <c r="AK251" s="20"/>
    </row>
    <row r="252" spans="3:37">
      <c r="C252" s="9"/>
      <c r="D252" s="9"/>
      <c r="E252" s="10"/>
      <c r="G252" s="38"/>
      <c r="X252" s="20"/>
      <c r="Z252" s="21"/>
      <c r="AA252" s="21"/>
      <c r="AB252" s="21"/>
      <c r="AC252" s="21"/>
      <c r="AD252" s="21"/>
      <c r="AE252" s="21"/>
      <c r="AF252" s="20"/>
      <c r="AG252" s="20"/>
      <c r="AH252" s="20"/>
      <c r="AI252" s="20"/>
      <c r="AJ252" s="20"/>
      <c r="AK252" s="20"/>
    </row>
    <row r="253" spans="3:37">
      <c r="C253" s="9"/>
      <c r="D253" s="9"/>
      <c r="E253" s="10"/>
      <c r="G253" s="38"/>
      <c r="X253" s="20"/>
      <c r="Z253" s="21"/>
      <c r="AA253" s="21"/>
      <c r="AB253" s="21"/>
      <c r="AC253" s="21"/>
      <c r="AD253" s="21"/>
      <c r="AE253" s="21"/>
      <c r="AF253" s="20"/>
      <c r="AG253" s="20"/>
      <c r="AH253" s="20"/>
      <c r="AI253" s="20"/>
      <c r="AJ253" s="20"/>
      <c r="AK253" s="20"/>
    </row>
    <row r="254" spans="3:37">
      <c r="C254" s="9"/>
      <c r="D254" s="9"/>
      <c r="E254" s="10"/>
      <c r="G254" s="38"/>
      <c r="X254" s="20"/>
      <c r="Z254" s="21"/>
      <c r="AA254" s="21"/>
      <c r="AB254" s="21"/>
      <c r="AC254" s="21"/>
      <c r="AD254" s="21"/>
      <c r="AE254" s="21"/>
      <c r="AF254" s="20"/>
      <c r="AG254" s="20"/>
      <c r="AH254" s="20"/>
      <c r="AI254" s="20"/>
      <c r="AJ254" s="20"/>
      <c r="AK254" s="20"/>
    </row>
    <row r="255" spans="3:37">
      <c r="C255" s="9"/>
      <c r="D255" s="9"/>
      <c r="E255" s="10"/>
      <c r="G255" s="38"/>
      <c r="X255" s="20"/>
      <c r="Z255" s="21"/>
      <c r="AA255" s="21"/>
      <c r="AB255" s="21"/>
      <c r="AC255" s="21"/>
      <c r="AD255" s="21"/>
      <c r="AE255" s="21"/>
      <c r="AF255" s="20"/>
      <c r="AG255" s="20"/>
      <c r="AH255" s="20"/>
      <c r="AI255" s="20"/>
      <c r="AJ255" s="20"/>
      <c r="AK255" s="20"/>
    </row>
    <row r="256" spans="3:37">
      <c r="G256" s="38"/>
      <c r="X256" s="20"/>
      <c r="Z256" s="21"/>
      <c r="AA256" s="21"/>
      <c r="AB256" s="21"/>
      <c r="AC256" s="21"/>
      <c r="AD256" s="21"/>
      <c r="AE256" s="21"/>
      <c r="AF256" s="20"/>
      <c r="AG256" s="20"/>
      <c r="AH256" s="20"/>
      <c r="AI256" s="20"/>
      <c r="AJ256" s="20"/>
      <c r="AK256" s="20"/>
    </row>
    <row r="257" spans="1:37">
      <c r="C257" s="9"/>
      <c r="D257" s="9"/>
      <c r="E257" s="10"/>
      <c r="G257" s="38"/>
      <c r="X257" s="20"/>
      <c r="Z257" s="21"/>
      <c r="AA257" s="21"/>
      <c r="AB257" s="21"/>
      <c r="AC257" s="21"/>
      <c r="AD257" s="21"/>
      <c r="AE257" s="21"/>
      <c r="AF257" s="20"/>
      <c r="AG257" s="20"/>
      <c r="AH257" s="20"/>
      <c r="AI257" s="20"/>
      <c r="AJ257" s="20"/>
      <c r="AK257" s="20"/>
    </row>
    <row r="258" spans="1:37">
      <c r="C258" s="9"/>
      <c r="D258" s="9"/>
      <c r="E258" s="10"/>
      <c r="G258" s="38"/>
      <c r="X258" s="20"/>
      <c r="Z258" s="21"/>
      <c r="AA258" s="21"/>
      <c r="AB258" s="21"/>
      <c r="AC258" s="21"/>
      <c r="AD258" s="21"/>
      <c r="AE258" s="21"/>
      <c r="AF258" s="20"/>
      <c r="AG258" s="20"/>
      <c r="AH258" s="20"/>
      <c r="AI258" s="20"/>
      <c r="AJ258" s="20"/>
      <c r="AK258" s="20"/>
    </row>
    <row r="259" spans="1:37">
      <c r="C259" s="9"/>
      <c r="D259" s="9"/>
      <c r="E259" s="10"/>
      <c r="G259" s="38"/>
      <c r="X259" s="20"/>
      <c r="Z259" s="21"/>
      <c r="AA259" s="21"/>
      <c r="AB259" s="21"/>
      <c r="AC259" s="21"/>
      <c r="AD259" s="21"/>
      <c r="AE259" s="21"/>
      <c r="AF259" s="20"/>
      <c r="AG259" s="20"/>
      <c r="AH259" s="20"/>
      <c r="AI259" s="20"/>
      <c r="AJ259" s="20"/>
      <c r="AK259" s="20"/>
    </row>
    <row r="260" spans="1:37">
      <c r="C260" s="9"/>
      <c r="D260" s="9"/>
      <c r="E260" s="10"/>
      <c r="G260" s="38"/>
      <c r="X260" s="20"/>
      <c r="Z260" s="21"/>
      <c r="AA260" s="21"/>
      <c r="AB260" s="21"/>
      <c r="AC260" s="21"/>
      <c r="AD260" s="21"/>
      <c r="AE260" s="21"/>
      <c r="AF260" s="20"/>
      <c r="AG260" s="20"/>
      <c r="AH260" s="20"/>
      <c r="AI260" s="20"/>
      <c r="AJ260" s="20"/>
      <c r="AK260" s="20"/>
    </row>
    <row r="261" spans="1:37">
      <c r="E261" s="10"/>
      <c r="G261" s="38"/>
      <c r="X261" s="20"/>
      <c r="Z261" s="21"/>
      <c r="AA261" s="21"/>
      <c r="AB261" s="21"/>
      <c r="AC261" s="21"/>
      <c r="AD261" s="21"/>
      <c r="AE261" s="21"/>
      <c r="AF261" s="20"/>
      <c r="AG261" s="20"/>
      <c r="AH261" s="20"/>
      <c r="AI261" s="20"/>
      <c r="AJ261" s="20"/>
      <c r="AK261" s="20"/>
    </row>
    <row r="262" spans="1:37">
      <c r="C262" s="9"/>
      <c r="D262" s="9"/>
      <c r="E262" s="10"/>
      <c r="G262" s="38"/>
      <c r="X262" s="20"/>
      <c r="Z262" s="21"/>
      <c r="AA262" s="21"/>
      <c r="AB262" s="21"/>
      <c r="AC262" s="21"/>
      <c r="AD262" s="21"/>
      <c r="AE262" s="21"/>
      <c r="AF262" s="20"/>
      <c r="AG262" s="20"/>
      <c r="AH262" s="20"/>
      <c r="AI262" s="20"/>
      <c r="AJ262" s="20"/>
      <c r="AK262" s="20"/>
    </row>
    <row r="263" spans="1:37">
      <c r="C263" s="9"/>
      <c r="D263" s="9"/>
      <c r="E263" s="10"/>
      <c r="G263" s="38"/>
      <c r="X263" s="20"/>
      <c r="Z263" s="21"/>
      <c r="AA263" s="21"/>
      <c r="AB263" s="21"/>
      <c r="AC263" s="21"/>
      <c r="AD263" s="21"/>
      <c r="AE263" s="21"/>
      <c r="AF263" s="20"/>
      <c r="AG263" s="20"/>
      <c r="AH263" s="20"/>
      <c r="AI263" s="20"/>
      <c r="AJ263" s="20"/>
      <c r="AK263" s="20"/>
    </row>
    <row r="264" spans="1:37">
      <c r="G264" s="38"/>
      <c r="X264" s="20"/>
      <c r="Z264" s="21"/>
      <c r="AA264" s="21"/>
      <c r="AB264" s="21"/>
      <c r="AC264" s="21"/>
      <c r="AD264" s="21"/>
      <c r="AE264" s="21"/>
      <c r="AF264" s="20"/>
      <c r="AG264" s="20"/>
      <c r="AH264" s="20"/>
      <c r="AI264" s="20"/>
      <c r="AJ264" s="20"/>
      <c r="AK264" s="20"/>
    </row>
    <row r="265" spans="1:37">
      <c r="A265" s="18"/>
      <c r="G265" s="38"/>
      <c r="X265" s="20"/>
      <c r="Z265" s="21"/>
      <c r="AA265" s="21"/>
      <c r="AB265" s="21"/>
      <c r="AC265" s="21"/>
      <c r="AD265" s="21"/>
      <c r="AE265" s="21"/>
      <c r="AF265" s="20"/>
      <c r="AG265" s="20"/>
      <c r="AH265" s="20"/>
      <c r="AI265" s="20"/>
      <c r="AJ265" s="20"/>
      <c r="AK265" s="20"/>
    </row>
    <row r="266" spans="1:37">
      <c r="X266" s="20"/>
      <c r="Z266" s="21"/>
      <c r="AA266" s="21"/>
      <c r="AB266" s="21"/>
      <c r="AC266" s="21"/>
      <c r="AD266" s="21"/>
      <c r="AE266" s="21"/>
      <c r="AF266" s="20"/>
      <c r="AG266" s="20"/>
      <c r="AH266" s="20"/>
      <c r="AI266" s="20"/>
      <c r="AJ266" s="20"/>
      <c r="AK266" s="20"/>
    </row>
    <row r="267" spans="1:37">
      <c r="X267" s="20"/>
      <c r="Z267" s="21"/>
      <c r="AA267" s="21"/>
      <c r="AB267" s="21"/>
      <c r="AC267" s="21"/>
      <c r="AD267" s="21"/>
      <c r="AE267" s="21"/>
      <c r="AF267" s="20"/>
      <c r="AG267" s="20"/>
      <c r="AH267" s="20"/>
      <c r="AI267" s="20"/>
      <c r="AJ267" s="20"/>
      <c r="AK267" s="20"/>
    </row>
    <row r="268" spans="1:37">
      <c r="X268" s="20"/>
      <c r="Z268" s="21"/>
      <c r="AA268" s="21"/>
      <c r="AB268" s="21"/>
      <c r="AC268" s="21"/>
      <c r="AD268" s="21"/>
      <c r="AE268" s="21"/>
      <c r="AF268" s="20"/>
      <c r="AG268" s="20"/>
      <c r="AH268" s="20"/>
      <c r="AI268" s="20"/>
      <c r="AJ268" s="20"/>
      <c r="AK268" s="20"/>
    </row>
    <row r="269" spans="1:37">
      <c r="C269" s="9"/>
      <c r="D269" s="9"/>
      <c r="E269" s="10"/>
      <c r="X269" s="20"/>
      <c r="Z269" s="21"/>
      <c r="AA269" s="21"/>
      <c r="AB269" s="21"/>
      <c r="AC269" s="21"/>
      <c r="AD269" s="21"/>
      <c r="AE269" s="21"/>
      <c r="AF269" s="20"/>
      <c r="AG269" s="20"/>
      <c r="AH269" s="20"/>
      <c r="AI269" s="20"/>
      <c r="AJ269" s="20"/>
      <c r="AK269" s="20"/>
    </row>
    <row r="270" spans="1:37">
      <c r="C270" s="9"/>
      <c r="D270" s="9"/>
      <c r="E270" s="10"/>
      <c r="X270" s="20"/>
      <c r="Z270" s="21"/>
      <c r="AA270" s="21"/>
      <c r="AB270" s="21"/>
      <c r="AC270" s="21"/>
      <c r="AD270" s="21"/>
      <c r="AE270" s="21"/>
      <c r="AF270" s="20"/>
      <c r="AG270" s="20"/>
      <c r="AH270" s="20"/>
      <c r="AI270" s="20"/>
      <c r="AJ270" s="20"/>
      <c r="AK270" s="20"/>
    </row>
    <row r="271" spans="1:37">
      <c r="X271" s="20"/>
      <c r="Z271" s="21"/>
      <c r="AA271" s="21"/>
      <c r="AB271" s="21"/>
      <c r="AC271" s="21"/>
      <c r="AD271" s="21"/>
      <c r="AE271" s="21"/>
      <c r="AF271" s="20"/>
      <c r="AG271" s="20"/>
      <c r="AH271" s="20"/>
      <c r="AI271" s="20"/>
      <c r="AJ271" s="20"/>
      <c r="AK271" s="20"/>
    </row>
    <row r="272" spans="1:37">
      <c r="C272" s="9"/>
      <c r="D272" s="9"/>
      <c r="E272" s="10"/>
      <c r="X272" s="20"/>
      <c r="Z272" s="21"/>
      <c r="AA272" s="21"/>
      <c r="AB272" s="21"/>
      <c r="AC272" s="21"/>
      <c r="AD272" s="21"/>
      <c r="AE272" s="21"/>
      <c r="AF272" s="20"/>
      <c r="AG272" s="20"/>
      <c r="AH272" s="20"/>
      <c r="AI272" s="20"/>
      <c r="AJ272" s="20"/>
      <c r="AK272" s="20"/>
    </row>
  </sheetData>
  <mergeCells count="13">
    <mergeCell ref="S3:T3"/>
    <mergeCell ref="C1:E1"/>
    <mergeCell ref="F1:G1"/>
    <mergeCell ref="H1:I1"/>
    <mergeCell ref="J1:K1"/>
    <mergeCell ref="L1:O1"/>
    <mergeCell ref="Q1:R1"/>
    <mergeCell ref="S1:T1"/>
    <mergeCell ref="AF1:AK1"/>
    <mergeCell ref="AF2:AG2"/>
    <mergeCell ref="AH2:AI2"/>
    <mergeCell ref="AJ2:AK2"/>
    <mergeCell ref="V1:X1"/>
  </mergeCells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Bergakademie Freiberg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</dc:creator>
  <cp:lastModifiedBy>JPL</cp:lastModifiedBy>
  <dcterms:created xsi:type="dcterms:W3CDTF">2008-10-17T09:35:38Z</dcterms:created>
  <dcterms:modified xsi:type="dcterms:W3CDTF">2008-10-22T07:27:56Z</dcterms:modified>
</cp:coreProperties>
</file>