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4880" windowHeight="7815" activeTab="1"/>
  </bookViews>
  <sheets>
    <sheet name="Arbeitsbedarf" sheetId="3" r:id="rId1"/>
    <sheet name="Maschinenmassen" sheetId="5" r:id="rId2"/>
    <sheet name="Tabelle1" sheetId="1" r:id="rId3"/>
    <sheet name="Flächenbedarf" sheetId="10" r:id="rId4"/>
    <sheet name="LeistungV" sheetId="11" r:id="rId5"/>
    <sheet name="Leistungm2" sheetId="12" r:id="rId6"/>
    <sheet name="Leistungmasse" sheetId="13" r:id="rId7"/>
    <sheet name="Tabelle3" sheetId="4" r:id="rId8"/>
  </sheets>
  <calcPr calcId="124519"/>
</workbook>
</file>

<file path=xl/calcChain.xml><?xml version="1.0" encoding="utf-8"?>
<calcChain xmlns="http://schemas.openxmlformats.org/spreadsheetml/2006/main">
  <c r="O6" i="1"/>
  <c r="Q6"/>
  <c r="R6"/>
  <c r="S6"/>
  <c r="V6"/>
  <c r="X6"/>
  <c r="Z6"/>
  <c r="AB6"/>
  <c r="AD6"/>
  <c r="AF6"/>
  <c r="O7"/>
  <c r="Q7"/>
  <c r="R7"/>
  <c r="S7"/>
  <c r="V7"/>
  <c r="X7"/>
  <c r="Z7"/>
  <c r="AB7"/>
  <c r="AD7"/>
  <c r="AF7"/>
  <c r="O8"/>
  <c r="Q8"/>
  <c r="R8"/>
  <c r="S8"/>
  <c r="V8"/>
  <c r="X8"/>
  <c r="Z8"/>
  <c r="AB8"/>
  <c r="AD8"/>
  <c r="AF8"/>
  <c r="O9"/>
  <c r="Q9"/>
  <c r="R9"/>
  <c r="S9"/>
  <c r="V9"/>
  <c r="X9"/>
  <c r="Z9"/>
  <c r="AB9"/>
  <c r="AD9"/>
  <c r="AF9"/>
  <c r="O10"/>
  <c r="Q10"/>
  <c r="R10"/>
  <c r="S10"/>
  <c r="V10"/>
  <c r="X10"/>
  <c r="Z10"/>
  <c r="AB10"/>
  <c r="AD10"/>
  <c r="AF10"/>
  <c r="O11"/>
  <c r="Q11"/>
  <c r="R11"/>
  <c r="S11"/>
  <c r="V11"/>
  <c r="X11"/>
  <c r="Z11"/>
  <c r="AB11"/>
  <c r="AD11"/>
  <c r="AF11"/>
  <c r="O12"/>
  <c r="Q12"/>
  <c r="R12"/>
  <c r="S12"/>
  <c r="V12"/>
  <c r="X12"/>
  <c r="Z12"/>
  <c r="AB12"/>
  <c r="AD12"/>
  <c r="AF12"/>
  <c r="O13"/>
  <c r="Q13"/>
  <c r="R13"/>
  <c r="S13"/>
  <c r="V13"/>
  <c r="X13"/>
  <c r="Z13"/>
  <c r="AB13"/>
  <c r="AD13"/>
  <c r="AF13"/>
  <c r="O14"/>
  <c r="Q14"/>
  <c r="R14"/>
  <c r="S14"/>
  <c r="V14"/>
  <c r="X14"/>
  <c r="Z14"/>
  <c r="AB14"/>
  <c r="AD14"/>
  <c r="AF14"/>
  <c r="O15"/>
  <c r="Q15"/>
  <c r="R15"/>
  <c r="S15"/>
  <c r="V15"/>
  <c r="X15"/>
  <c r="Z15"/>
  <c r="AB15"/>
  <c r="AD15"/>
  <c r="AF15"/>
  <c r="O16"/>
  <c r="Q16"/>
  <c r="R16"/>
  <c r="S16"/>
  <c r="V16"/>
  <c r="X16"/>
  <c r="Z16"/>
  <c r="AB16"/>
  <c r="AD16"/>
  <c r="AF16"/>
  <c r="O17"/>
  <c r="Q17"/>
  <c r="R17"/>
  <c r="S17"/>
  <c r="V17"/>
  <c r="X17"/>
  <c r="Z17"/>
  <c r="AB17"/>
  <c r="AD17"/>
  <c r="AF17"/>
  <c r="O18"/>
  <c r="Q18"/>
  <c r="R18"/>
  <c r="S18"/>
  <c r="V18"/>
  <c r="X18"/>
  <c r="Z18"/>
  <c r="AB18"/>
  <c r="AD18"/>
  <c r="AF18"/>
  <c r="O19"/>
  <c r="Q19"/>
  <c r="R19"/>
  <c r="S19"/>
  <c r="V19"/>
  <c r="X19"/>
  <c r="Z19"/>
  <c r="AB19"/>
  <c r="AD19"/>
  <c r="AF19"/>
  <c r="O20"/>
  <c r="Q20"/>
  <c r="R20"/>
  <c r="S20"/>
  <c r="V20"/>
  <c r="X20"/>
  <c r="Z20"/>
  <c r="AB20"/>
  <c r="AD20"/>
  <c r="AF20"/>
  <c r="O21"/>
  <c r="Q21"/>
  <c r="R21"/>
  <c r="S21"/>
  <c r="V21"/>
  <c r="X21"/>
  <c r="Z21"/>
  <c r="AB21"/>
  <c r="AD21"/>
  <c r="AF21"/>
  <c r="O22"/>
  <c r="Q22"/>
  <c r="R22"/>
  <c r="S22"/>
  <c r="V22"/>
  <c r="X22"/>
  <c r="Z22"/>
  <c r="AB22"/>
  <c r="AD22"/>
  <c r="AF22"/>
  <c r="O23"/>
  <c r="Q23"/>
  <c r="R23"/>
  <c r="S23"/>
  <c r="V23"/>
  <c r="X23"/>
  <c r="Z23"/>
  <c r="AB23"/>
  <c r="AD23"/>
  <c r="AF23"/>
  <c r="O24"/>
  <c r="Q24"/>
  <c r="R24"/>
  <c r="S24"/>
  <c r="V24"/>
  <c r="X24"/>
  <c r="Z24"/>
  <c r="AB24"/>
  <c r="AD24"/>
  <c r="AF24"/>
  <c r="O25"/>
  <c r="Q25"/>
  <c r="R25"/>
  <c r="S25"/>
  <c r="V25"/>
  <c r="X25"/>
  <c r="Z25"/>
  <c r="AB25"/>
  <c r="AD25"/>
  <c r="AF25"/>
  <c r="O26"/>
  <c r="Q26"/>
  <c r="R26"/>
  <c r="S26"/>
  <c r="V26"/>
  <c r="X26"/>
  <c r="Z26"/>
  <c r="AB26"/>
  <c r="AD26"/>
  <c r="AF26"/>
  <c r="O27"/>
  <c r="Q27"/>
  <c r="R27"/>
  <c r="S27"/>
  <c r="V27"/>
  <c r="X27"/>
  <c r="Z27"/>
  <c r="AB27"/>
  <c r="AD27"/>
  <c r="AF27"/>
  <c r="O28"/>
  <c r="Q28"/>
  <c r="R28"/>
  <c r="S28"/>
  <c r="V28"/>
  <c r="X28"/>
  <c r="Z28"/>
  <c r="AB28"/>
  <c r="AD28"/>
  <c r="AF28"/>
  <c r="O29"/>
  <c r="Q29"/>
  <c r="R29"/>
  <c r="S29"/>
  <c r="V29"/>
  <c r="X29"/>
  <c r="Z29"/>
  <c r="AB29"/>
  <c r="AD29"/>
  <c r="AF29"/>
  <c r="O30"/>
  <c r="Q30"/>
  <c r="R30"/>
  <c r="S30"/>
  <c r="V30"/>
  <c r="X30"/>
  <c r="Z30"/>
  <c r="AB30"/>
  <c r="AD30"/>
  <c r="AF30"/>
  <c r="O31"/>
  <c r="Q31"/>
  <c r="R31"/>
  <c r="S31"/>
  <c r="V31"/>
  <c r="X31"/>
  <c r="Z31"/>
  <c r="AB31"/>
  <c r="AD31"/>
  <c r="AF31"/>
  <c r="O32"/>
  <c r="Q32"/>
  <c r="R32"/>
  <c r="S32"/>
  <c r="V32"/>
  <c r="X32"/>
  <c r="Z32"/>
  <c r="AB32"/>
  <c r="AD32"/>
  <c r="AF32"/>
  <c r="O33"/>
  <c r="Q33"/>
  <c r="R33"/>
  <c r="S33"/>
  <c r="V33"/>
  <c r="X33"/>
  <c r="Z33"/>
  <c r="AB33"/>
  <c r="AD33"/>
  <c r="AF33"/>
  <c r="O34"/>
  <c r="Q34"/>
  <c r="R34"/>
  <c r="S34"/>
  <c r="V34"/>
  <c r="X34"/>
  <c r="Z34"/>
  <c r="AB34"/>
  <c r="AD34"/>
  <c r="AF34"/>
  <c r="O35"/>
  <c r="Q35"/>
  <c r="R35"/>
  <c r="S35"/>
  <c r="V35"/>
  <c r="X35"/>
  <c r="Z35"/>
  <c r="AB35"/>
  <c r="AD35"/>
  <c r="AF35"/>
  <c r="O36"/>
  <c r="Q36"/>
  <c r="R36"/>
  <c r="S36"/>
  <c r="V36"/>
  <c r="X36"/>
  <c r="Z36"/>
  <c r="AB36"/>
  <c r="AD36"/>
  <c r="AF36"/>
  <c r="O37"/>
  <c r="Q37"/>
  <c r="R37"/>
  <c r="S37"/>
  <c r="V37"/>
  <c r="X37"/>
  <c r="Z37"/>
  <c r="AB37"/>
  <c r="AD37"/>
  <c r="AF37"/>
  <c r="O38"/>
  <c r="Q38"/>
  <c r="R38"/>
  <c r="S38"/>
  <c r="V38"/>
  <c r="X38"/>
  <c r="Z38"/>
  <c r="AB38"/>
  <c r="AD38"/>
  <c r="AF38"/>
  <c r="O39"/>
  <c r="Q39"/>
  <c r="R39"/>
  <c r="S39"/>
  <c r="V39"/>
  <c r="X39"/>
  <c r="Z39"/>
  <c r="AB39"/>
  <c r="AD39"/>
  <c r="AF39"/>
  <c r="O40"/>
  <c r="Q40"/>
  <c r="R40"/>
  <c r="S40"/>
  <c r="V40"/>
  <c r="X40"/>
  <c r="Z40"/>
  <c r="AB40"/>
  <c r="AD40"/>
  <c r="AF40"/>
  <c r="O41"/>
  <c r="Q41"/>
  <c r="R41"/>
  <c r="S41"/>
  <c r="V41"/>
  <c r="X41"/>
  <c r="Z41"/>
  <c r="AB41"/>
  <c r="AD41"/>
  <c r="AF41"/>
  <c r="O42"/>
  <c r="Q42"/>
  <c r="R42"/>
  <c r="S42"/>
  <c r="V42"/>
  <c r="X42"/>
  <c r="Z42"/>
  <c r="AB42"/>
  <c r="AD42"/>
  <c r="AF42"/>
  <c r="O43"/>
  <c r="Q43"/>
  <c r="R43"/>
  <c r="S43"/>
  <c r="V43"/>
  <c r="X43"/>
  <c r="Z43"/>
  <c r="AB43"/>
  <c r="AD43"/>
  <c r="AF43"/>
  <c r="O44"/>
  <c r="Q44"/>
  <c r="R44"/>
  <c r="S44"/>
  <c r="V44"/>
  <c r="X44"/>
  <c r="Z44"/>
  <c r="AB44"/>
  <c r="AD44"/>
  <c r="AF44"/>
  <c r="O45"/>
  <c r="Q45"/>
  <c r="R45"/>
  <c r="S45"/>
  <c r="V45"/>
  <c r="X45"/>
  <c r="Z45"/>
  <c r="AB45"/>
  <c r="AD45"/>
  <c r="AF45"/>
  <c r="O46"/>
  <c r="Q46"/>
  <c r="R46"/>
  <c r="S46"/>
  <c r="V46"/>
  <c r="X46"/>
  <c r="Z46"/>
  <c r="AB46"/>
  <c r="AD46"/>
  <c r="AF46"/>
  <c r="O47"/>
  <c r="Q47"/>
  <c r="R47"/>
  <c r="S47"/>
  <c r="V47"/>
  <c r="X47"/>
  <c r="Z47"/>
  <c r="AB47"/>
  <c r="AD47"/>
  <c r="AF47"/>
  <c r="O48"/>
  <c r="Q48"/>
  <c r="R48"/>
  <c r="S48"/>
  <c r="V48"/>
  <c r="X48"/>
  <c r="Z48"/>
  <c r="AB48"/>
  <c r="AD48"/>
  <c r="AF48"/>
  <c r="O49"/>
  <c r="Q49"/>
  <c r="R49"/>
  <c r="S49"/>
  <c r="V49"/>
  <c r="X49"/>
  <c r="Z49"/>
  <c r="AB49"/>
  <c r="AD49"/>
  <c r="AF49"/>
  <c r="O50"/>
  <c r="Q50"/>
  <c r="R50"/>
  <c r="S50"/>
  <c r="V50"/>
  <c r="X50"/>
  <c r="Z50"/>
  <c r="AB50"/>
  <c r="AD50"/>
  <c r="AF50"/>
  <c r="O51"/>
  <c r="Q51"/>
  <c r="R51"/>
  <c r="S51"/>
  <c r="V51"/>
  <c r="X51"/>
  <c r="Z51"/>
  <c r="AB51"/>
  <c r="AD51"/>
  <c r="AF51"/>
  <c r="O52"/>
  <c r="Q52"/>
  <c r="R52"/>
  <c r="S52"/>
  <c r="V52"/>
  <c r="X52"/>
  <c r="Z52"/>
  <c r="AB52"/>
  <c r="AD52"/>
  <c r="AF52"/>
  <c r="O53"/>
  <c r="Q53"/>
  <c r="R53"/>
  <c r="S53"/>
  <c r="V53"/>
  <c r="X53"/>
  <c r="Z53"/>
  <c r="AB53"/>
  <c r="AD53"/>
  <c r="AF53"/>
  <c r="O54"/>
  <c r="Q54"/>
  <c r="R54"/>
  <c r="S54"/>
  <c r="V54"/>
  <c r="X54"/>
  <c r="Z54"/>
  <c r="AB54"/>
  <c r="AD54"/>
  <c r="AF54"/>
  <c r="O55"/>
  <c r="Q55"/>
  <c r="R55"/>
  <c r="S55"/>
  <c r="V55"/>
  <c r="X55"/>
  <c r="Z55"/>
  <c r="AB55"/>
  <c r="AD55"/>
  <c r="AF55"/>
  <c r="O56"/>
  <c r="Q56"/>
  <c r="R56"/>
  <c r="S56"/>
  <c r="V56"/>
  <c r="X56"/>
  <c r="Z56"/>
  <c r="AB56"/>
  <c r="AD56"/>
  <c r="AF56"/>
  <c r="O57"/>
  <c r="Q57"/>
  <c r="R57"/>
  <c r="S57"/>
  <c r="V57"/>
  <c r="X57"/>
  <c r="Z57"/>
  <c r="AB57"/>
  <c r="AD57"/>
  <c r="AF57"/>
  <c r="O58"/>
  <c r="Q58"/>
  <c r="R58"/>
  <c r="S58"/>
  <c r="V58"/>
  <c r="X58"/>
  <c r="Z58"/>
  <c r="AB58"/>
  <c r="AD58"/>
  <c r="AF58"/>
  <c r="O59"/>
  <c r="Q59"/>
  <c r="R59"/>
  <c r="S59"/>
  <c r="V59"/>
  <c r="X59"/>
  <c r="Z59"/>
  <c r="AB59"/>
  <c r="AD59"/>
  <c r="AF59"/>
  <c r="F33"/>
  <c r="F34"/>
  <c r="F35"/>
  <c r="F36"/>
  <c r="F37"/>
  <c r="F38"/>
  <c r="F39"/>
  <c r="F40"/>
  <c r="F41"/>
  <c r="F42"/>
  <c r="F43"/>
  <c r="F44"/>
  <c r="F45"/>
  <c r="F46"/>
  <c r="F47"/>
  <c r="F48"/>
  <c r="F49"/>
  <c r="U49" s="1"/>
  <c r="F50"/>
  <c r="U50" s="1"/>
  <c r="F51"/>
  <c r="U51" s="1"/>
  <c r="F52"/>
  <c r="U52" s="1"/>
  <c r="F53"/>
  <c r="U53" s="1"/>
  <c r="F54"/>
  <c r="U54" s="1"/>
  <c r="F55"/>
  <c r="U55" s="1"/>
  <c r="F56"/>
  <c r="U56" s="1"/>
  <c r="F57"/>
  <c r="U57" s="1"/>
  <c r="F58"/>
  <c r="U58" s="1"/>
  <c r="F59"/>
  <c r="U59" s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AF65"/>
  <c r="AF66"/>
  <c r="AF67"/>
  <c r="AF68"/>
  <c r="AF69"/>
  <c r="AD65"/>
  <c r="AD66"/>
  <c r="AD67"/>
  <c r="AD68"/>
  <c r="AD69"/>
  <c r="AB65"/>
  <c r="AB66"/>
  <c r="AB67"/>
  <c r="AB68"/>
  <c r="AB69"/>
  <c r="Z65"/>
  <c r="Z66"/>
  <c r="Z67"/>
  <c r="Z68"/>
  <c r="Z69"/>
  <c r="X65"/>
  <c r="X66"/>
  <c r="X67"/>
  <c r="X68"/>
  <c r="X69"/>
  <c r="V65"/>
  <c r="V66"/>
  <c r="V67"/>
  <c r="V68"/>
  <c r="V69"/>
  <c r="S65"/>
  <c r="S66"/>
  <c r="S67"/>
  <c r="S68"/>
  <c r="S69"/>
  <c r="R65"/>
  <c r="R66"/>
  <c r="R67"/>
  <c r="R68"/>
  <c r="R69"/>
  <c r="Q65"/>
  <c r="Q66"/>
  <c r="Q67"/>
  <c r="Q68"/>
  <c r="Q69"/>
  <c r="O65"/>
  <c r="O66"/>
  <c r="O67"/>
  <c r="O68"/>
  <c r="O69"/>
  <c r="V117"/>
  <c r="X117"/>
  <c r="Z117"/>
  <c r="AB117"/>
  <c r="AD117"/>
  <c r="AF117"/>
  <c r="V118"/>
  <c r="X118"/>
  <c r="Z118"/>
  <c r="AB118"/>
  <c r="AD118"/>
  <c r="AF118"/>
  <c r="V120"/>
  <c r="X120"/>
  <c r="Z120"/>
  <c r="AB120"/>
  <c r="AD120"/>
  <c r="AF120"/>
  <c r="V121"/>
  <c r="X121"/>
  <c r="Z121"/>
  <c r="AB121"/>
  <c r="AD121"/>
  <c r="AF121"/>
  <c r="V127"/>
  <c r="X127"/>
  <c r="Z127"/>
  <c r="AB127"/>
  <c r="AD127"/>
  <c r="AF127"/>
  <c r="V128"/>
  <c r="X128"/>
  <c r="Z128"/>
  <c r="AB128"/>
  <c r="AD128"/>
  <c r="AF128"/>
  <c r="V130"/>
  <c r="X130"/>
  <c r="Z130"/>
  <c r="AB130"/>
  <c r="AD130"/>
  <c r="AF130"/>
  <c r="V131"/>
  <c r="X131"/>
  <c r="Z131"/>
  <c r="AB131"/>
  <c r="AD131"/>
  <c r="AF131"/>
  <c r="V132"/>
  <c r="X132"/>
  <c r="Z132"/>
  <c r="AB132"/>
  <c r="AD132"/>
  <c r="AF132"/>
  <c r="V133"/>
  <c r="X133"/>
  <c r="Z133"/>
  <c r="AB133"/>
  <c r="AD133"/>
  <c r="AF133"/>
  <c r="V135"/>
  <c r="X135"/>
  <c r="Z135"/>
  <c r="AB135"/>
  <c r="AD135"/>
  <c r="AF135"/>
  <c r="AF116"/>
  <c r="AD116"/>
  <c r="AB116"/>
  <c r="Z116"/>
  <c r="X112"/>
  <c r="X116"/>
  <c r="V116"/>
  <c r="O135"/>
  <c r="O132"/>
  <c r="O131"/>
  <c r="O133"/>
  <c r="O130"/>
  <c r="O127"/>
  <c r="O128"/>
  <c r="O117"/>
  <c r="O120"/>
  <c r="O118"/>
  <c r="O116"/>
  <c r="O121"/>
  <c r="D122"/>
  <c r="V122" s="1"/>
  <c r="AF61"/>
  <c r="AF71"/>
  <c r="AF73"/>
  <c r="AF75"/>
  <c r="AF94"/>
  <c r="AF95"/>
  <c r="AF96"/>
  <c r="AF97"/>
  <c r="AF98"/>
  <c r="AF99"/>
  <c r="AF100"/>
  <c r="AF101"/>
  <c r="AF102"/>
  <c r="AF104"/>
  <c r="AF105"/>
  <c r="AF106"/>
  <c r="AF107"/>
  <c r="AF108"/>
  <c r="AF109"/>
  <c r="AF110"/>
  <c r="AF111"/>
  <c r="AF112"/>
  <c r="AF136"/>
  <c r="AF137"/>
  <c r="AF138"/>
  <c r="AF140"/>
  <c r="AF141"/>
  <c r="AF142"/>
  <c r="AF143"/>
  <c r="AF144"/>
  <c r="AF145"/>
  <c r="AF146"/>
  <c r="AF147"/>
  <c r="AF148"/>
  <c r="AF155"/>
  <c r="AF157"/>
  <c r="AF163"/>
  <c r="AF167"/>
  <c r="AF168"/>
  <c r="AF169"/>
  <c r="AF170"/>
  <c r="AF171"/>
  <c r="AF172"/>
  <c r="AF173"/>
  <c r="AF174"/>
  <c r="AF175"/>
  <c r="AF176"/>
  <c r="AF179"/>
  <c r="AF180"/>
  <c r="AF181"/>
  <c r="AF182"/>
  <c r="AF186"/>
  <c r="AF190"/>
  <c r="AF191"/>
  <c r="AF195"/>
  <c r="AF196"/>
  <c r="AF197"/>
  <c r="AF198"/>
  <c r="AF199"/>
  <c r="AF200"/>
  <c r="AE161"/>
  <c r="AD61"/>
  <c r="AD71"/>
  <c r="AD73"/>
  <c r="AD75"/>
  <c r="AD94"/>
  <c r="AD95"/>
  <c r="AD96"/>
  <c r="AD97"/>
  <c r="AD98"/>
  <c r="AD99"/>
  <c r="AD100"/>
  <c r="AD101"/>
  <c r="AD102"/>
  <c r="AD104"/>
  <c r="AD105"/>
  <c r="AD106"/>
  <c r="AD107"/>
  <c r="AD108"/>
  <c r="AD109"/>
  <c r="AD110"/>
  <c r="AD111"/>
  <c r="AD112"/>
  <c r="AD136"/>
  <c r="AD137"/>
  <c r="AD138"/>
  <c r="AD140"/>
  <c r="AD141"/>
  <c r="AD142"/>
  <c r="AD143"/>
  <c r="AD144"/>
  <c r="AD145"/>
  <c r="AD146"/>
  <c r="AD147"/>
  <c r="AD148"/>
  <c r="AD155"/>
  <c r="AD157"/>
  <c r="AD163"/>
  <c r="AD167"/>
  <c r="AD168"/>
  <c r="AD169"/>
  <c r="AD170"/>
  <c r="AD171"/>
  <c r="AD172"/>
  <c r="AD173"/>
  <c r="AD174"/>
  <c r="AD175"/>
  <c r="AD176"/>
  <c r="AD179"/>
  <c r="AD180"/>
  <c r="AD181"/>
  <c r="AD182"/>
  <c r="AD186"/>
  <c r="AD190"/>
  <c r="AD191"/>
  <c r="AD195"/>
  <c r="AD196"/>
  <c r="AD197"/>
  <c r="AD198"/>
  <c r="AD199"/>
  <c r="AD200"/>
  <c r="AC161"/>
  <c r="AB61"/>
  <c r="AB71"/>
  <c r="AB73"/>
  <c r="AB75"/>
  <c r="AB77"/>
  <c r="AB78"/>
  <c r="AB79"/>
  <c r="AB80"/>
  <c r="AB81"/>
  <c r="AB82"/>
  <c r="AB83"/>
  <c r="AB84"/>
  <c r="AB85"/>
  <c r="AB86"/>
  <c r="AB87"/>
  <c r="AB88"/>
  <c r="AB89"/>
  <c r="AB90"/>
  <c r="AB94"/>
  <c r="AB95"/>
  <c r="AB96"/>
  <c r="AB97"/>
  <c r="AB98"/>
  <c r="AB99"/>
  <c r="AB100"/>
  <c r="AB101"/>
  <c r="AB102"/>
  <c r="AB104"/>
  <c r="AB105"/>
  <c r="AB106"/>
  <c r="AB107"/>
  <c r="AB108"/>
  <c r="AB109"/>
  <c r="AB110"/>
  <c r="AB111"/>
  <c r="AB112"/>
  <c r="AB136"/>
  <c r="AB137"/>
  <c r="AB138"/>
  <c r="AB140"/>
  <c r="AB141"/>
  <c r="AB142"/>
  <c r="AB143"/>
  <c r="AB144"/>
  <c r="AB145"/>
  <c r="AB146"/>
  <c r="AB147"/>
  <c r="AB148"/>
  <c r="AB155"/>
  <c r="AB157"/>
  <c r="AB163"/>
  <c r="AB167"/>
  <c r="AB168"/>
  <c r="AB169"/>
  <c r="AB170"/>
  <c r="AB171"/>
  <c r="AB172"/>
  <c r="AB173"/>
  <c r="AB174"/>
  <c r="AB175"/>
  <c r="AB176"/>
  <c r="AB179"/>
  <c r="AB180"/>
  <c r="AB181"/>
  <c r="AB182"/>
  <c r="AB186"/>
  <c r="AB190"/>
  <c r="AB191"/>
  <c r="AB195"/>
  <c r="AB196"/>
  <c r="AB197"/>
  <c r="AB198"/>
  <c r="AB199"/>
  <c r="AB200"/>
  <c r="AA161"/>
  <c r="Z61"/>
  <c r="Z71"/>
  <c r="Z73"/>
  <c r="Z75"/>
  <c r="Z77"/>
  <c r="Z78"/>
  <c r="Z79"/>
  <c r="Z80"/>
  <c r="Z81"/>
  <c r="Z82"/>
  <c r="Z83"/>
  <c r="Z84"/>
  <c r="Z85"/>
  <c r="Z86"/>
  <c r="Z87"/>
  <c r="Z88"/>
  <c r="Z89"/>
  <c r="Z90"/>
  <c r="Z94"/>
  <c r="Z95"/>
  <c r="Z96"/>
  <c r="Z97"/>
  <c r="Z98"/>
  <c r="Z99"/>
  <c r="Z100"/>
  <c r="Z101"/>
  <c r="Z102"/>
  <c r="Z104"/>
  <c r="Z105"/>
  <c r="Z106"/>
  <c r="Z107"/>
  <c r="Z108"/>
  <c r="Z109"/>
  <c r="Z110"/>
  <c r="Z111"/>
  <c r="Z112"/>
  <c r="Z136"/>
  <c r="Z137"/>
  <c r="Z138"/>
  <c r="Z140"/>
  <c r="Z141"/>
  <c r="Z142"/>
  <c r="Z143"/>
  <c r="Z144"/>
  <c r="Z145"/>
  <c r="Z146"/>
  <c r="Z147"/>
  <c r="Z148"/>
  <c r="Z155"/>
  <c r="Z157"/>
  <c r="Z163"/>
  <c r="Z167"/>
  <c r="Z168"/>
  <c r="Z169"/>
  <c r="Z170"/>
  <c r="Z171"/>
  <c r="Z172"/>
  <c r="Z173"/>
  <c r="Z174"/>
  <c r="Z175"/>
  <c r="Z176"/>
  <c r="Z179"/>
  <c r="Z180"/>
  <c r="Z181"/>
  <c r="Z182"/>
  <c r="Z186"/>
  <c r="Z190"/>
  <c r="Z191"/>
  <c r="Z195"/>
  <c r="Z196"/>
  <c r="Z197"/>
  <c r="Z198"/>
  <c r="Z199"/>
  <c r="Z200"/>
  <c r="Y161"/>
  <c r="X61"/>
  <c r="X71"/>
  <c r="X73"/>
  <c r="X75"/>
  <c r="X94"/>
  <c r="X95"/>
  <c r="X96"/>
  <c r="X97"/>
  <c r="X98"/>
  <c r="X99"/>
  <c r="X100"/>
  <c r="X101"/>
  <c r="X102"/>
  <c r="X104"/>
  <c r="X105"/>
  <c r="X106"/>
  <c r="X107"/>
  <c r="X108"/>
  <c r="X109"/>
  <c r="X110"/>
  <c r="X111"/>
  <c r="X136"/>
  <c r="X137"/>
  <c r="X138"/>
  <c r="X140"/>
  <c r="X141"/>
  <c r="X142"/>
  <c r="X143"/>
  <c r="X144"/>
  <c r="X145"/>
  <c r="X146"/>
  <c r="X147"/>
  <c r="X148"/>
  <c r="X155"/>
  <c r="X157"/>
  <c r="X163"/>
  <c r="X167"/>
  <c r="X168"/>
  <c r="X169"/>
  <c r="X170"/>
  <c r="X171"/>
  <c r="X172"/>
  <c r="X173"/>
  <c r="X174"/>
  <c r="X175"/>
  <c r="X176"/>
  <c r="X179"/>
  <c r="X180"/>
  <c r="X181"/>
  <c r="X182"/>
  <c r="X186"/>
  <c r="X190"/>
  <c r="X191"/>
  <c r="X195"/>
  <c r="X196"/>
  <c r="X197"/>
  <c r="X198"/>
  <c r="X199"/>
  <c r="X200"/>
  <c r="W161"/>
  <c r="V61"/>
  <c r="V71"/>
  <c r="V73"/>
  <c r="V75"/>
  <c r="V94"/>
  <c r="V95"/>
  <c r="V96"/>
  <c r="V97"/>
  <c r="V98"/>
  <c r="V99"/>
  <c r="V100"/>
  <c r="V101"/>
  <c r="V102"/>
  <c r="V104"/>
  <c r="V105"/>
  <c r="V106"/>
  <c r="V107"/>
  <c r="V108"/>
  <c r="V109"/>
  <c r="V110"/>
  <c r="V111"/>
  <c r="V112"/>
  <c r="V136"/>
  <c r="V137"/>
  <c r="V138"/>
  <c r="V140"/>
  <c r="V141"/>
  <c r="V142"/>
  <c r="V143"/>
  <c r="V144"/>
  <c r="V145"/>
  <c r="V146"/>
  <c r="V147"/>
  <c r="V148"/>
  <c r="V155"/>
  <c r="V157"/>
  <c r="V163"/>
  <c r="V167"/>
  <c r="V168"/>
  <c r="V169"/>
  <c r="V170"/>
  <c r="V171"/>
  <c r="V172"/>
  <c r="V173"/>
  <c r="V174"/>
  <c r="V175"/>
  <c r="V176"/>
  <c r="V179"/>
  <c r="V180"/>
  <c r="V181"/>
  <c r="V182"/>
  <c r="V186"/>
  <c r="V190"/>
  <c r="V191"/>
  <c r="V195"/>
  <c r="V196"/>
  <c r="V197"/>
  <c r="V198"/>
  <c r="V199"/>
  <c r="V200"/>
  <c r="U161"/>
  <c r="S61"/>
  <c r="S71"/>
  <c r="S73"/>
  <c r="S75"/>
  <c r="S94"/>
  <c r="S95"/>
  <c r="S96"/>
  <c r="S97"/>
  <c r="S98"/>
  <c r="S99"/>
  <c r="S100"/>
  <c r="S101"/>
  <c r="S102"/>
  <c r="S104"/>
  <c r="S105"/>
  <c r="S106"/>
  <c r="S107"/>
  <c r="S108"/>
  <c r="S109"/>
  <c r="S110"/>
  <c r="S111"/>
  <c r="S112"/>
  <c r="S116"/>
  <c r="S119"/>
  <c r="S121"/>
  <c r="S123"/>
  <c r="S124"/>
  <c r="S125"/>
  <c r="S128"/>
  <c r="S129"/>
  <c r="S130"/>
  <c r="S134"/>
  <c r="S135"/>
  <c r="S140"/>
  <c r="S141"/>
  <c r="S142"/>
  <c r="S143"/>
  <c r="S145"/>
  <c r="S148"/>
  <c r="S155"/>
  <c r="S157"/>
  <c r="S167"/>
  <c r="S168"/>
  <c r="S169"/>
  <c r="S170"/>
  <c r="S171"/>
  <c r="S172"/>
  <c r="S173"/>
  <c r="S174"/>
  <c r="S175"/>
  <c r="S176"/>
  <c r="S179"/>
  <c r="S180"/>
  <c r="S181"/>
  <c r="S182"/>
  <c r="S186"/>
  <c r="S190"/>
  <c r="S191"/>
  <c r="S195"/>
  <c r="S196"/>
  <c r="S197"/>
  <c r="S198"/>
  <c r="S199"/>
  <c r="S200"/>
  <c r="R61"/>
  <c r="R71"/>
  <c r="R73"/>
  <c r="R75"/>
  <c r="R94"/>
  <c r="R95"/>
  <c r="R96"/>
  <c r="R97"/>
  <c r="R98"/>
  <c r="R99"/>
  <c r="R100"/>
  <c r="R101"/>
  <c r="R102"/>
  <c r="R104"/>
  <c r="R105"/>
  <c r="R106"/>
  <c r="R107"/>
  <c r="R108"/>
  <c r="R109"/>
  <c r="R110"/>
  <c r="R111"/>
  <c r="R112"/>
  <c r="R116"/>
  <c r="R119"/>
  <c r="R121"/>
  <c r="R123"/>
  <c r="R124"/>
  <c r="R125"/>
  <c r="R128"/>
  <c r="R129"/>
  <c r="R130"/>
  <c r="R134"/>
  <c r="R135"/>
  <c r="R140"/>
  <c r="R141"/>
  <c r="R142"/>
  <c r="R143"/>
  <c r="R145"/>
  <c r="R148"/>
  <c r="R155"/>
  <c r="R157"/>
  <c r="R167"/>
  <c r="R168"/>
  <c r="R169"/>
  <c r="R170"/>
  <c r="R171"/>
  <c r="R172"/>
  <c r="R173"/>
  <c r="R174"/>
  <c r="R175"/>
  <c r="R176"/>
  <c r="R179"/>
  <c r="R180"/>
  <c r="R181"/>
  <c r="R182"/>
  <c r="R186"/>
  <c r="R190"/>
  <c r="R191"/>
  <c r="R195"/>
  <c r="R196"/>
  <c r="R197"/>
  <c r="R198"/>
  <c r="R199"/>
  <c r="R200"/>
  <c r="Q61"/>
  <c r="Q71"/>
  <c r="Q73"/>
  <c r="Q75"/>
  <c r="Q77"/>
  <c r="Q78"/>
  <c r="Q79"/>
  <c r="Q80"/>
  <c r="Q81"/>
  <c r="Q82"/>
  <c r="Q83"/>
  <c r="Q84"/>
  <c r="Q85"/>
  <c r="Q86"/>
  <c r="Q87"/>
  <c r="Q88"/>
  <c r="Q89"/>
  <c r="Q90"/>
  <c r="Q94"/>
  <c r="Q95"/>
  <c r="Q96"/>
  <c r="Q97"/>
  <c r="Q98"/>
  <c r="Q99"/>
  <c r="Q100"/>
  <c r="Q101"/>
  <c r="Q102"/>
  <c r="Q104"/>
  <c r="Q105"/>
  <c r="Q106"/>
  <c r="Q107"/>
  <c r="Q108"/>
  <c r="Q109"/>
  <c r="Q110"/>
  <c r="Q111"/>
  <c r="Q112"/>
  <c r="Q116"/>
  <c r="Q119"/>
  <c r="Q121"/>
  <c r="Q123"/>
  <c r="Q124"/>
  <c r="Q125"/>
  <c r="Q128"/>
  <c r="Q129"/>
  <c r="Q130"/>
  <c r="Q134"/>
  <c r="Q135"/>
  <c r="Q140"/>
  <c r="Q141"/>
  <c r="Q142"/>
  <c r="Q143"/>
  <c r="Q145"/>
  <c r="Q148"/>
  <c r="Q155"/>
  <c r="Q157"/>
  <c r="Q167"/>
  <c r="Q168"/>
  <c r="Q169"/>
  <c r="Q170"/>
  <c r="Q171"/>
  <c r="Q172"/>
  <c r="Q173"/>
  <c r="Q174"/>
  <c r="Q175"/>
  <c r="Q176"/>
  <c r="Q179"/>
  <c r="Q180"/>
  <c r="Q181"/>
  <c r="Q182"/>
  <c r="Q186"/>
  <c r="Q190"/>
  <c r="Q191"/>
  <c r="Q195"/>
  <c r="Q196"/>
  <c r="Q197"/>
  <c r="Q198"/>
  <c r="Q199"/>
  <c r="Q200"/>
  <c r="O61"/>
  <c r="O63"/>
  <c r="O71"/>
  <c r="O73"/>
  <c r="O75"/>
  <c r="O77"/>
  <c r="O78"/>
  <c r="O79"/>
  <c r="O80"/>
  <c r="O81"/>
  <c r="O82"/>
  <c r="O83"/>
  <c r="O84"/>
  <c r="O85"/>
  <c r="O86"/>
  <c r="O87"/>
  <c r="O88"/>
  <c r="O89"/>
  <c r="O90"/>
  <c r="O94"/>
  <c r="O95"/>
  <c r="O96"/>
  <c r="O97"/>
  <c r="O98"/>
  <c r="O99"/>
  <c r="O100"/>
  <c r="O101"/>
  <c r="O102"/>
  <c r="O104"/>
  <c r="O105"/>
  <c r="O106"/>
  <c r="O107"/>
  <c r="O108"/>
  <c r="O109"/>
  <c r="O110"/>
  <c r="O111"/>
  <c r="O112"/>
  <c r="O140"/>
  <c r="O141"/>
  <c r="O142"/>
  <c r="O143"/>
  <c r="O145"/>
  <c r="O148"/>
  <c r="O155"/>
  <c r="O157"/>
  <c r="O167"/>
  <c r="O168"/>
  <c r="O169"/>
  <c r="O170"/>
  <c r="O171"/>
  <c r="O172"/>
  <c r="O173"/>
  <c r="O174"/>
  <c r="O175"/>
  <c r="O176"/>
  <c r="O179"/>
  <c r="O180"/>
  <c r="O181"/>
  <c r="O182"/>
  <c r="O186"/>
  <c r="O190"/>
  <c r="O191"/>
  <c r="O195"/>
  <c r="O196"/>
  <c r="O197"/>
  <c r="O198"/>
  <c r="O199"/>
  <c r="O200"/>
  <c r="F195"/>
  <c r="F196"/>
  <c r="F197"/>
  <c r="F198"/>
  <c r="F199"/>
  <c r="F200"/>
  <c r="F190"/>
  <c r="F191"/>
  <c r="F182"/>
  <c r="F186"/>
  <c r="E186"/>
  <c r="E180"/>
  <c r="E181"/>
  <c r="E182"/>
  <c r="E179"/>
  <c r="F179"/>
  <c r="F180"/>
  <c r="F181"/>
  <c r="F167"/>
  <c r="F168"/>
  <c r="F169"/>
  <c r="F170"/>
  <c r="F171"/>
  <c r="F172"/>
  <c r="F173"/>
  <c r="F174"/>
  <c r="F175"/>
  <c r="F176"/>
  <c r="F163"/>
  <c r="E163"/>
  <c r="D161"/>
  <c r="C161"/>
  <c r="E157"/>
  <c r="E155"/>
  <c r="F155"/>
  <c r="F157"/>
  <c r="F136"/>
  <c r="F137"/>
  <c r="F138"/>
  <c r="F140"/>
  <c r="F141"/>
  <c r="F142"/>
  <c r="F143"/>
  <c r="F144"/>
  <c r="F145"/>
  <c r="F146"/>
  <c r="F147"/>
  <c r="F148"/>
  <c r="E95"/>
  <c r="E96"/>
  <c r="E97"/>
  <c r="E98"/>
  <c r="E99"/>
  <c r="E100"/>
  <c r="E101"/>
  <c r="E102"/>
  <c r="E104"/>
  <c r="E105"/>
  <c r="E106"/>
  <c r="E107"/>
  <c r="E108"/>
  <c r="E109"/>
  <c r="E110"/>
  <c r="E111"/>
  <c r="E112"/>
  <c r="E94"/>
  <c r="F94"/>
  <c r="F95"/>
  <c r="F96"/>
  <c r="F97"/>
  <c r="F98"/>
  <c r="F99"/>
  <c r="F100"/>
  <c r="F101"/>
  <c r="F102"/>
  <c r="F104"/>
  <c r="F105"/>
  <c r="F106"/>
  <c r="F107"/>
  <c r="F108"/>
  <c r="F109"/>
  <c r="F110"/>
  <c r="F111"/>
  <c r="F112"/>
  <c r="F61"/>
  <c r="F63"/>
  <c r="F71"/>
  <c r="F73"/>
  <c r="F75"/>
  <c r="F77"/>
  <c r="F78"/>
  <c r="F79"/>
  <c r="F80"/>
  <c r="F81"/>
  <c r="F82"/>
  <c r="F83"/>
  <c r="F84"/>
  <c r="F85"/>
  <c r="F86"/>
  <c r="F87"/>
  <c r="F88"/>
  <c r="F89"/>
  <c r="F90"/>
  <c r="U32" l="1"/>
  <c r="W32"/>
  <c r="Y32"/>
  <c r="AA32"/>
  <c r="AC32"/>
  <c r="AE32"/>
  <c r="U31"/>
  <c r="W31"/>
  <c r="Y31"/>
  <c r="AA31"/>
  <c r="AC31"/>
  <c r="AE31"/>
  <c r="U30"/>
  <c r="W30"/>
  <c r="Y30"/>
  <c r="AA30"/>
  <c r="AC30"/>
  <c r="AE30"/>
  <c r="U29"/>
  <c r="W29"/>
  <c r="Y29"/>
  <c r="AA29"/>
  <c r="AC29"/>
  <c r="AE29"/>
  <c r="U28"/>
  <c r="W28"/>
  <c r="Y28"/>
  <c r="AA28"/>
  <c r="AC28"/>
  <c r="AE28"/>
  <c r="U27"/>
  <c r="W27"/>
  <c r="Y27"/>
  <c r="AA27"/>
  <c r="AC27"/>
  <c r="AE27"/>
  <c r="U26"/>
  <c r="W26"/>
  <c r="Y26"/>
  <c r="AA26"/>
  <c r="AC26"/>
  <c r="AE26"/>
  <c r="U25"/>
  <c r="W25"/>
  <c r="Y25"/>
  <c r="AA25"/>
  <c r="AC25"/>
  <c r="AE25"/>
  <c r="U24"/>
  <c r="W24"/>
  <c r="Y24"/>
  <c r="AA24"/>
  <c r="AC24"/>
  <c r="AE24"/>
  <c r="U23"/>
  <c r="W23"/>
  <c r="Y23"/>
  <c r="AA23"/>
  <c r="AC23"/>
  <c r="AE23"/>
  <c r="U22"/>
  <c r="W22"/>
  <c r="Y22"/>
  <c r="AA22"/>
  <c r="AC22"/>
  <c r="AE22"/>
  <c r="U21"/>
  <c r="W21"/>
  <c r="Y21"/>
  <c r="AA21"/>
  <c r="AC21"/>
  <c r="AE21"/>
  <c r="U20"/>
  <c r="W20"/>
  <c r="Y20"/>
  <c r="AA20"/>
  <c r="AC20"/>
  <c r="AE20"/>
  <c r="U19"/>
  <c r="W19"/>
  <c r="Y19"/>
  <c r="AA19"/>
  <c r="AC19"/>
  <c r="AE19"/>
  <c r="U18"/>
  <c r="W18"/>
  <c r="Y18"/>
  <c r="AA18"/>
  <c r="AC18"/>
  <c r="AE18"/>
  <c r="U17"/>
  <c r="W17"/>
  <c r="Y17"/>
  <c r="AA17"/>
  <c r="AC17"/>
  <c r="AE17"/>
  <c r="U16"/>
  <c r="W16"/>
  <c r="Y16"/>
  <c r="AA16"/>
  <c r="AC16"/>
  <c r="AE16"/>
  <c r="U15"/>
  <c r="W15"/>
  <c r="Y15"/>
  <c r="AA15"/>
  <c r="AC15"/>
  <c r="AE15"/>
  <c r="U14"/>
  <c r="W14"/>
  <c r="Y14"/>
  <c r="AA14"/>
  <c r="AC14"/>
  <c r="AE14"/>
  <c r="U13"/>
  <c r="W13"/>
  <c r="Y13"/>
  <c r="AA13"/>
  <c r="AC13"/>
  <c r="AE13"/>
  <c r="U12"/>
  <c r="W12"/>
  <c r="Y12"/>
  <c r="AA12"/>
  <c r="AC12"/>
  <c r="AE12"/>
  <c r="U11"/>
  <c r="W11"/>
  <c r="Y11"/>
  <c r="AA11"/>
  <c r="AC11"/>
  <c r="AE11"/>
  <c r="U10"/>
  <c r="W10"/>
  <c r="Y10"/>
  <c r="AA10"/>
  <c r="AC10"/>
  <c r="AE10"/>
  <c r="U9"/>
  <c r="W9"/>
  <c r="Y9"/>
  <c r="AA9"/>
  <c r="AC9"/>
  <c r="AE9"/>
  <c r="U8"/>
  <c r="W8"/>
  <c r="Y8"/>
  <c r="AA8"/>
  <c r="AC8"/>
  <c r="AE8"/>
  <c r="U7"/>
  <c r="W7"/>
  <c r="Y7"/>
  <c r="AA7"/>
  <c r="AC7"/>
  <c r="AE7"/>
  <c r="U6"/>
  <c r="W6"/>
  <c r="Y6"/>
  <c r="AA6"/>
  <c r="AC6"/>
  <c r="AE6"/>
  <c r="U48"/>
  <c r="W48"/>
  <c r="Y48"/>
  <c r="AA48"/>
  <c r="U47"/>
  <c r="W47"/>
  <c r="Y47"/>
  <c r="AA47"/>
  <c r="AC47"/>
  <c r="AE47"/>
  <c r="U46"/>
  <c r="W46"/>
  <c r="Y46"/>
  <c r="AA46"/>
  <c r="AC46"/>
  <c r="AE46"/>
  <c r="U45"/>
  <c r="W45"/>
  <c r="Y45"/>
  <c r="AA45"/>
  <c r="AC45"/>
  <c r="AE45"/>
  <c r="U44"/>
  <c r="W44"/>
  <c r="Y44"/>
  <c r="AA44"/>
  <c r="AC44"/>
  <c r="AE44"/>
  <c r="U43"/>
  <c r="W43"/>
  <c r="Y43"/>
  <c r="AA43"/>
  <c r="AC43"/>
  <c r="AE43"/>
  <c r="U42"/>
  <c r="W42"/>
  <c r="Y42"/>
  <c r="AA42"/>
  <c r="AC42"/>
  <c r="AE42"/>
  <c r="U41"/>
  <c r="W41"/>
  <c r="Y41"/>
  <c r="AA41"/>
  <c r="AC41"/>
  <c r="AE41"/>
  <c r="U40"/>
  <c r="W40"/>
  <c r="Y40"/>
  <c r="AA40"/>
  <c r="AC40"/>
  <c r="AE40"/>
  <c r="U39"/>
  <c r="W39"/>
  <c r="Y39"/>
  <c r="AA39"/>
  <c r="AC39"/>
  <c r="AE39"/>
  <c r="U38"/>
  <c r="W38"/>
  <c r="Y38"/>
  <c r="AA38"/>
  <c r="AC38"/>
  <c r="AE38"/>
  <c r="U37"/>
  <c r="W37"/>
  <c r="Y37"/>
  <c r="AA37"/>
  <c r="AC37"/>
  <c r="AE37"/>
  <c r="U36"/>
  <c r="W36"/>
  <c r="Y36"/>
  <c r="AA36"/>
  <c r="AC36"/>
  <c r="AE36"/>
  <c r="U35"/>
  <c r="W35"/>
  <c r="Y35"/>
  <c r="AA35"/>
  <c r="AC35"/>
  <c r="AE35"/>
  <c r="U34"/>
  <c r="W34"/>
  <c r="Y34"/>
  <c r="AA34"/>
  <c r="AC34"/>
  <c r="AE34"/>
  <c r="U33"/>
  <c r="W33"/>
  <c r="Y33"/>
  <c r="AA33"/>
  <c r="AC33"/>
  <c r="AE33"/>
  <c r="AE59"/>
  <c r="AC59"/>
  <c r="AA59"/>
  <c r="Y59"/>
  <c r="W59"/>
  <c r="AE58"/>
  <c r="AC58"/>
  <c r="AA58"/>
  <c r="Y58"/>
  <c r="W58"/>
  <c r="AE57"/>
  <c r="AC57"/>
  <c r="AA57"/>
  <c r="Y57"/>
  <c r="W57"/>
  <c r="AE56"/>
  <c r="AC56"/>
  <c r="AA56"/>
  <c r="Y56"/>
  <c r="W56"/>
  <c r="AE55"/>
  <c r="AC55"/>
  <c r="AA55"/>
  <c r="Y55"/>
  <c r="W55"/>
  <c r="AE54"/>
  <c r="AC54"/>
  <c r="AA54"/>
  <c r="Y54"/>
  <c r="W54"/>
  <c r="AE53"/>
  <c r="AC53"/>
  <c r="AA53"/>
  <c r="Y53"/>
  <c r="W53"/>
  <c r="AE52"/>
  <c r="AC52"/>
  <c r="AA52"/>
  <c r="Y52"/>
  <c r="W52"/>
  <c r="AE51"/>
  <c r="AC51"/>
  <c r="AA51"/>
  <c r="Y51"/>
  <c r="W51"/>
  <c r="AE50"/>
  <c r="AC50"/>
  <c r="AA50"/>
  <c r="Y50"/>
  <c r="W50"/>
  <c r="AE49"/>
  <c r="AC49"/>
  <c r="AA49"/>
  <c r="Y49"/>
  <c r="W49"/>
  <c r="AE48"/>
  <c r="AC48"/>
  <c r="O122"/>
  <c r="AF122"/>
  <c r="AD122"/>
  <c r="AB122"/>
  <c r="Z122"/>
  <c r="X122"/>
  <c r="AA90"/>
  <c r="Y90"/>
  <c r="AA89"/>
  <c r="Y89"/>
  <c r="AA88"/>
  <c r="Y88"/>
  <c r="AA87"/>
  <c r="Y87"/>
  <c r="AA86"/>
  <c r="Y86"/>
  <c r="AA85"/>
  <c r="Y85"/>
  <c r="AA84"/>
  <c r="Y84"/>
  <c r="AA83"/>
  <c r="Y83"/>
  <c r="AA82"/>
  <c r="Y82"/>
  <c r="AA81"/>
  <c r="Y81"/>
  <c r="AA80"/>
  <c r="Y80"/>
  <c r="AA79"/>
  <c r="Y79"/>
  <c r="AA78"/>
  <c r="Y78"/>
  <c r="AA77"/>
  <c r="Y77"/>
  <c r="AE75"/>
  <c r="AC75"/>
  <c r="AA75"/>
  <c r="Y75"/>
  <c r="AE73"/>
  <c r="AC73"/>
  <c r="AA73"/>
  <c r="Y73"/>
  <c r="AE71"/>
  <c r="AC71"/>
  <c r="AA71"/>
  <c r="Y71"/>
  <c r="AE61"/>
  <c r="AC61"/>
  <c r="AA61"/>
  <c r="Y61"/>
  <c r="AE112"/>
  <c r="AC112"/>
  <c r="AA112"/>
  <c r="Y112"/>
  <c r="AE111"/>
  <c r="AC111"/>
  <c r="AA111"/>
  <c r="Y111"/>
  <c r="AE110"/>
  <c r="AC110"/>
  <c r="AA110"/>
  <c r="Y110"/>
  <c r="AE109"/>
  <c r="AC109"/>
  <c r="AA109"/>
  <c r="Y109"/>
  <c r="AE108"/>
  <c r="AC108"/>
  <c r="AA108"/>
  <c r="Y108"/>
  <c r="AE107"/>
  <c r="AC107"/>
  <c r="AA107"/>
  <c r="Y107"/>
  <c r="AE106"/>
  <c r="AC106"/>
  <c r="AA106"/>
  <c r="Y106"/>
  <c r="AE105"/>
  <c r="AC105"/>
  <c r="AA105"/>
  <c r="Y105"/>
  <c r="AE104"/>
  <c r="AC104"/>
  <c r="AA104"/>
  <c r="Y104"/>
  <c r="AE102"/>
  <c r="AC102"/>
  <c r="AA102"/>
  <c r="Y102"/>
  <c r="AE101"/>
  <c r="AC101"/>
  <c r="AA101"/>
  <c r="Y101"/>
  <c r="AE100"/>
  <c r="AC100"/>
  <c r="AA100"/>
  <c r="Y100"/>
  <c r="AE99"/>
  <c r="AC99"/>
  <c r="AA99"/>
  <c r="Y99"/>
  <c r="AE98"/>
  <c r="AC98"/>
  <c r="AA98"/>
  <c r="Y98"/>
  <c r="AE97"/>
  <c r="AC97"/>
  <c r="AA97"/>
  <c r="Y97"/>
  <c r="AE96"/>
  <c r="AC96"/>
  <c r="AA96"/>
  <c r="Y96"/>
  <c r="AE95"/>
  <c r="AC95"/>
  <c r="AA95"/>
  <c r="Y95"/>
  <c r="AE94"/>
  <c r="AC94"/>
  <c r="AA94"/>
  <c r="Y94"/>
  <c r="AE148"/>
  <c r="AC148"/>
  <c r="AA148"/>
  <c r="Y148"/>
  <c r="AE147"/>
  <c r="AC147"/>
  <c r="AA147"/>
  <c r="Y147"/>
  <c r="AE146"/>
  <c r="AC146"/>
  <c r="AA146"/>
  <c r="Y146"/>
  <c r="AE145"/>
  <c r="AC145"/>
  <c r="AA145"/>
  <c r="Y145"/>
  <c r="AE144"/>
  <c r="AC144"/>
  <c r="AA144"/>
  <c r="Y144"/>
  <c r="AE143"/>
  <c r="AC143"/>
  <c r="AA143"/>
  <c r="Y143"/>
  <c r="AE142"/>
  <c r="AC142"/>
  <c r="AA142"/>
  <c r="Y142"/>
  <c r="AE141"/>
  <c r="AC141"/>
  <c r="AA141"/>
  <c r="Y141"/>
  <c r="AE140"/>
  <c r="AC140"/>
  <c r="AA140"/>
  <c r="Y140"/>
  <c r="AE138"/>
  <c r="AC138"/>
  <c r="AA138"/>
  <c r="Y138"/>
  <c r="AE137"/>
  <c r="AC137"/>
  <c r="AA137"/>
  <c r="Y137"/>
  <c r="AE136"/>
  <c r="AC136"/>
  <c r="AA136"/>
  <c r="Y136"/>
  <c r="AE157"/>
  <c r="AC157"/>
  <c r="AA157"/>
  <c r="Y157"/>
  <c r="AE155"/>
  <c r="AC155"/>
  <c r="AA155"/>
  <c r="Y155"/>
  <c r="AF161"/>
  <c r="AD161"/>
  <c r="AB161"/>
  <c r="Z161"/>
  <c r="AE163"/>
  <c r="AC163"/>
  <c r="AA163"/>
  <c r="AE176"/>
  <c r="AC176"/>
  <c r="AA176"/>
  <c r="AE175"/>
  <c r="AC175"/>
  <c r="AA175"/>
  <c r="AE174"/>
  <c r="AC174"/>
  <c r="AA174"/>
  <c r="AE173"/>
  <c r="AC173"/>
  <c r="AA173"/>
  <c r="AE172"/>
  <c r="AC172"/>
  <c r="AA172"/>
  <c r="AE171"/>
  <c r="AC171"/>
  <c r="AA171"/>
  <c r="AE170"/>
  <c r="AC170"/>
  <c r="AA170"/>
  <c r="AE169"/>
  <c r="AC169"/>
  <c r="AA169"/>
  <c r="AE168"/>
  <c r="AC168"/>
  <c r="AA168"/>
  <c r="AE167"/>
  <c r="AC167"/>
  <c r="AA167"/>
  <c r="AE181"/>
  <c r="AC181"/>
  <c r="AA181"/>
  <c r="AE180"/>
  <c r="AC180"/>
  <c r="AA180"/>
  <c r="AE179"/>
  <c r="AC179"/>
  <c r="AA179"/>
  <c r="AE186"/>
  <c r="AC186"/>
  <c r="AA186"/>
  <c r="AE182"/>
  <c r="AC182"/>
  <c r="AA182"/>
  <c r="AE191"/>
  <c r="AC191"/>
  <c r="AA191"/>
  <c r="AE190"/>
  <c r="AC190"/>
  <c r="AA190"/>
  <c r="AE200"/>
  <c r="AC200"/>
  <c r="AA200"/>
  <c r="AE199"/>
  <c r="AC199"/>
  <c r="AA199"/>
  <c r="AE198"/>
  <c r="AC198"/>
  <c r="AA198"/>
  <c r="AE197"/>
  <c r="AC197"/>
  <c r="AA197"/>
  <c r="AE196"/>
  <c r="AC196"/>
  <c r="AA196"/>
  <c r="AE195"/>
  <c r="AC195"/>
  <c r="AA195"/>
  <c r="U200"/>
  <c r="U199"/>
  <c r="U198"/>
  <c r="U197"/>
  <c r="U196"/>
  <c r="U195"/>
  <c r="U191"/>
  <c r="U190"/>
  <c r="U186"/>
  <c r="U182"/>
  <c r="U181"/>
  <c r="U180"/>
  <c r="U179"/>
  <c r="U176"/>
  <c r="U175"/>
  <c r="U174"/>
  <c r="U173"/>
  <c r="U172"/>
  <c r="U171"/>
  <c r="U170"/>
  <c r="U169"/>
  <c r="U168"/>
  <c r="U167"/>
  <c r="U163"/>
  <c r="U157"/>
  <c r="U155"/>
  <c r="U148"/>
  <c r="U147"/>
  <c r="U146"/>
  <c r="U145"/>
  <c r="U144"/>
  <c r="U143"/>
  <c r="U142"/>
  <c r="U141"/>
  <c r="U140"/>
  <c r="U138"/>
  <c r="U137"/>
  <c r="U136"/>
  <c r="U112"/>
  <c r="U111"/>
  <c r="U110"/>
  <c r="U109"/>
  <c r="U108"/>
  <c r="U107"/>
  <c r="U106"/>
  <c r="U105"/>
  <c r="U104"/>
  <c r="U102"/>
  <c r="U101"/>
  <c r="U100"/>
  <c r="U99"/>
  <c r="U98"/>
  <c r="U97"/>
  <c r="U96"/>
  <c r="U95"/>
  <c r="U94"/>
  <c r="U75"/>
  <c r="U73"/>
  <c r="U71"/>
  <c r="U61"/>
  <c r="V161"/>
  <c r="W200"/>
  <c r="W199"/>
  <c r="W198"/>
  <c r="W197"/>
  <c r="W196"/>
  <c r="W195"/>
  <c r="W191"/>
  <c r="W190"/>
  <c r="W186"/>
  <c r="W182"/>
  <c r="W181"/>
  <c r="W180"/>
  <c r="W179"/>
  <c r="W176"/>
  <c r="W175"/>
  <c r="W174"/>
  <c r="W173"/>
  <c r="W172"/>
  <c r="W171"/>
  <c r="W170"/>
  <c r="W169"/>
  <c r="W168"/>
  <c r="W167"/>
  <c r="W163"/>
  <c r="W157"/>
  <c r="W155"/>
  <c r="W148"/>
  <c r="W147"/>
  <c r="W146"/>
  <c r="W145"/>
  <c r="W144"/>
  <c r="W143"/>
  <c r="W142"/>
  <c r="W141"/>
  <c r="W140"/>
  <c r="W138"/>
  <c r="W137"/>
  <c r="W136"/>
  <c r="W112"/>
  <c r="W111"/>
  <c r="W110"/>
  <c r="W109"/>
  <c r="W108"/>
  <c r="W107"/>
  <c r="W106"/>
  <c r="W105"/>
  <c r="W104"/>
  <c r="W102"/>
  <c r="W101"/>
  <c r="W100"/>
  <c r="W99"/>
  <c r="W98"/>
  <c r="W97"/>
  <c r="W96"/>
  <c r="W95"/>
  <c r="W94"/>
  <c r="W75"/>
  <c r="W73"/>
  <c r="W71"/>
  <c r="W61"/>
  <c r="X161"/>
  <c r="Y200"/>
  <c r="Y199"/>
  <c r="Y198"/>
  <c r="Y197"/>
  <c r="Y196"/>
  <c r="Y195"/>
  <c r="Y191"/>
  <c r="Y190"/>
  <c r="Y186"/>
  <c r="Y182"/>
  <c r="Y181"/>
  <c r="Y180"/>
  <c r="Y179"/>
  <c r="Y176"/>
  <c r="Y175"/>
  <c r="Y174"/>
  <c r="Y173"/>
  <c r="Y172"/>
  <c r="Y171"/>
  <c r="Y170"/>
  <c r="Y169"/>
  <c r="Y168"/>
  <c r="Y167"/>
  <c r="Y163"/>
</calcChain>
</file>

<file path=xl/sharedStrings.xml><?xml version="1.0" encoding="utf-8"?>
<sst xmlns="http://schemas.openxmlformats.org/spreadsheetml/2006/main" count="406" uniqueCount="303">
  <si>
    <t>Hersteller</t>
  </si>
  <si>
    <t>Typenbezeichnung</t>
  </si>
  <si>
    <t>Durchsatz</t>
  </si>
  <si>
    <t>Leistung</t>
  </si>
  <si>
    <t>Gewicht</t>
  </si>
  <si>
    <t>Abmessungen</t>
  </si>
  <si>
    <t>spez. Arbeitsbedarf</t>
  </si>
  <si>
    <t>spez. Leistungsbedarf</t>
  </si>
  <si>
    <t>spez. Flächenbedarf</t>
  </si>
  <si>
    <t>spez. Raumbedarf</t>
  </si>
  <si>
    <t>spez. Maschinenmasse</t>
  </si>
  <si>
    <t>spez. Durchsatz bez. auf</t>
  </si>
  <si>
    <t>min.</t>
  </si>
  <si>
    <t>max.</t>
  </si>
  <si>
    <t>min</t>
  </si>
  <si>
    <t>max</t>
  </si>
  <si>
    <t>Höhe</t>
  </si>
  <si>
    <t>Breite</t>
  </si>
  <si>
    <t>Tiefe</t>
  </si>
  <si>
    <t>max. Werte</t>
  </si>
  <si>
    <t>Maschinenmasse</t>
  </si>
  <si>
    <t>Maschinenfläche</t>
  </si>
  <si>
    <t>Maschinenvolumen</t>
  </si>
  <si>
    <t>[mm]</t>
  </si>
  <si>
    <t>[t/h]</t>
  </si>
  <si>
    <t>[m³/h]</t>
  </si>
  <si>
    <t>[kW]</t>
  </si>
  <si>
    <t>[t]</t>
  </si>
  <si>
    <t>[kWh/t]</t>
  </si>
  <si>
    <t>[kW/t]</t>
  </si>
  <si>
    <t>[kW/m²]</t>
  </si>
  <si>
    <t>[kW/m³]</t>
  </si>
  <si>
    <t>[m²h/m³]</t>
  </si>
  <si>
    <t>[m²h/t]</t>
  </si>
  <si>
    <t>[m³h/m³]</t>
  </si>
  <si>
    <t>[m³h/t]</t>
  </si>
  <si>
    <t>[t h/m³]</t>
  </si>
  <si>
    <t>[t h/t]</t>
  </si>
  <si>
    <t>[m³/h t]</t>
  </si>
  <si>
    <t>[t/h t]</t>
  </si>
  <si>
    <t>[m³/h m²]</t>
  </si>
  <si>
    <t>[t/h m²]</t>
  </si>
  <si>
    <t>[m³/h m³]</t>
  </si>
  <si>
    <t>[t/h m³]</t>
  </si>
  <si>
    <t>AUBEMA</t>
  </si>
  <si>
    <t>KHD</t>
  </si>
  <si>
    <t>MFL</t>
  </si>
  <si>
    <t>PSP</t>
  </si>
  <si>
    <t>ThyssenKrupp</t>
  </si>
  <si>
    <t>Zweiwalzenbrecher</t>
  </si>
  <si>
    <t>Walzen</t>
  </si>
  <si>
    <t>[mm x mm]</t>
  </si>
  <si>
    <t>Maulweite</t>
  </si>
  <si>
    <t>1400 x 2500</t>
  </si>
  <si>
    <t>Glattwalzenbrecher</t>
  </si>
  <si>
    <t>Sinterbrecher</t>
  </si>
  <si>
    <t>Einwalzenknollenbrecher</t>
  </si>
  <si>
    <t>Vierwalzenbrecher</t>
  </si>
  <si>
    <t>Dreiwalzenbrecher</t>
  </si>
  <si>
    <t>Einwalzenbrecher</t>
  </si>
  <si>
    <t>Double Roll Sizer</t>
  </si>
  <si>
    <t>2412 - 2424</t>
  </si>
  <si>
    <t>2311 - 2314</t>
  </si>
  <si>
    <t>2326/10 - 25</t>
  </si>
  <si>
    <t>2326/10 - 30</t>
  </si>
  <si>
    <t>2326/12 - 25</t>
  </si>
  <si>
    <t>2326/14 - 30</t>
  </si>
  <si>
    <t>2326/12 - 30</t>
  </si>
  <si>
    <t>2326/14 - 35</t>
  </si>
  <si>
    <t>2327/06 - 14</t>
  </si>
  <si>
    <t>2326/06 - 18</t>
  </si>
  <si>
    <t>2326/06 - 22</t>
  </si>
  <si>
    <t>2326/08 - 12</t>
  </si>
  <si>
    <t>2326/08 - 18</t>
  </si>
  <si>
    <t>2326/08 - 24</t>
  </si>
  <si>
    <t>2326/08 - 30</t>
  </si>
  <si>
    <t>2326/08 - 40</t>
  </si>
  <si>
    <t>1400 x 1000</t>
  </si>
  <si>
    <t>500 x 1500</t>
  </si>
  <si>
    <t>300 x 720</t>
  </si>
  <si>
    <t>1500 x 2800</t>
  </si>
  <si>
    <t>Bedeschi</t>
  </si>
  <si>
    <t>Heavy Duty</t>
  </si>
  <si>
    <t>RL 450/1500</t>
  </si>
  <si>
    <t>RL 450/2000</t>
  </si>
  <si>
    <t>RL 450/2500</t>
  </si>
  <si>
    <t>RL 650/1500</t>
  </si>
  <si>
    <t>RL 650/2000</t>
  </si>
  <si>
    <t>RL 650/2500</t>
  </si>
  <si>
    <t>RL 850/1500</t>
  </si>
  <si>
    <t>RL 850/2500</t>
  </si>
  <si>
    <t>RL 850/2000</t>
  </si>
  <si>
    <t>Normal Duty</t>
  </si>
  <si>
    <t>RI 450/1500</t>
  </si>
  <si>
    <t>RI 450/2000</t>
  </si>
  <si>
    <t>RI 450/2500</t>
  </si>
  <si>
    <t>RI 650/1500</t>
  </si>
  <si>
    <t>RI 650/2000</t>
  </si>
  <si>
    <t>RI 650/2500</t>
  </si>
  <si>
    <t>RI 850/1500</t>
  </si>
  <si>
    <t>RI 850/2000</t>
  </si>
  <si>
    <t>RI 850/2500</t>
  </si>
  <si>
    <t>1470 x 1590</t>
  </si>
  <si>
    <t>1470 x 2090</t>
  </si>
  <si>
    <t>1470 x 2590</t>
  </si>
  <si>
    <t>1690 x 1590</t>
  </si>
  <si>
    <t>1690 x 2090</t>
  </si>
  <si>
    <t>1690 x 2590</t>
  </si>
  <si>
    <t>1970 x 1590</t>
  </si>
  <si>
    <t>1970 x 2090</t>
  </si>
  <si>
    <t>1970 x 2590</t>
  </si>
  <si>
    <t>FAM</t>
  </si>
  <si>
    <t>Walzenmühle</t>
  </si>
  <si>
    <t>WM 08XX</t>
  </si>
  <si>
    <t>WM 12XX</t>
  </si>
  <si>
    <t>WM 14XX</t>
  </si>
  <si>
    <t>WM 16XX</t>
  </si>
  <si>
    <t>EWB 06XX</t>
  </si>
  <si>
    <t>EWB 10XX</t>
  </si>
  <si>
    <t>EWB 16XX</t>
  </si>
  <si>
    <t>EWB 18XX</t>
  </si>
  <si>
    <t>EWB 20XX</t>
  </si>
  <si>
    <t>ZWB 06XX</t>
  </si>
  <si>
    <t>ZWB 08XX</t>
  </si>
  <si>
    <t>ZWB 10XX</t>
  </si>
  <si>
    <t>ZWB 12XX</t>
  </si>
  <si>
    <t>ZWB 14XX</t>
  </si>
  <si>
    <t>ZWB 16XX</t>
  </si>
  <si>
    <t>ZWB 18XX</t>
  </si>
  <si>
    <t>ZWB 20XX</t>
  </si>
  <si>
    <t>ZWB 25XX</t>
  </si>
  <si>
    <t>300 x 1200</t>
  </si>
  <si>
    <t>400 x 2000</t>
  </si>
  <si>
    <t>500 x 1400</t>
  </si>
  <si>
    <t>600 x 1400</t>
  </si>
  <si>
    <t>700 x 1400</t>
  </si>
  <si>
    <t>800 x 1200</t>
  </si>
  <si>
    <t>500 x 1200</t>
  </si>
  <si>
    <t>600 x 1500</t>
  </si>
  <si>
    <t>1000 x 1600</t>
  </si>
  <si>
    <t>1200 x 1800</t>
  </si>
  <si>
    <t>1600 x 2100</t>
  </si>
  <si>
    <t>1800 x 2400</t>
  </si>
  <si>
    <t>2000 x 3000</t>
  </si>
  <si>
    <t>600 x 2400</t>
  </si>
  <si>
    <t>800 x 2000</t>
  </si>
  <si>
    <t>1000 x 3600</t>
  </si>
  <si>
    <t>1200 x 3600</t>
  </si>
  <si>
    <t>1400 x 2000</t>
  </si>
  <si>
    <t>1600 x 3400</t>
  </si>
  <si>
    <t>2000 x 2800</t>
  </si>
  <si>
    <t>2500 x 3700</t>
  </si>
  <si>
    <t>Hazemag</t>
  </si>
  <si>
    <t>WB 0504 H - 2025 H</t>
  </si>
  <si>
    <t>WM 0505 H - 1210 H</t>
  </si>
  <si>
    <t>Walzenbrecher</t>
  </si>
  <si>
    <t>WB 0506 - WB 1418</t>
  </si>
  <si>
    <t>Schlagwalzenbrecher</t>
  </si>
  <si>
    <t>SB 0909 - SB 1521</t>
  </si>
  <si>
    <t>2000 x 2500</t>
  </si>
  <si>
    <t>1200 x 1000</t>
  </si>
  <si>
    <t>600 x 1850</t>
  </si>
  <si>
    <t>900 x 2200</t>
  </si>
  <si>
    <t>WM 2S</t>
  </si>
  <si>
    <t>WB 2S</t>
  </si>
  <si>
    <t>440 x 440</t>
  </si>
  <si>
    <t>WBL 80 50</t>
  </si>
  <si>
    <t>WBL 80 80</t>
  </si>
  <si>
    <t>WBL 80 120</t>
  </si>
  <si>
    <t>WBL 10 66</t>
  </si>
  <si>
    <t>WBS 100 100</t>
  </si>
  <si>
    <t>WBS 120 66/H</t>
  </si>
  <si>
    <t>WBS 125 100/H</t>
  </si>
  <si>
    <t>SWB 120 100</t>
  </si>
  <si>
    <t>SWB 120 150</t>
  </si>
  <si>
    <t>SWB 120 180</t>
  </si>
  <si>
    <t>560 x 410</t>
  </si>
  <si>
    <t>840 x 410</t>
  </si>
  <si>
    <t>1210 x 410</t>
  </si>
  <si>
    <t>660 x 350</t>
  </si>
  <si>
    <t>1000 x 350</t>
  </si>
  <si>
    <t>1000 x 500</t>
  </si>
  <si>
    <t>1200 x 1100</t>
  </si>
  <si>
    <t>1200 x 1550</t>
  </si>
  <si>
    <t>1200 x 1810</t>
  </si>
  <si>
    <t>Merz</t>
  </si>
  <si>
    <t>WBG 6/..</t>
  </si>
  <si>
    <t>WBG 8/..</t>
  </si>
  <si>
    <t>WBP 6/..</t>
  </si>
  <si>
    <t>WBP 8/..</t>
  </si>
  <si>
    <t>300 x 1500</t>
  </si>
  <si>
    <t>301 x 1500</t>
  </si>
  <si>
    <t>302 x 1500</t>
  </si>
  <si>
    <t>303 x 1500</t>
  </si>
  <si>
    <t>Zahn-Walzenbrecher</t>
  </si>
  <si>
    <t>DVZ/DVR</t>
  </si>
  <si>
    <t>Thomaco</t>
  </si>
  <si>
    <t>Fräsbrecher</t>
  </si>
  <si>
    <t>1304</t>
  </si>
  <si>
    <t>2204</t>
  </si>
  <si>
    <t>Rollsizer Primär/Sekundär</t>
  </si>
  <si>
    <t>DoubleRoll Sizer 1500</t>
  </si>
  <si>
    <t>DoubleRoll Sizer 1250</t>
  </si>
  <si>
    <t>DoubleRoll Sizer 1000</t>
  </si>
  <si>
    <t>DoubleRoll Sizer 800</t>
  </si>
  <si>
    <t>DoubleRoll Sizer 660</t>
  </si>
  <si>
    <t>DoubleRoll Sizer 500</t>
  </si>
  <si>
    <t>WM 1600/1400 - 2400</t>
  </si>
  <si>
    <t>WM 1400/1000 - 2200</t>
  </si>
  <si>
    <t>WM 1200/1000 - 2200</t>
  </si>
  <si>
    <t>WM 1000/1000 - 1800</t>
  </si>
  <si>
    <t>WM 800/600 - 1600</t>
  </si>
  <si>
    <t>WM 600/600 - 1400</t>
  </si>
  <si>
    <t>WB 1800/1600 - 2600</t>
  </si>
  <si>
    <t>WB 1000/1000 - 1800</t>
  </si>
  <si>
    <t>WB 1200/1000 - 2000</t>
  </si>
  <si>
    <t>WB 1400/1000 - 2200</t>
  </si>
  <si>
    <t>WB 1600/1400 - 2400</t>
  </si>
  <si>
    <t>WB 2200/2000 - 3000</t>
  </si>
  <si>
    <t>WB 2000/1800 - 2800</t>
  </si>
  <si>
    <t>WB 800/600 - 1600</t>
  </si>
  <si>
    <t>3000 x 4000</t>
  </si>
  <si>
    <t>1500 x 3000</t>
  </si>
  <si>
    <t>1000 x 2000</t>
  </si>
  <si>
    <t>1400 x 2400</t>
  </si>
  <si>
    <t>1000 x 2200</t>
  </si>
  <si>
    <t>1000 x 1800</t>
  </si>
  <si>
    <t>600 x 1600</t>
  </si>
  <si>
    <t>1600 x 2600</t>
  </si>
  <si>
    <t>1800 x 2800</t>
  </si>
  <si>
    <t>WM 1006</t>
  </si>
  <si>
    <t>WM 1012</t>
  </si>
  <si>
    <t>WM 0618</t>
  </si>
  <si>
    <t>WM 0612M</t>
  </si>
  <si>
    <t>WM 1004</t>
  </si>
  <si>
    <t>WM 0610</t>
  </si>
  <si>
    <t>EWB 0512</t>
  </si>
  <si>
    <t>EWB 0508</t>
  </si>
  <si>
    <t>EWB 0810</t>
  </si>
  <si>
    <t>EWB 0815MS</t>
  </si>
  <si>
    <t>EWB 0810MS</t>
  </si>
  <si>
    <t>EWB 0812</t>
  </si>
  <si>
    <t>EWB 1210</t>
  </si>
  <si>
    <t>Unterschieden Materialen</t>
  </si>
  <si>
    <t>3111/06-08</t>
  </si>
  <si>
    <t>3111/06-10</t>
  </si>
  <si>
    <t>3111/06-12</t>
  </si>
  <si>
    <t>3111/06-06</t>
  </si>
  <si>
    <t>3111/06-15</t>
  </si>
  <si>
    <t>2320/05-08</t>
  </si>
  <si>
    <t>2320/05-10</t>
  </si>
  <si>
    <t>2320/05-12</t>
  </si>
  <si>
    <t>2320/05-15</t>
  </si>
  <si>
    <t>2320/06-10</t>
  </si>
  <si>
    <t>2320/06-12</t>
  </si>
  <si>
    <t>2320/06-15</t>
  </si>
  <si>
    <t>2320/06-18</t>
  </si>
  <si>
    <t>2320/08-10</t>
  </si>
  <si>
    <t>2320/08-12</t>
  </si>
  <si>
    <t>2320/08-15</t>
  </si>
  <si>
    <t>2320/08-18</t>
  </si>
  <si>
    <t>2320/10-12</t>
  </si>
  <si>
    <t>2320/10-15</t>
  </si>
  <si>
    <t>2320/10-18</t>
  </si>
  <si>
    <t>2320/12-12</t>
  </si>
  <si>
    <t>2320/12-15</t>
  </si>
  <si>
    <t>2320/12-18</t>
  </si>
  <si>
    <t>2320/12-20</t>
  </si>
  <si>
    <t>2320/14-10</t>
  </si>
  <si>
    <t>2320/14-12</t>
  </si>
  <si>
    <t>2320/14-16</t>
  </si>
  <si>
    <t>2320/14-20</t>
  </si>
  <si>
    <t>2320/14-25</t>
  </si>
  <si>
    <t>2320/16-12</t>
  </si>
  <si>
    <t>2320/16-15</t>
  </si>
  <si>
    <t>2320/16-18</t>
  </si>
  <si>
    <t>2322/05-08</t>
  </si>
  <si>
    <t>2322/05-10</t>
  </si>
  <si>
    <t>2322/05-12</t>
  </si>
  <si>
    <t>2322/05-15</t>
  </si>
  <si>
    <t>2322/06-10</t>
  </si>
  <si>
    <t>2322/06-12</t>
  </si>
  <si>
    <t>2322/06-15</t>
  </si>
  <si>
    <t>2322/06-18</t>
  </si>
  <si>
    <t>2322/08-10</t>
  </si>
  <si>
    <t>2322/08-12</t>
  </si>
  <si>
    <t>2322/08-15</t>
  </si>
  <si>
    <t>2322/08-18</t>
  </si>
  <si>
    <t>2322/10-12</t>
  </si>
  <si>
    <t>2322/10-15</t>
  </si>
  <si>
    <t>2322/10-18</t>
  </si>
  <si>
    <t>2322/12-12</t>
  </si>
  <si>
    <t>2322/12-15</t>
  </si>
  <si>
    <t>2322/12-18</t>
  </si>
  <si>
    <t>2322/12-20</t>
  </si>
  <si>
    <t>2322/14-10</t>
  </si>
  <si>
    <t>2322/14-12</t>
  </si>
  <si>
    <t>2322/14-16</t>
  </si>
  <si>
    <t>2322/14-20</t>
  </si>
  <si>
    <t>2322/14-25</t>
  </si>
  <si>
    <t>2322/16-12</t>
  </si>
  <si>
    <t>2322/16-15</t>
  </si>
  <si>
    <t>2322/16-18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</si>
</sst>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 applyFill="1" applyAlignment="1">
      <alignment horizontal="left"/>
    </xf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" fontId="1" fillId="0" borderId="0" xfId="0" applyNumberFormat="1" applyFont="1"/>
    <xf numFmtId="1" fontId="1" fillId="0" borderId="0" xfId="0" applyNumberFormat="1" applyFont="1" applyFill="1"/>
    <xf numFmtId="0" fontId="0" fillId="0" borderId="0" xfId="0" applyNumberFormat="1"/>
    <xf numFmtId="2" fontId="1" fillId="0" borderId="0" xfId="0" applyNumberFormat="1" applyFont="1"/>
    <xf numFmtId="0" fontId="0" fillId="0" borderId="0" xfId="0" applyNumberFormat="1" applyAlignment="1">
      <alignment horizontal="right"/>
    </xf>
    <xf numFmtId="2" fontId="1" fillId="0" borderId="0" xfId="0" applyNumberFormat="1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0" xfId="0" applyFill="1"/>
    <xf numFmtId="1" fontId="0" fillId="3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3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Tabelle1!$D$6:$D$90</c:f>
              <c:numCache>
                <c:formatCode>General</c:formatCode>
                <c:ptCount val="85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  <c:pt idx="34">
                  <c:v>2500</c:v>
                </c:pt>
                <c:pt idx="35">
                  <c:v>2500</c:v>
                </c:pt>
                <c:pt idx="36">
                  <c:v>2500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2500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5">
                  <c:v>200</c:v>
                </c:pt>
                <c:pt idx="57">
                  <c:v>1000</c:v>
                </c:pt>
                <c:pt idx="59">
                  <c:v>8</c:v>
                </c:pt>
                <c:pt idx="60">
                  <c:v>12</c:v>
                </c:pt>
                <c:pt idx="61">
                  <c:v>15</c:v>
                </c:pt>
                <c:pt idx="62">
                  <c:v>18</c:v>
                </c:pt>
                <c:pt idx="63">
                  <c:v>23</c:v>
                </c:pt>
                <c:pt idx="65">
                  <c:v>10</c:v>
                </c:pt>
                <c:pt idx="67">
                  <c:v>150</c:v>
                </c:pt>
                <c:pt idx="69">
                  <c:v>400</c:v>
                </c:pt>
                <c:pt idx="71">
                  <c:v>3000</c:v>
                </c:pt>
                <c:pt idx="72">
                  <c:v>3000</c:v>
                </c:pt>
                <c:pt idx="73">
                  <c:v>4000</c:v>
                </c:pt>
                <c:pt idx="74">
                  <c:v>4000</c:v>
                </c:pt>
                <c:pt idx="75">
                  <c:v>5000</c:v>
                </c:pt>
                <c:pt idx="76">
                  <c:v>5000</c:v>
                </c:pt>
                <c:pt idx="77">
                  <c:v>350</c:v>
                </c:pt>
                <c:pt idx="78">
                  <c:v>450</c:v>
                </c:pt>
                <c:pt idx="79">
                  <c:v>550</c:v>
                </c:pt>
                <c:pt idx="80">
                  <c:v>350</c:v>
                </c:pt>
                <c:pt idx="81">
                  <c:v>450</c:v>
                </c:pt>
                <c:pt idx="82">
                  <c:v>650</c:v>
                </c:pt>
                <c:pt idx="83">
                  <c:v>1200</c:v>
                </c:pt>
                <c:pt idx="84">
                  <c:v>2000</c:v>
                </c:pt>
              </c:numCache>
            </c:numRef>
          </c:xVal>
          <c:yVal>
            <c:numRef>
              <c:f>Tabelle1!$O$6:$O$90</c:f>
              <c:numCache>
                <c:formatCode>0.00</c:formatCode>
                <c:ptCount val="85"/>
                <c:pt idx="0">
                  <c:v>2.9600000000000001E-2</c:v>
                </c:pt>
                <c:pt idx="1">
                  <c:v>2.9600000000000001E-2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4.3999999999999997E-2</c:v>
                </c:pt>
                <c:pt idx="5">
                  <c:v>0.06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0.06</c:v>
                </c:pt>
                <c:pt idx="9">
                  <c:v>7.1999999999999995E-2</c:v>
                </c:pt>
                <c:pt idx="10">
                  <c:v>8.7999999999999995E-2</c:v>
                </c:pt>
                <c:pt idx="11">
                  <c:v>8.7999999999999995E-2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0.128</c:v>
                </c:pt>
                <c:pt idx="15">
                  <c:v>0.1056</c:v>
                </c:pt>
                <c:pt idx="16">
                  <c:v>0.128</c:v>
                </c:pt>
                <c:pt idx="17">
                  <c:v>0.16</c:v>
                </c:pt>
                <c:pt idx="18">
                  <c:v>0.16</c:v>
                </c:pt>
                <c:pt idx="19">
                  <c:v>7.1999999999999995E-2</c:v>
                </c:pt>
                <c:pt idx="20">
                  <c:v>8.7999999999999995E-2</c:v>
                </c:pt>
                <c:pt idx="21">
                  <c:v>0.1056</c:v>
                </c:pt>
                <c:pt idx="22">
                  <c:v>0.128</c:v>
                </c:pt>
                <c:pt idx="23">
                  <c:v>0.2</c:v>
                </c:pt>
                <c:pt idx="24">
                  <c:v>0.1056</c:v>
                </c:pt>
                <c:pt idx="25">
                  <c:v>0.128</c:v>
                </c:pt>
                <c:pt idx="26">
                  <c:v>0.16</c:v>
                </c:pt>
                <c:pt idx="27">
                  <c:v>2.9600000000000001E-2</c:v>
                </c:pt>
                <c:pt idx="28">
                  <c:v>2.9600000000000001E-2</c:v>
                </c:pt>
                <c:pt idx="29">
                  <c:v>3.5999999999999997E-2</c:v>
                </c:pt>
                <c:pt idx="30">
                  <c:v>3.5999999999999997E-2</c:v>
                </c:pt>
                <c:pt idx="31">
                  <c:v>4.3999999999999997E-2</c:v>
                </c:pt>
                <c:pt idx="32">
                  <c:v>0.06</c:v>
                </c:pt>
                <c:pt idx="33">
                  <c:v>8.7999999999999995E-2</c:v>
                </c:pt>
                <c:pt idx="34">
                  <c:v>8.7999999999999995E-2</c:v>
                </c:pt>
                <c:pt idx="35">
                  <c:v>0.06</c:v>
                </c:pt>
                <c:pt idx="36">
                  <c:v>7.1999999999999995E-2</c:v>
                </c:pt>
                <c:pt idx="37">
                  <c:v>8.7999999999999995E-2</c:v>
                </c:pt>
                <c:pt idx="38">
                  <c:v>8.7999999999999995E-2</c:v>
                </c:pt>
                <c:pt idx="39">
                  <c:v>8.7999999999999995E-2</c:v>
                </c:pt>
                <c:pt idx="40">
                  <c:v>8.7999999999999995E-2</c:v>
                </c:pt>
                <c:pt idx="41">
                  <c:v>0.128</c:v>
                </c:pt>
                <c:pt idx="42">
                  <c:v>0.1056</c:v>
                </c:pt>
                <c:pt idx="43">
                  <c:v>0.128</c:v>
                </c:pt>
                <c:pt idx="44">
                  <c:v>0.16</c:v>
                </c:pt>
                <c:pt idx="45">
                  <c:v>0.16</c:v>
                </c:pt>
                <c:pt idx="46">
                  <c:v>7.1999999999999995E-2</c:v>
                </c:pt>
                <c:pt idx="47">
                  <c:v>8.7999999999999995E-2</c:v>
                </c:pt>
                <c:pt idx="48">
                  <c:v>0.1056</c:v>
                </c:pt>
                <c:pt idx="49">
                  <c:v>0.128</c:v>
                </c:pt>
                <c:pt idx="50">
                  <c:v>0.2</c:v>
                </c:pt>
                <c:pt idx="51">
                  <c:v>0.1056</c:v>
                </c:pt>
                <c:pt idx="52">
                  <c:v>0.128</c:v>
                </c:pt>
                <c:pt idx="53">
                  <c:v>0.16</c:v>
                </c:pt>
                <c:pt idx="55">
                  <c:v>0.45</c:v>
                </c:pt>
                <c:pt idx="57">
                  <c:v>0.16</c:v>
                </c:pt>
                <c:pt idx="59">
                  <c:v>1.875</c:v>
                </c:pt>
                <c:pt idx="60">
                  <c:v>1.6666666666666667</c:v>
                </c:pt>
                <c:pt idx="61">
                  <c:v>1.6666666666666667</c:v>
                </c:pt>
                <c:pt idx="62">
                  <c:v>1.6666666666666667</c:v>
                </c:pt>
                <c:pt idx="63">
                  <c:v>1.7391304347826086</c:v>
                </c:pt>
                <c:pt idx="65">
                  <c:v>4.5</c:v>
                </c:pt>
                <c:pt idx="67">
                  <c:v>0.73333333333333328</c:v>
                </c:pt>
                <c:pt idx="69">
                  <c:v>0.27500000000000002</c:v>
                </c:pt>
                <c:pt idx="71">
                  <c:v>0.13333333333333333</c:v>
                </c:pt>
                <c:pt idx="72">
                  <c:v>0.16666666666666666</c:v>
                </c:pt>
                <c:pt idx="73">
                  <c:v>0.125</c:v>
                </c:pt>
                <c:pt idx="74">
                  <c:v>0.1575</c:v>
                </c:pt>
                <c:pt idx="75">
                  <c:v>0.16</c:v>
                </c:pt>
                <c:pt idx="76">
                  <c:v>0.16</c:v>
                </c:pt>
                <c:pt idx="77">
                  <c:v>0.42857142857142855</c:v>
                </c:pt>
                <c:pt idx="78">
                  <c:v>0.4</c:v>
                </c:pt>
                <c:pt idx="79">
                  <c:v>0.32727272727272727</c:v>
                </c:pt>
                <c:pt idx="80">
                  <c:v>0.42857142857142855</c:v>
                </c:pt>
                <c:pt idx="81">
                  <c:v>0.4</c:v>
                </c:pt>
                <c:pt idx="82">
                  <c:v>0.40615384615384614</c:v>
                </c:pt>
                <c:pt idx="83">
                  <c:v>0.26666666666666666</c:v>
                </c:pt>
                <c:pt idx="84">
                  <c:v>0.25</c:v>
                </c:pt>
              </c:numCache>
            </c:numRef>
          </c:yVal>
        </c:ser>
        <c:ser>
          <c:idx val="0"/>
          <c:order val="1"/>
          <c:tx>
            <c:strRef>
              <c:f>Tabelle1!$A$92</c:f>
              <c:strCache>
                <c:ptCount val="1"/>
                <c:pt idx="0">
                  <c:v>Bedeschi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</c:trendline>
          <c:trendline>
            <c:trendlineType val="linear"/>
          </c:trendline>
          <c:trendline>
            <c:trendlineType val="linear"/>
          </c:trendline>
          <c:xVal>
            <c:numRef>
              <c:f>Tabelle1!$D$94:$D$112</c:f>
              <c:numCache>
                <c:formatCode>General</c:formatCode>
                <c:ptCount val="1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</c:numCache>
            </c:numRef>
          </c:xVal>
          <c:yVal>
            <c:numRef>
              <c:f>Tabelle1!$O$94:$O$112</c:f>
              <c:numCache>
                <c:formatCode>0.00</c:formatCode>
                <c:ptCount val="19"/>
                <c:pt idx="0">
                  <c:v>7.3333333333333334E-2</c:v>
                </c:pt>
                <c:pt idx="1">
                  <c:v>8.7999999999999995E-2</c:v>
                </c:pt>
                <c:pt idx="2">
                  <c:v>0.10666666666666667</c:v>
                </c:pt>
                <c:pt idx="3">
                  <c:v>7.3333333333333334E-2</c:v>
                </c:pt>
                <c:pt idx="4">
                  <c:v>8.7999999999999995E-2</c:v>
                </c:pt>
                <c:pt idx="5">
                  <c:v>0.10666666666666667</c:v>
                </c:pt>
                <c:pt idx="6">
                  <c:v>0.10666666666666667</c:v>
                </c:pt>
                <c:pt idx="7">
                  <c:v>0.13333333333333333</c:v>
                </c:pt>
                <c:pt idx="8">
                  <c:v>0.16666666666666666</c:v>
                </c:pt>
                <c:pt idx="10">
                  <c:v>7.3333333333333334E-2</c:v>
                </c:pt>
                <c:pt idx="11">
                  <c:v>8.7999999999999995E-2</c:v>
                </c:pt>
                <c:pt idx="12">
                  <c:v>0.10666666666666667</c:v>
                </c:pt>
                <c:pt idx="13">
                  <c:v>7.3333333333333334E-2</c:v>
                </c:pt>
                <c:pt idx="14">
                  <c:v>8.7999999999999995E-2</c:v>
                </c:pt>
                <c:pt idx="15">
                  <c:v>0.10666666666666667</c:v>
                </c:pt>
                <c:pt idx="16">
                  <c:v>0.10666666666666667</c:v>
                </c:pt>
                <c:pt idx="17">
                  <c:v>0.13333333333333333</c:v>
                </c:pt>
                <c:pt idx="18">
                  <c:v>0.16666666666666666</c:v>
                </c:pt>
              </c:numCache>
            </c:numRef>
          </c:yVal>
        </c:ser>
        <c:ser>
          <c:idx val="1"/>
          <c:order val="2"/>
          <c:tx>
            <c:strRef>
              <c:f>Tabelle1!$A$114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Tabelle1!$D$116:$D$148</c:f>
              <c:numCache>
                <c:formatCode>General</c:formatCode>
                <c:ptCount val="33"/>
                <c:pt idx="0">
                  <c:v>150</c:v>
                </c:pt>
                <c:pt idx="1">
                  <c:v>34</c:v>
                </c:pt>
                <c:pt idx="2">
                  <c:v>30</c:v>
                </c:pt>
                <c:pt idx="4">
                  <c:v>36</c:v>
                </c:pt>
                <c:pt idx="5">
                  <c:v>50</c:v>
                </c:pt>
                <c:pt idx="6">
                  <c:v>96</c:v>
                </c:pt>
                <c:pt idx="11">
                  <c:v>11</c:v>
                </c:pt>
                <c:pt idx="12">
                  <c:v>100</c:v>
                </c:pt>
                <c:pt idx="14">
                  <c:v>25</c:v>
                </c:pt>
                <c:pt idx="15">
                  <c:v>15</c:v>
                </c:pt>
                <c:pt idx="16">
                  <c:v>300</c:v>
                </c:pt>
                <c:pt idx="17">
                  <c:v>55</c:v>
                </c:pt>
                <c:pt idx="19">
                  <c:v>80</c:v>
                </c:pt>
                <c:pt idx="20">
                  <c:v>550</c:v>
                </c:pt>
                <c:pt idx="21">
                  <c:v>1700</c:v>
                </c:pt>
                <c:pt idx="22">
                  <c:v>2800</c:v>
                </c:pt>
                <c:pt idx="24">
                  <c:v>130</c:v>
                </c:pt>
                <c:pt idx="25">
                  <c:v>155</c:v>
                </c:pt>
                <c:pt idx="26">
                  <c:v>290</c:v>
                </c:pt>
                <c:pt idx="27">
                  <c:v>460</c:v>
                </c:pt>
                <c:pt idx="28">
                  <c:v>500</c:v>
                </c:pt>
                <c:pt idx="29">
                  <c:v>600</c:v>
                </c:pt>
                <c:pt idx="30">
                  <c:v>750</c:v>
                </c:pt>
                <c:pt idx="31">
                  <c:v>1800</c:v>
                </c:pt>
                <c:pt idx="32">
                  <c:v>9000</c:v>
                </c:pt>
              </c:numCache>
            </c:numRef>
          </c:xVal>
          <c:yVal>
            <c:numRef>
              <c:f>Tabelle1!$O$116:$O$148</c:f>
              <c:numCache>
                <c:formatCode>0.00</c:formatCode>
                <c:ptCount val="33"/>
                <c:pt idx="0">
                  <c:v>0.49333333333333335</c:v>
                </c:pt>
                <c:pt idx="1">
                  <c:v>2.1764705882352939</c:v>
                </c:pt>
                <c:pt idx="2">
                  <c:v>2.4666666666666668</c:v>
                </c:pt>
                <c:pt idx="4">
                  <c:v>4.166666666666667</c:v>
                </c:pt>
                <c:pt idx="5">
                  <c:v>3</c:v>
                </c:pt>
                <c:pt idx="6">
                  <c:v>1.5625</c:v>
                </c:pt>
                <c:pt idx="11">
                  <c:v>1</c:v>
                </c:pt>
                <c:pt idx="12">
                  <c:v>0.11</c:v>
                </c:pt>
                <c:pt idx="14">
                  <c:v>0.3</c:v>
                </c:pt>
                <c:pt idx="15">
                  <c:v>0.5</c:v>
                </c:pt>
                <c:pt idx="16">
                  <c:v>2.5000000000000001E-2</c:v>
                </c:pt>
                <c:pt idx="17">
                  <c:v>0.13636363636363635</c:v>
                </c:pt>
                <c:pt idx="19">
                  <c:v>0.5625</c:v>
                </c:pt>
                <c:pt idx="24">
                  <c:v>8.461538461538462E-2</c:v>
                </c:pt>
                <c:pt idx="25">
                  <c:v>0.19354838709677419</c:v>
                </c:pt>
                <c:pt idx="26">
                  <c:v>0.15172413793103448</c:v>
                </c:pt>
                <c:pt idx="27">
                  <c:v>0.16086956521739129</c:v>
                </c:pt>
                <c:pt idx="29">
                  <c:v>0.18333333333333332</c:v>
                </c:pt>
                <c:pt idx="32">
                  <c:v>0.15555555555555556</c:v>
                </c:pt>
              </c:numCache>
            </c:numRef>
          </c:yVal>
        </c:ser>
        <c:ser>
          <c:idx val="2"/>
          <c:order val="3"/>
          <c:tx>
            <c:strRef>
              <c:f>Tabelle1!$A$150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Tabelle1!$D$152:$D$157</c:f>
              <c:numCache>
                <c:formatCode>General</c:formatCode>
                <c:ptCount val="6"/>
                <c:pt idx="3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Tabelle1!$O$152:$O$157</c:f>
              <c:numCache>
                <c:formatCode>0.00</c:formatCode>
                <c:ptCount val="6"/>
                <c:pt idx="3">
                  <c:v>0.115</c:v>
                </c:pt>
                <c:pt idx="5">
                  <c:v>0.1</c:v>
                </c:pt>
              </c:numCache>
            </c:numRef>
          </c:yVal>
        </c:ser>
        <c:ser>
          <c:idx val="4"/>
          <c:order val="4"/>
          <c:tx>
            <c:strRef>
              <c:f>Tabelle1!$A$159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Tabelle1!$D$161:$D$163</c:f>
              <c:numCache>
                <c:formatCode>General</c:formatCode>
                <c:ptCount val="3"/>
                <c:pt idx="0">
                  <c:v>960</c:v>
                </c:pt>
                <c:pt idx="2">
                  <c:v>1545</c:v>
                </c:pt>
              </c:numCache>
            </c:numRef>
          </c:xVal>
          <c:yVal>
            <c:numRef>
              <c:f>Tabelle1!$O$161:$O$163</c:f>
              <c:numCache>
                <c:formatCode>0.00</c:formatCode>
                <c:ptCount val="3"/>
              </c:numCache>
            </c:numRef>
          </c:yVal>
        </c:ser>
        <c:ser>
          <c:idx val="10"/>
          <c:order val="5"/>
          <c:tx>
            <c:strRef>
              <c:f>Tabelle1!$A$165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Tabelle1!$D$167:$D$176</c:f>
              <c:numCache>
                <c:formatCode>General</c:formatCode>
                <c:ptCount val="10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300</c:v>
                </c:pt>
                <c:pt idx="4">
                  <c:v>480</c:v>
                </c:pt>
                <c:pt idx="5">
                  <c:v>300</c:v>
                </c:pt>
                <c:pt idx="6">
                  <c:v>480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Tabelle1!$O$167:$O$176</c:f>
              <c:numCache>
                <c:formatCode>0.00</c:formatCode>
                <c:ptCount val="10"/>
                <c:pt idx="0">
                  <c:v>0.24</c:v>
                </c:pt>
                <c:pt idx="1">
                  <c:v>0.21142857142857144</c:v>
                </c:pt>
                <c:pt idx="2">
                  <c:v>0.24444444444444444</c:v>
                </c:pt>
                <c:pt idx="3">
                  <c:v>0.36666666666666664</c:v>
                </c:pt>
                <c:pt idx="4">
                  <c:v>0.3125</c:v>
                </c:pt>
                <c:pt idx="5">
                  <c:v>0.36666666666666664</c:v>
                </c:pt>
                <c:pt idx="6">
                  <c:v>0.375</c:v>
                </c:pt>
                <c:pt idx="7">
                  <c:v>0.45</c:v>
                </c:pt>
                <c:pt idx="8">
                  <c:v>0.44</c:v>
                </c:pt>
                <c:pt idx="9">
                  <c:v>0.4</c:v>
                </c:pt>
              </c:numCache>
            </c:numRef>
          </c:yVal>
        </c:ser>
        <c:ser>
          <c:idx val="6"/>
          <c:order val="6"/>
          <c:tx>
            <c:strRef>
              <c:f>Tabelle1!$A$178</c:f>
              <c:strCache>
                <c:ptCount val="1"/>
                <c:pt idx="0">
                  <c:v>Merz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Tabelle1!$D$179:$D$182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xVal>
          <c:yVal>
            <c:numRef>
              <c:f>Tabelle1!$O$179:$O$182</c:f>
              <c:numCache>
                <c:formatCode>0.00</c:formatCode>
                <c:ptCount val="4"/>
                <c:pt idx="0">
                  <c:v>0.36666666666666664</c:v>
                </c:pt>
                <c:pt idx="1">
                  <c:v>0.43333333333333335</c:v>
                </c:pt>
                <c:pt idx="2">
                  <c:v>0.36666666666666664</c:v>
                </c:pt>
                <c:pt idx="3">
                  <c:v>0.43333333333333335</c:v>
                </c:pt>
              </c:numCache>
            </c:numRef>
          </c:yVal>
        </c:ser>
        <c:ser>
          <c:idx val="7"/>
          <c:order val="7"/>
          <c:tx>
            <c:strRef>
              <c:f>Tabelle1!$A$184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Tabelle1!$D$186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Tabelle1!$O$186</c:f>
              <c:numCache>
                <c:formatCode>0.00</c:formatCode>
                <c:ptCount val="1"/>
                <c:pt idx="0">
                  <c:v>0.6</c:v>
                </c:pt>
              </c:numCache>
            </c:numRef>
          </c:yVal>
        </c:ser>
        <c:ser>
          <c:idx val="8"/>
          <c:order val="8"/>
          <c:tx>
            <c:strRef>
              <c:f>Tabelle1!$A$188</c:f>
              <c:strCache>
                <c:ptCount val="1"/>
                <c:pt idx="0">
                  <c:v>Thomaco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Tabelle1!$D$190:$D$191</c:f>
              <c:numCache>
                <c:formatCode>General</c:formatCode>
                <c:ptCount val="2"/>
                <c:pt idx="0">
                  <c:v>90</c:v>
                </c:pt>
                <c:pt idx="1">
                  <c:v>300</c:v>
                </c:pt>
              </c:numCache>
            </c:numRef>
          </c:xVal>
          <c:yVal>
            <c:numRef>
              <c:f>Tabelle1!$O$190:$O$191</c:f>
              <c:numCache>
                <c:formatCode>0.00</c:formatCode>
                <c:ptCount val="2"/>
                <c:pt idx="0">
                  <c:v>1.1111111111111112</c:v>
                </c:pt>
                <c:pt idx="1">
                  <c:v>0.49666666666666665</c:v>
                </c:pt>
              </c:numCache>
            </c:numRef>
          </c:yVal>
        </c:ser>
        <c:ser>
          <c:idx val="9"/>
          <c:order val="9"/>
          <c:tx>
            <c:strRef>
              <c:f>Tabelle1!$A$193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trendline>
            <c:spPr>
              <a:ln w="25400">
                <a:solidFill>
                  <a:srgbClr val="002060"/>
                </a:solidFill>
              </a:ln>
            </c:spPr>
            <c:trendlineType val="log"/>
          </c:trendline>
          <c:xVal>
            <c:numRef>
              <c:f>Tabelle1!$D$195:$D$200</c:f>
              <c:numCache>
                <c:formatCode>General</c:formatCode>
                <c:ptCount val="6"/>
                <c:pt idx="0">
                  <c:v>5000</c:v>
                </c:pt>
                <c:pt idx="1">
                  <c:v>3000</c:v>
                </c:pt>
                <c:pt idx="2">
                  <c:v>2000</c:v>
                </c:pt>
                <c:pt idx="3">
                  <c:v>1200</c:v>
                </c:pt>
                <c:pt idx="4">
                  <c:v>800</c:v>
                </c:pt>
                <c:pt idx="5">
                  <c:v>450</c:v>
                </c:pt>
              </c:numCache>
            </c:numRef>
          </c:xVal>
          <c:yVal>
            <c:numRef>
              <c:f>Tabelle1!$O$195:$O$200</c:f>
              <c:numCache>
                <c:formatCode>0.00</c:formatCode>
                <c:ptCount val="6"/>
                <c:pt idx="0">
                  <c:v>0.24</c:v>
                </c:pt>
                <c:pt idx="1">
                  <c:v>0.21</c:v>
                </c:pt>
                <c:pt idx="2">
                  <c:v>0.25</c:v>
                </c:pt>
                <c:pt idx="3">
                  <c:v>0.41666666666666669</c:v>
                </c:pt>
                <c:pt idx="4">
                  <c:v>0.5625</c:v>
                </c:pt>
                <c:pt idx="5">
                  <c:v>0.35555555555555557</c:v>
                </c:pt>
              </c:numCache>
            </c:numRef>
          </c:yVal>
        </c:ser>
        <c:axId val="71734400"/>
        <c:axId val="71736320"/>
      </c:scatterChart>
      <c:valAx>
        <c:axId val="7173440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  <c:layout>
            <c:manualLayout>
              <c:xMode val="edge"/>
              <c:yMode val="edge"/>
              <c:x val="0.40399967422223276"/>
              <c:y val="0.93402337060709795"/>
            </c:manualLayout>
          </c:layout>
        </c:title>
        <c:numFmt formatCode="General" sourceLinked="1"/>
        <c:majorTickMark val="none"/>
        <c:tickLblPos val="nextTo"/>
        <c:crossAx val="71736320"/>
        <c:crosses val="autoZero"/>
        <c:crossBetween val="midCat"/>
      </c:valAx>
      <c:valAx>
        <c:axId val="71736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Arbeitsbedarf [kWh/t]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/>
              </a:p>
            </c:rich>
          </c:tx>
          <c:layout/>
        </c:title>
        <c:numFmt formatCode="0.00" sourceLinked="1"/>
        <c:majorTickMark val="none"/>
        <c:tickLblPos val="nextTo"/>
        <c:crossAx val="71734400"/>
        <c:crosses val="autoZero"/>
        <c:crossBetween val="midCat"/>
      </c:valAx>
    </c:plotArea>
    <c:legend>
      <c:legendPos val="r"/>
      <c:legendEntry>
        <c:idx val="-1"/>
        <c:delete val="1"/>
      </c:legendEntry>
      <c:legendEntry>
        <c:idx val="11"/>
        <c:delete val="1"/>
      </c:legendEntry>
      <c:legendEntry>
        <c:idx val="5"/>
        <c:delete val="1"/>
      </c:legendEntry>
      <c:legendEntry>
        <c:idx val="0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8"/>
        <c:delete val="1"/>
      </c:legendEntry>
      <c:legendEntry>
        <c:idx val="4"/>
        <c:delete val="1"/>
      </c:legendEntry>
      <c:legendEntry>
        <c:idx val="9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21"/>
        <c:delete val="1"/>
      </c:legendEntry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3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Tabelle1!$D$6:$D$90</c:f>
              <c:numCache>
                <c:formatCode>General</c:formatCode>
                <c:ptCount val="85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  <c:pt idx="34">
                  <c:v>2500</c:v>
                </c:pt>
                <c:pt idx="35">
                  <c:v>2500</c:v>
                </c:pt>
                <c:pt idx="36">
                  <c:v>2500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2500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5">
                  <c:v>200</c:v>
                </c:pt>
                <c:pt idx="57">
                  <c:v>1000</c:v>
                </c:pt>
                <c:pt idx="59">
                  <c:v>8</c:v>
                </c:pt>
                <c:pt idx="60">
                  <c:v>12</c:v>
                </c:pt>
                <c:pt idx="61">
                  <c:v>15</c:v>
                </c:pt>
                <c:pt idx="62">
                  <c:v>18</c:v>
                </c:pt>
                <c:pt idx="63">
                  <c:v>23</c:v>
                </c:pt>
                <c:pt idx="65">
                  <c:v>10</c:v>
                </c:pt>
                <c:pt idx="67">
                  <c:v>150</c:v>
                </c:pt>
                <c:pt idx="69">
                  <c:v>400</c:v>
                </c:pt>
                <c:pt idx="71">
                  <c:v>3000</c:v>
                </c:pt>
                <c:pt idx="72">
                  <c:v>3000</c:v>
                </c:pt>
                <c:pt idx="73">
                  <c:v>4000</c:v>
                </c:pt>
                <c:pt idx="74">
                  <c:v>4000</c:v>
                </c:pt>
                <c:pt idx="75">
                  <c:v>5000</c:v>
                </c:pt>
                <c:pt idx="76">
                  <c:v>5000</c:v>
                </c:pt>
                <c:pt idx="77">
                  <c:v>350</c:v>
                </c:pt>
                <c:pt idx="78">
                  <c:v>450</c:v>
                </c:pt>
                <c:pt idx="79">
                  <c:v>550</c:v>
                </c:pt>
                <c:pt idx="80">
                  <c:v>350</c:v>
                </c:pt>
                <c:pt idx="81">
                  <c:v>450</c:v>
                </c:pt>
                <c:pt idx="82">
                  <c:v>650</c:v>
                </c:pt>
                <c:pt idx="83">
                  <c:v>1200</c:v>
                </c:pt>
                <c:pt idx="84">
                  <c:v>2000</c:v>
                </c:pt>
              </c:numCache>
            </c:numRef>
          </c:xVal>
          <c:yVal>
            <c:numRef>
              <c:f>Tabelle1!$Z$5:$Z$90</c:f>
              <c:numCache>
                <c:formatCode>0.000</c:formatCode>
                <c:ptCount val="86"/>
                <c:pt idx="1">
                  <c:v>1.4599999999999999E-3</c:v>
                </c:pt>
                <c:pt idx="2">
                  <c:v>1.72E-3</c:v>
                </c:pt>
                <c:pt idx="3">
                  <c:v>2.0399999999999997E-3</c:v>
                </c:pt>
                <c:pt idx="4">
                  <c:v>2.48E-3</c:v>
                </c:pt>
                <c:pt idx="5">
                  <c:v>2.3999999999999998E-3</c:v>
                </c:pt>
                <c:pt idx="6">
                  <c:v>2.9199999999999999E-3</c:v>
                </c:pt>
                <c:pt idx="7">
                  <c:v>3.8E-3</c:v>
                </c:pt>
                <c:pt idx="8">
                  <c:v>4.8399999999999997E-3</c:v>
                </c:pt>
                <c:pt idx="9">
                  <c:v>3.6799999999999997E-3</c:v>
                </c:pt>
                <c:pt idx="10">
                  <c:v>4.3200000000000001E-3</c:v>
                </c:pt>
                <c:pt idx="11">
                  <c:v>5.0400000000000002E-3</c:v>
                </c:pt>
                <c:pt idx="12">
                  <c:v>6.0400000000000002E-3</c:v>
                </c:pt>
                <c:pt idx="13">
                  <c:v>6.1600000000000005E-3</c:v>
                </c:pt>
                <c:pt idx="14">
                  <c:v>7.1999999999999998E-3</c:v>
                </c:pt>
                <c:pt idx="15">
                  <c:v>8.6E-3</c:v>
                </c:pt>
                <c:pt idx="16">
                  <c:v>8.3999999999999995E-3</c:v>
                </c:pt>
                <c:pt idx="17">
                  <c:v>1.0200000000000001E-2</c:v>
                </c:pt>
                <c:pt idx="18">
                  <c:v>7.8399999999999997E-3</c:v>
                </c:pt>
                <c:pt idx="19">
                  <c:v>1.3280000000000002E-2</c:v>
                </c:pt>
                <c:pt idx="20">
                  <c:v>1.0120000000000001E-2</c:v>
                </c:pt>
                <c:pt idx="21">
                  <c:v>1.2E-2</c:v>
                </c:pt>
                <c:pt idx="22">
                  <c:v>1.52E-2</c:v>
                </c:pt>
                <c:pt idx="23">
                  <c:v>1.7399999999999999E-2</c:v>
                </c:pt>
                <c:pt idx="24">
                  <c:v>2.1600000000000001E-2</c:v>
                </c:pt>
                <c:pt idx="25">
                  <c:v>1.2800000000000001E-2</c:v>
                </c:pt>
                <c:pt idx="26">
                  <c:v>1.5599999999999999E-2</c:v>
                </c:pt>
                <c:pt idx="27">
                  <c:v>1.84E-2</c:v>
                </c:pt>
                <c:pt idx="28">
                  <c:v>1.72E-3</c:v>
                </c:pt>
                <c:pt idx="29">
                  <c:v>2.0399999999999997E-3</c:v>
                </c:pt>
                <c:pt idx="30">
                  <c:v>2.3999999999999998E-3</c:v>
                </c:pt>
                <c:pt idx="31">
                  <c:v>2.8800000000000002E-3</c:v>
                </c:pt>
                <c:pt idx="32">
                  <c:v>2.8E-3</c:v>
                </c:pt>
                <c:pt idx="33">
                  <c:v>3.3999999999999998E-3</c:v>
                </c:pt>
                <c:pt idx="34">
                  <c:v>4.4000000000000003E-3</c:v>
                </c:pt>
                <c:pt idx="35">
                  <c:v>5.5999999999999999E-3</c:v>
                </c:pt>
                <c:pt idx="36">
                  <c:v>4.1999999999999997E-3</c:v>
                </c:pt>
                <c:pt idx="37">
                  <c:v>5.0000000000000001E-3</c:v>
                </c:pt>
                <c:pt idx="38">
                  <c:v>5.7999999999999996E-3</c:v>
                </c:pt>
                <c:pt idx="39">
                  <c:v>6.7999999999999996E-3</c:v>
                </c:pt>
                <c:pt idx="40">
                  <c:v>7.0000000000000001E-3</c:v>
                </c:pt>
                <c:pt idx="41">
                  <c:v>8.3999999999999995E-3</c:v>
                </c:pt>
                <c:pt idx="42">
                  <c:v>0.01</c:v>
                </c:pt>
                <c:pt idx="43">
                  <c:v>9.7999999999999997E-3</c:v>
                </c:pt>
                <c:pt idx="44">
                  <c:v>1.18E-2</c:v>
                </c:pt>
                <c:pt idx="45">
                  <c:v>1.38E-2</c:v>
                </c:pt>
                <c:pt idx="46">
                  <c:v>1.54E-2</c:v>
                </c:pt>
                <c:pt idx="47">
                  <c:v>1.1599999999999999E-2</c:v>
                </c:pt>
                <c:pt idx="48">
                  <c:v>1.38E-2</c:v>
                </c:pt>
                <c:pt idx="49">
                  <c:v>1.7399999999999999E-2</c:v>
                </c:pt>
                <c:pt idx="50">
                  <c:v>0.02</c:v>
                </c:pt>
                <c:pt idx="51">
                  <c:v>2.4799999999999999E-2</c:v>
                </c:pt>
                <c:pt idx="52">
                  <c:v>1.38E-2</c:v>
                </c:pt>
                <c:pt idx="53">
                  <c:v>1.6799999999999999E-2</c:v>
                </c:pt>
                <c:pt idx="54">
                  <c:v>1.9599999999999999E-2</c:v>
                </c:pt>
                <c:pt idx="56">
                  <c:v>0.1925</c:v>
                </c:pt>
                <c:pt idx="60">
                  <c:v>0.35</c:v>
                </c:pt>
                <c:pt idx="61">
                  <c:v>0.27083333333333331</c:v>
                </c:pt>
                <c:pt idx="62">
                  <c:v>0.24666666666666667</c:v>
                </c:pt>
                <c:pt idx="63">
                  <c:v>0.22777777777777775</c:v>
                </c:pt>
                <c:pt idx="64">
                  <c:v>0.22173913043478261</c:v>
                </c:pt>
                <c:pt idx="66">
                  <c:v>0.41</c:v>
                </c:pt>
                <c:pt idx="68">
                  <c:v>0.16</c:v>
                </c:pt>
                <c:pt idx="70">
                  <c:v>5.0999999999999997E-2</c:v>
                </c:pt>
                <c:pt idx="72">
                  <c:v>1.4E-2</c:v>
                </c:pt>
                <c:pt idx="73">
                  <c:v>1.6E-2</c:v>
                </c:pt>
                <c:pt idx="74">
                  <c:v>1.4500000000000001E-2</c:v>
                </c:pt>
                <c:pt idx="75">
                  <c:v>1.6750000000000001E-2</c:v>
                </c:pt>
                <c:pt idx="76">
                  <c:v>1.84E-2</c:v>
                </c:pt>
                <c:pt idx="77">
                  <c:v>2.1600000000000001E-2</c:v>
                </c:pt>
                <c:pt idx="78">
                  <c:v>3.4285714285714287E-2</c:v>
                </c:pt>
                <c:pt idx="79">
                  <c:v>3.3333333333333333E-2</c:v>
                </c:pt>
                <c:pt idx="80">
                  <c:v>3.272727272727273E-2</c:v>
                </c:pt>
                <c:pt idx="81">
                  <c:v>5.7142857142857141E-2</c:v>
                </c:pt>
                <c:pt idx="82">
                  <c:v>5.7777777777777775E-2</c:v>
                </c:pt>
                <c:pt idx="83">
                  <c:v>4.9230769230769231E-2</c:v>
                </c:pt>
                <c:pt idx="84">
                  <c:v>3.1666666666666669E-2</c:v>
                </c:pt>
                <c:pt idx="85">
                  <c:v>2.8000000000000001E-2</c:v>
                </c:pt>
              </c:numCache>
            </c:numRef>
          </c:yVal>
        </c:ser>
        <c:ser>
          <c:idx val="0"/>
          <c:order val="1"/>
          <c:tx>
            <c:strRef>
              <c:f>Tabelle1!$A$92</c:f>
              <c:strCache>
                <c:ptCount val="1"/>
                <c:pt idx="0">
                  <c:v>Bedeschi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Tabelle1!$D$94:$D$112</c:f>
              <c:numCache>
                <c:formatCode>General</c:formatCode>
                <c:ptCount val="1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</c:numCache>
            </c:numRef>
          </c:xVal>
          <c:yVal>
            <c:numRef>
              <c:f>Tabelle1!$Z$94:$Z$112</c:f>
              <c:numCache>
                <c:formatCode>0.000</c:formatCode>
                <c:ptCount val="19"/>
                <c:pt idx="0">
                  <c:v>1.1333333333333334E-2</c:v>
                </c:pt>
                <c:pt idx="1">
                  <c:v>1.4666666666666666E-2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2.3333333333333334E-2</c:v>
                </c:pt>
                <c:pt idx="5">
                  <c:v>2.5333333333333333E-2</c:v>
                </c:pt>
                <c:pt idx="6">
                  <c:v>2.5999999999999999E-2</c:v>
                </c:pt>
                <c:pt idx="7">
                  <c:v>2.7333333333333334E-2</c:v>
                </c:pt>
                <c:pt idx="8">
                  <c:v>3.0666666666666665E-2</c:v>
                </c:pt>
                <c:pt idx="10">
                  <c:v>0.01</c:v>
                </c:pt>
                <c:pt idx="11">
                  <c:v>1.3333333333333334E-2</c:v>
                </c:pt>
                <c:pt idx="12">
                  <c:v>1.6E-2</c:v>
                </c:pt>
                <c:pt idx="13">
                  <c:v>1.4E-2</c:v>
                </c:pt>
                <c:pt idx="14">
                  <c:v>1.6666666666666666E-2</c:v>
                </c:pt>
                <c:pt idx="15">
                  <c:v>1.8666666666666668E-2</c:v>
                </c:pt>
                <c:pt idx="16">
                  <c:v>1.6666666666666666E-2</c:v>
                </c:pt>
                <c:pt idx="17">
                  <c:v>0.02</c:v>
                </c:pt>
                <c:pt idx="18">
                  <c:v>2.4E-2</c:v>
                </c:pt>
              </c:numCache>
            </c:numRef>
          </c:yVal>
        </c:ser>
        <c:ser>
          <c:idx val="1"/>
          <c:order val="2"/>
          <c:tx>
            <c:strRef>
              <c:f>Tabelle1!$A$114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Tabelle1!$D$116:$D$148</c:f>
              <c:numCache>
                <c:formatCode>General</c:formatCode>
                <c:ptCount val="33"/>
                <c:pt idx="0">
                  <c:v>150</c:v>
                </c:pt>
                <c:pt idx="1">
                  <c:v>34</c:v>
                </c:pt>
                <c:pt idx="2">
                  <c:v>30</c:v>
                </c:pt>
                <c:pt idx="4">
                  <c:v>36</c:v>
                </c:pt>
                <c:pt idx="5">
                  <c:v>50</c:v>
                </c:pt>
                <c:pt idx="6">
                  <c:v>96</c:v>
                </c:pt>
                <c:pt idx="11">
                  <c:v>11</c:v>
                </c:pt>
                <c:pt idx="12">
                  <c:v>100</c:v>
                </c:pt>
                <c:pt idx="14">
                  <c:v>25</c:v>
                </c:pt>
                <c:pt idx="15">
                  <c:v>15</c:v>
                </c:pt>
                <c:pt idx="16">
                  <c:v>300</c:v>
                </c:pt>
                <c:pt idx="17">
                  <c:v>55</c:v>
                </c:pt>
                <c:pt idx="19">
                  <c:v>80</c:v>
                </c:pt>
                <c:pt idx="20">
                  <c:v>550</c:v>
                </c:pt>
                <c:pt idx="21">
                  <c:v>1700</c:v>
                </c:pt>
                <c:pt idx="22">
                  <c:v>2800</c:v>
                </c:pt>
                <c:pt idx="24">
                  <c:v>130</c:v>
                </c:pt>
                <c:pt idx="25">
                  <c:v>155</c:v>
                </c:pt>
                <c:pt idx="26">
                  <c:v>290</c:v>
                </c:pt>
                <c:pt idx="27">
                  <c:v>460</c:v>
                </c:pt>
                <c:pt idx="28">
                  <c:v>500</c:v>
                </c:pt>
                <c:pt idx="29">
                  <c:v>600</c:v>
                </c:pt>
                <c:pt idx="30">
                  <c:v>750</c:v>
                </c:pt>
                <c:pt idx="31">
                  <c:v>1800</c:v>
                </c:pt>
                <c:pt idx="32">
                  <c:v>9000</c:v>
                </c:pt>
              </c:numCache>
            </c:numRef>
          </c:xVal>
          <c:yVal>
            <c:numRef>
              <c:f>Tabelle1!$Z$116:$Z$148</c:f>
              <c:numCache>
                <c:formatCode>0.000</c:formatCode>
                <c:ptCount val="33"/>
                <c:pt idx="0">
                  <c:v>6.4666666666666664E-2</c:v>
                </c:pt>
                <c:pt idx="1">
                  <c:v>0.28529411764705881</c:v>
                </c:pt>
                <c:pt idx="2">
                  <c:v>0.32333333333333331</c:v>
                </c:pt>
                <c:pt idx="4">
                  <c:v>0.5097222222222223</c:v>
                </c:pt>
                <c:pt idx="5">
                  <c:v>0.36700000000000005</c:v>
                </c:pt>
                <c:pt idx="6">
                  <c:v>0.19114583333333335</c:v>
                </c:pt>
                <c:pt idx="11">
                  <c:v>0.30909090909090908</c:v>
                </c:pt>
                <c:pt idx="12">
                  <c:v>3.4000000000000002E-2</c:v>
                </c:pt>
                <c:pt idx="14">
                  <c:v>0.34399999999999997</c:v>
                </c:pt>
                <c:pt idx="15">
                  <c:v>0.57333333333333336</c:v>
                </c:pt>
                <c:pt idx="16">
                  <c:v>2.8666666666666667E-2</c:v>
                </c:pt>
                <c:pt idx="17">
                  <c:v>0.15636363636363634</c:v>
                </c:pt>
                <c:pt idx="19">
                  <c:v>0.22749999999999998</c:v>
                </c:pt>
                <c:pt idx="20">
                  <c:v>8.2727272727272733E-2</c:v>
                </c:pt>
                <c:pt idx="21">
                  <c:v>3.2058823529411765E-2</c:v>
                </c:pt>
                <c:pt idx="22">
                  <c:v>3.5000000000000003E-2</c:v>
                </c:pt>
                <c:pt idx="24">
                  <c:v>5.6153846153846151E-2</c:v>
                </c:pt>
                <c:pt idx="25">
                  <c:v>7.7741935483870969E-2</c:v>
                </c:pt>
                <c:pt idx="26">
                  <c:v>6.3793103448275865E-2</c:v>
                </c:pt>
                <c:pt idx="27">
                  <c:v>6.8478260869565211E-2</c:v>
                </c:pt>
                <c:pt idx="28">
                  <c:v>9.7200000000000009E-2</c:v>
                </c:pt>
                <c:pt idx="29">
                  <c:v>8.1833333333333341E-2</c:v>
                </c:pt>
                <c:pt idx="30">
                  <c:v>9.506666666666666E-2</c:v>
                </c:pt>
                <c:pt idx="31">
                  <c:v>8.3333333333333329E-2</c:v>
                </c:pt>
                <c:pt idx="32">
                  <c:v>3.5666666666666666E-2</c:v>
                </c:pt>
              </c:numCache>
            </c:numRef>
          </c:yVal>
        </c:ser>
        <c:ser>
          <c:idx val="2"/>
          <c:order val="3"/>
          <c:tx>
            <c:strRef>
              <c:f>Tabelle1!$A$150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Tabelle1!$D$155:$D$157</c:f>
              <c:numCache>
                <c:formatCode>General</c:formatCode>
                <c:ptCount val="3"/>
                <c:pt idx="0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Tabelle1!$Z$155:$Z$157</c:f>
              <c:numCache>
                <c:formatCode>0.000</c:formatCode>
                <c:ptCount val="3"/>
                <c:pt idx="0">
                  <c:v>1.7000000000000001E-2</c:v>
                </c:pt>
                <c:pt idx="2">
                  <c:v>1.15E-2</c:v>
                </c:pt>
              </c:numCache>
            </c:numRef>
          </c:yVal>
        </c:ser>
        <c:ser>
          <c:idx val="4"/>
          <c:order val="4"/>
          <c:tx>
            <c:strRef>
              <c:f>Tabelle1!$A$159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Tabelle1!$D$161:$D$163</c:f>
              <c:numCache>
                <c:formatCode>General</c:formatCode>
                <c:ptCount val="3"/>
                <c:pt idx="0">
                  <c:v>960</c:v>
                </c:pt>
                <c:pt idx="2">
                  <c:v>1545</c:v>
                </c:pt>
              </c:numCache>
            </c:numRef>
          </c:xVal>
          <c:yVal>
            <c:numRef>
              <c:f>Tabelle1!$Z$161:$Z$163</c:f>
              <c:numCache>
                <c:formatCode>0.000</c:formatCode>
                <c:ptCount val="3"/>
                <c:pt idx="0">
                  <c:v>3.5416666666666666E-2</c:v>
                </c:pt>
                <c:pt idx="2">
                  <c:v>3.4304207119741102E-2</c:v>
                </c:pt>
              </c:numCache>
            </c:numRef>
          </c:yVal>
        </c:ser>
        <c:ser>
          <c:idx val="5"/>
          <c:order val="5"/>
          <c:tx>
            <c:strRef>
              <c:f>Tabelle1!$A$165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Tabelle1!$D$167:$D$176</c:f>
              <c:numCache>
                <c:formatCode>General</c:formatCode>
                <c:ptCount val="10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300</c:v>
                </c:pt>
                <c:pt idx="4">
                  <c:v>480</c:v>
                </c:pt>
                <c:pt idx="5">
                  <c:v>300</c:v>
                </c:pt>
                <c:pt idx="6">
                  <c:v>480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Tabelle1!$Z$167:$Z$176</c:f>
              <c:numCache>
                <c:formatCode>0.000</c:formatCode>
                <c:ptCount val="10"/>
                <c:pt idx="0">
                  <c:v>2.5999999999999999E-2</c:v>
                </c:pt>
                <c:pt idx="1">
                  <c:v>0.02</c:v>
                </c:pt>
                <c:pt idx="2">
                  <c:v>1.7777777777777778E-2</c:v>
                </c:pt>
                <c:pt idx="3">
                  <c:v>3.5000000000000003E-2</c:v>
                </c:pt>
                <c:pt idx="4">
                  <c:v>2.9166666666666667E-2</c:v>
                </c:pt>
                <c:pt idx="5">
                  <c:v>6.3333333333333339E-2</c:v>
                </c:pt>
                <c:pt idx="6">
                  <c:v>8.5416666666666669E-2</c:v>
                </c:pt>
                <c:pt idx="7">
                  <c:v>5.6250000000000001E-2</c:v>
                </c:pt>
                <c:pt idx="8">
                  <c:v>0.05</c:v>
                </c:pt>
                <c:pt idx="9">
                  <c:v>0.05</c:v>
                </c:pt>
              </c:numCache>
            </c:numRef>
          </c:yVal>
        </c:ser>
        <c:ser>
          <c:idx val="6"/>
          <c:order val="6"/>
          <c:tx>
            <c:strRef>
              <c:f>Tabelle1!$A$178</c:f>
              <c:strCache>
                <c:ptCount val="1"/>
                <c:pt idx="0">
                  <c:v>Merz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Tabelle1!$D$179:$D$182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xVal>
          <c:yVal>
            <c:numRef>
              <c:f>Tabelle1!$Z$179:$Z$182</c:f>
              <c:numCache>
                <c:formatCode>0.000</c:formatCode>
                <c:ptCount val="4"/>
                <c:pt idx="0">
                  <c:v>4.2666666666666672E-2</c:v>
                </c:pt>
                <c:pt idx="1">
                  <c:v>5.2999999999999999E-2</c:v>
                </c:pt>
                <c:pt idx="2">
                  <c:v>4.2666666666666672E-2</c:v>
                </c:pt>
                <c:pt idx="3">
                  <c:v>5.2999999999999999E-2</c:v>
                </c:pt>
              </c:numCache>
            </c:numRef>
          </c:yVal>
        </c:ser>
        <c:ser>
          <c:idx val="8"/>
          <c:order val="7"/>
          <c:tx>
            <c:strRef>
              <c:f>Tabelle1!$A$188</c:f>
              <c:strCache>
                <c:ptCount val="1"/>
                <c:pt idx="0">
                  <c:v>Thomaco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Tabelle1!$D$190:$D$191</c:f>
              <c:numCache>
                <c:formatCode>General</c:formatCode>
                <c:ptCount val="2"/>
                <c:pt idx="0">
                  <c:v>90</c:v>
                </c:pt>
                <c:pt idx="1">
                  <c:v>300</c:v>
                </c:pt>
              </c:numCache>
            </c:numRef>
          </c:xVal>
          <c:yVal>
            <c:numRef>
              <c:f>Tabelle1!$Z$190:$Z$191</c:f>
              <c:numCache>
                <c:formatCode>0.000</c:formatCode>
                <c:ptCount val="2"/>
                <c:pt idx="0">
                  <c:v>0.14444444444444443</c:v>
                </c:pt>
                <c:pt idx="1">
                  <c:v>6.3333333333333339E-2</c:v>
                </c:pt>
              </c:numCache>
            </c:numRef>
          </c:yVal>
        </c:ser>
        <c:ser>
          <c:idx val="9"/>
          <c:order val="8"/>
          <c:tx>
            <c:strRef>
              <c:f>Tabelle1!$A$193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Tabelle1!$D$195:$D$200</c:f>
              <c:numCache>
                <c:formatCode>General</c:formatCode>
                <c:ptCount val="6"/>
                <c:pt idx="0">
                  <c:v>5000</c:v>
                </c:pt>
                <c:pt idx="1">
                  <c:v>3000</c:v>
                </c:pt>
                <c:pt idx="2">
                  <c:v>2000</c:v>
                </c:pt>
                <c:pt idx="3">
                  <c:v>1200</c:v>
                </c:pt>
                <c:pt idx="4">
                  <c:v>800</c:v>
                </c:pt>
                <c:pt idx="5">
                  <c:v>450</c:v>
                </c:pt>
              </c:numCache>
            </c:numRef>
          </c:xVal>
          <c:yVal>
            <c:numRef>
              <c:f>Tabelle1!$Z$195:$Z$200</c:f>
              <c:numCache>
                <c:formatCode>0.000</c:formatCode>
                <c:ptCount val="6"/>
                <c:pt idx="0">
                  <c:v>0.03</c:v>
                </c:pt>
                <c:pt idx="1">
                  <c:v>2.9666666666666668E-2</c:v>
                </c:pt>
                <c:pt idx="2">
                  <c:v>2.0500000000000001E-2</c:v>
                </c:pt>
                <c:pt idx="3">
                  <c:v>2.75E-2</c:v>
                </c:pt>
                <c:pt idx="4">
                  <c:v>0.03</c:v>
                </c:pt>
                <c:pt idx="5">
                  <c:v>0.02</c:v>
                </c:pt>
              </c:numCache>
            </c:numRef>
          </c:yVal>
        </c:ser>
        <c:ser>
          <c:idx val="7"/>
          <c:order val="9"/>
          <c:tx>
            <c:strRef>
              <c:f>Tabelle1!$A$184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Tabelle1!$D$186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Tabelle1!$Z$186</c:f>
              <c:numCache>
                <c:formatCode>0.000</c:formatCode>
                <c:ptCount val="1"/>
                <c:pt idx="0">
                  <c:v>6.6699999999999995E-2</c:v>
                </c:pt>
              </c:numCache>
            </c:numRef>
          </c:yVal>
        </c:ser>
        <c:axId val="80512896"/>
        <c:axId val="81145856"/>
      </c:scatterChart>
      <c:valAx>
        <c:axId val="80512896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81145856"/>
        <c:crosses val="autoZero"/>
        <c:crossBetween val="midCat"/>
      </c:valAx>
      <c:valAx>
        <c:axId val="81145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Maschinenmassen [th/t]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/>
              </a:p>
            </c:rich>
          </c:tx>
          <c:layout/>
        </c:title>
        <c:numFmt formatCode="0.000" sourceLinked="1"/>
        <c:majorTickMark val="none"/>
        <c:tickLblPos val="nextTo"/>
        <c:crossAx val="80512896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15"/>
        <c:delete val="1"/>
      </c:legendEntry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3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EEECE1">
                    <a:lumMod val="50000"/>
                  </a:srgbClr>
                </a:solidFill>
              </a:ln>
            </c:spPr>
            <c:trendlineType val="log"/>
          </c:trendline>
          <c:xVal>
            <c:numRef>
              <c:f>Tabelle1!$D$6:$D$90</c:f>
              <c:numCache>
                <c:formatCode>General</c:formatCode>
                <c:ptCount val="85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  <c:pt idx="34">
                  <c:v>2500</c:v>
                </c:pt>
                <c:pt idx="35">
                  <c:v>2500</c:v>
                </c:pt>
                <c:pt idx="36">
                  <c:v>2500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2500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5">
                  <c:v>200</c:v>
                </c:pt>
                <c:pt idx="57">
                  <c:v>1000</c:v>
                </c:pt>
                <c:pt idx="59">
                  <c:v>8</c:v>
                </c:pt>
                <c:pt idx="60">
                  <c:v>12</c:v>
                </c:pt>
                <c:pt idx="61">
                  <c:v>15</c:v>
                </c:pt>
                <c:pt idx="62">
                  <c:v>18</c:v>
                </c:pt>
                <c:pt idx="63">
                  <c:v>23</c:v>
                </c:pt>
                <c:pt idx="65">
                  <c:v>10</c:v>
                </c:pt>
                <c:pt idx="67">
                  <c:v>150</c:v>
                </c:pt>
                <c:pt idx="69">
                  <c:v>400</c:v>
                </c:pt>
                <c:pt idx="71">
                  <c:v>3000</c:v>
                </c:pt>
                <c:pt idx="72">
                  <c:v>3000</c:v>
                </c:pt>
                <c:pt idx="73">
                  <c:v>4000</c:v>
                </c:pt>
                <c:pt idx="74">
                  <c:v>4000</c:v>
                </c:pt>
                <c:pt idx="75">
                  <c:v>5000</c:v>
                </c:pt>
                <c:pt idx="76">
                  <c:v>5000</c:v>
                </c:pt>
                <c:pt idx="77">
                  <c:v>350</c:v>
                </c:pt>
                <c:pt idx="78">
                  <c:v>450</c:v>
                </c:pt>
                <c:pt idx="79">
                  <c:v>550</c:v>
                </c:pt>
                <c:pt idx="80">
                  <c:v>350</c:v>
                </c:pt>
                <c:pt idx="81">
                  <c:v>450</c:v>
                </c:pt>
                <c:pt idx="82">
                  <c:v>650</c:v>
                </c:pt>
                <c:pt idx="83">
                  <c:v>1200</c:v>
                </c:pt>
                <c:pt idx="84">
                  <c:v>2000</c:v>
                </c:pt>
              </c:numCache>
            </c:numRef>
          </c:xVal>
          <c:yVal>
            <c:numRef>
              <c:f>Tabelle1!$V$6:$V$90</c:f>
              <c:numCache>
                <c:formatCode>0.000</c:formatCode>
                <c:ptCount val="85"/>
                <c:pt idx="0">
                  <c:v>2.21616E-3</c:v>
                </c:pt>
                <c:pt idx="1">
                  <c:v>2.5097600000000002E-3</c:v>
                </c:pt>
                <c:pt idx="2">
                  <c:v>2.6818000000000002E-3</c:v>
                </c:pt>
                <c:pt idx="3">
                  <c:v>3.0157599999999997E-3</c:v>
                </c:pt>
                <c:pt idx="4">
                  <c:v>2.7428800000000001E-3</c:v>
                </c:pt>
                <c:pt idx="5">
                  <c:v>2.9309000000000002E-3</c:v>
                </c:pt>
                <c:pt idx="6">
                  <c:v>3.5935200000000002E-3</c:v>
                </c:pt>
                <c:pt idx="7">
                  <c:v>4.2486400000000006E-3</c:v>
                </c:pt>
                <c:pt idx="8">
                  <c:v>2.9743200000000003E-3</c:v>
                </c:pt>
                <c:pt idx="9">
                  <c:v>3.64752E-3</c:v>
                </c:pt>
                <c:pt idx="10">
                  <c:v>4.1738399999999998E-3</c:v>
                </c:pt>
                <c:pt idx="11">
                  <c:v>4.6022399999999996E-3</c:v>
                </c:pt>
                <c:pt idx="12">
                  <c:v>4.3791999999999998E-3</c:v>
                </c:pt>
                <c:pt idx="13">
                  <c:v>5.0749999999999997E-3</c:v>
                </c:pt>
                <c:pt idx="14">
                  <c:v>5.5100000000000001E-3</c:v>
                </c:pt>
                <c:pt idx="15">
                  <c:v>5.0875999999999994E-3</c:v>
                </c:pt>
                <c:pt idx="16">
                  <c:v>5.7423600000000002E-3</c:v>
                </c:pt>
                <c:pt idx="17">
                  <c:v>6.2985999999999997E-3</c:v>
                </c:pt>
                <c:pt idx="18">
                  <c:v>6.7403200000000002E-3</c:v>
                </c:pt>
                <c:pt idx="19">
                  <c:v>5.9136000000000006E-3</c:v>
                </c:pt>
                <c:pt idx="20">
                  <c:v>6.2719999999999998E-3</c:v>
                </c:pt>
                <c:pt idx="21">
                  <c:v>7.1550399999999997E-3</c:v>
                </c:pt>
                <c:pt idx="22">
                  <c:v>9.023999999999999E-3</c:v>
                </c:pt>
                <c:pt idx="23">
                  <c:v>1.20304E-2</c:v>
                </c:pt>
                <c:pt idx="24">
                  <c:v>8.9470399999999999E-3</c:v>
                </c:pt>
                <c:pt idx="25">
                  <c:v>9.6727999999999988E-3</c:v>
                </c:pt>
                <c:pt idx="26">
                  <c:v>1.0904E-2</c:v>
                </c:pt>
                <c:pt idx="27">
                  <c:v>1.8188800000000001E-3</c:v>
                </c:pt>
                <c:pt idx="28">
                  <c:v>2.07888E-3</c:v>
                </c:pt>
                <c:pt idx="29">
                  <c:v>2.2492799999999998E-3</c:v>
                </c:pt>
                <c:pt idx="30">
                  <c:v>2.5048800000000001E-3</c:v>
                </c:pt>
                <c:pt idx="31">
                  <c:v>2.2740799999999999E-3</c:v>
                </c:pt>
                <c:pt idx="32">
                  <c:v>2.4604800000000001E-3</c:v>
                </c:pt>
                <c:pt idx="33">
                  <c:v>2.8239599999999999E-3</c:v>
                </c:pt>
                <c:pt idx="34">
                  <c:v>3.2272799999999995E-3</c:v>
                </c:pt>
                <c:pt idx="35">
                  <c:v>2.6312000000000002E-3</c:v>
                </c:pt>
                <c:pt idx="36">
                  <c:v>2.8495999999999999E-3</c:v>
                </c:pt>
                <c:pt idx="37">
                  <c:v>3.3799999999999998E-3</c:v>
                </c:pt>
                <c:pt idx="38">
                  <c:v>3.7231999999999999E-3</c:v>
                </c:pt>
                <c:pt idx="39">
                  <c:v>3.4982999999999998E-3</c:v>
                </c:pt>
                <c:pt idx="40">
                  <c:v>3.8493000000000004E-3</c:v>
                </c:pt>
                <c:pt idx="41">
                  <c:v>4.2002999999999997E-3</c:v>
                </c:pt>
                <c:pt idx="42">
                  <c:v>4.0216999999999996E-3</c:v>
                </c:pt>
                <c:pt idx="43">
                  <c:v>4.4145E-3</c:v>
                </c:pt>
                <c:pt idx="44">
                  <c:v>4.8869999999999999E-3</c:v>
                </c:pt>
                <c:pt idx="45">
                  <c:v>5.1570000000000001E-3</c:v>
                </c:pt>
                <c:pt idx="46">
                  <c:v>4.7735999999999994E-3</c:v>
                </c:pt>
                <c:pt idx="47">
                  <c:v>5.0856E-3</c:v>
                </c:pt>
                <c:pt idx="48">
                  <c:v>5.8460000000000005E-3</c:v>
                </c:pt>
                <c:pt idx="49">
                  <c:v>7.0519999999999992E-3</c:v>
                </c:pt>
                <c:pt idx="50">
                  <c:v>8.2280000000000009E-3</c:v>
                </c:pt>
                <c:pt idx="51">
                  <c:v>7.0311999999999996E-3</c:v>
                </c:pt>
                <c:pt idx="52">
                  <c:v>7.6760000000000005E-3</c:v>
                </c:pt>
                <c:pt idx="53">
                  <c:v>8.4480000000000006E-3</c:v>
                </c:pt>
                <c:pt idx="55">
                  <c:v>0.115575</c:v>
                </c:pt>
                <c:pt idx="59">
                  <c:v>0.1938</c:v>
                </c:pt>
                <c:pt idx="60">
                  <c:v>0.15453333333333333</c:v>
                </c:pt>
                <c:pt idx="61">
                  <c:v>0.14591999999999999</c:v>
                </c:pt>
                <c:pt idx="62">
                  <c:v>0.14699999999999999</c:v>
                </c:pt>
                <c:pt idx="63">
                  <c:v>0.10271739130434782</c:v>
                </c:pt>
                <c:pt idx="65">
                  <c:v>0.36399999999999999</c:v>
                </c:pt>
                <c:pt idx="67">
                  <c:v>4.1999999999999996E-2</c:v>
                </c:pt>
                <c:pt idx="69">
                  <c:v>1.8142499999999999E-2</c:v>
                </c:pt>
              </c:numCache>
            </c:numRef>
          </c:yVal>
        </c:ser>
        <c:ser>
          <c:idx val="0"/>
          <c:order val="1"/>
          <c:tx>
            <c:strRef>
              <c:f>Tabelle1!$A$92</c:f>
              <c:strCache>
                <c:ptCount val="1"/>
                <c:pt idx="0">
                  <c:v>Bedeschi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Tabelle1!$D$94:$D$112</c:f>
              <c:numCache>
                <c:formatCode>General</c:formatCode>
                <c:ptCount val="1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</c:numCache>
            </c:numRef>
          </c:xVal>
          <c:yVal>
            <c:numRef>
              <c:f>Tabelle1!$V$94:$V$112</c:f>
              <c:numCache>
                <c:formatCode>0.000</c:formatCode>
                <c:ptCount val="19"/>
                <c:pt idx="0">
                  <c:v>7.802666666666667E-3</c:v>
                </c:pt>
                <c:pt idx="1">
                  <c:v>8.4853999999999988E-3</c:v>
                </c:pt>
                <c:pt idx="2">
                  <c:v>9.1820666666666655E-3</c:v>
                </c:pt>
                <c:pt idx="3">
                  <c:v>7.5171666666666668E-3</c:v>
                </c:pt>
                <c:pt idx="4">
                  <c:v>8.4005E-3</c:v>
                </c:pt>
                <c:pt idx="5">
                  <c:v>9.2838333333333332E-3</c:v>
                </c:pt>
                <c:pt idx="6">
                  <c:v>8.9355000000000007E-3</c:v>
                </c:pt>
                <c:pt idx="7">
                  <c:v>9.9854999999999996E-3</c:v>
                </c:pt>
                <c:pt idx="8">
                  <c:v>1.1035499999999998E-2</c:v>
                </c:pt>
                <c:pt idx="10">
                  <c:v>6.332666666666667E-3</c:v>
                </c:pt>
                <c:pt idx="11">
                  <c:v>7.0103999999999991E-3</c:v>
                </c:pt>
                <c:pt idx="12">
                  <c:v>8.7860000000000004E-3</c:v>
                </c:pt>
                <c:pt idx="13">
                  <c:v>7.9296000000000002E-3</c:v>
                </c:pt>
                <c:pt idx="14">
                  <c:v>8.7782399999999997E-3</c:v>
                </c:pt>
                <c:pt idx="15">
                  <c:v>1.10016E-2</c:v>
                </c:pt>
                <c:pt idx="16">
                  <c:v>1.0074359999999999E-2</c:v>
                </c:pt>
                <c:pt idx="17">
                  <c:v>1.014984E-2</c:v>
                </c:pt>
                <c:pt idx="18">
                  <c:v>1.27206E-2</c:v>
                </c:pt>
              </c:numCache>
            </c:numRef>
          </c:yVal>
        </c:ser>
        <c:ser>
          <c:idx val="1"/>
          <c:order val="2"/>
          <c:tx>
            <c:strRef>
              <c:f>Tabelle1!$A$114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Tabelle1!$D$136:$D$148</c:f>
              <c:numCache>
                <c:formatCode>General</c:formatCode>
                <c:ptCount val="13"/>
                <c:pt idx="0">
                  <c:v>550</c:v>
                </c:pt>
                <c:pt idx="1">
                  <c:v>1700</c:v>
                </c:pt>
                <c:pt idx="2">
                  <c:v>2800</c:v>
                </c:pt>
                <c:pt idx="4">
                  <c:v>130</c:v>
                </c:pt>
                <c:pt idx="5">
                  <c:v>155</c:v>
                </c:pt>
                <c:pt idx="6">
                  <c:v>290</c:v>
                </c:pt>
                <c:pt idx="7">
                  <c:v>460</c:v>
                </c:pt>
                <c:pt idx="8">
                  <c:v>500</c:v>
                </c:pt>
                <c:pt idx="9">
                  <c:v>600</c:v>
                </c:pt>
                <c:pt idx="10">
                  <c:v>750</c:v>
                </c:pt>
                <c:pt idx="11">
                  <c:v>1800</c:v>
                </c:pt>
                <c:pt idx="12">
                  <c:v>9000</c:v>
                </c:pt>
              </c:numCache>
            </c:numRef>
          </c:xVal>
          <c:yVal>
            <c:numRef>
              <c:f>Tabelle1!$V$136:$V$148</c:f>
              <c:numCache>
                <c:formatCode>0.000</c:formatCode>
                <c:ptCount val="13"/>
                <c:pt idx="0">
                  <c:v>4.065454545454545E-2</c:v>
                </c:pt>
                <c:pt idx="1">
                  <c:v>2.0811764705882356E-2</c:v>
                </c:pt>
                <c:pt idx="2">
                  <c:v>1.4628571428571428E-2</c:v>
                </c:pt>
                <c:pt idx="4">
                  <c:v>4.2403846153846153E-2</c:v>
                </c:pt>
                <c:pt idx="5">
                  <c:v>4.3774193548387096E-2</c:v>
                </c:pt>
                <c:pt idx="6">
                  <c:v>3.5560344827586209E-2</c:v>
                </c:pt>
                <c:pt idx="7">
                  <c:v>3.4989130434782606E-2</c:v>
                </c:pt>
                <c:pt idx="8">
                  <c:v>3.9359999999999999E-2</c:v>
                </c:pt>
                <c:pt idx="9">
                  <c:v>3.9600000000000003E-2</c:v>
                </c:pt>
                <c:pt idx="10">
                  <c:v>4.1140000000000003E-2</c:v>
                </c:pt>
                <c:pt idx="11">
                  <c:v>2.2088888888888887E-2</c:v>
                </c:pt>
                <c:pt idx="12">
                  <c:v>5.2049333333333333E-3</c:v>
                </c:pt>
              </c:numCache>
            </c:numRef>
          </c:yVal>
        </c:ser>
        <c:ser>
          <c:idx val="2"/>
          <c:order val="3"/>
          <c:tx>
            <c:strRef>
              <c:f>Tabelle1!$A$150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Tabelle1!$D$155:$D$157</c:f>
              <c:numCache>
                <c:formatCode>General</c:formatCode>
                <c:ptCount val="3"/>
                <c:pt idx="0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Tabelle1!$V$155:$V$157</c:f>
              <c:numCache>
                <c:formatCode>0.000</c:formatCode>
                <c:ptCount val="3"/>
                <c:pt idx="0">
                  <c:v>2.5600000000000001E-2</c:v>
                </c:pt>
                <c:pt idx="2">
                  <c:v>1.2800000000000001E-2</c:v>
                </c:pt>
              </c:numCache>
            </c:numRef>
          </c:yVal>
        </c:ser>
        <c:ser>
          <c:idx val="4"/>
          <c:order val="4"/>
          <c:tx>
            <c:strRef>
              <c:f>Tabelle1!$A$159</c:f>
              <c:strCache>
                <c:ptCount val="1"/>
                <c:pt idx="0">
                  <c:v>KHD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Tabelle1!$D$161:$D$163</c:f>
              <c:numCache>
                <c:formatCode>General</c:formatCode>
                <c:ptCount val="3"/>
                <c:pt idx="0">
                  <c:v>960</c:v>
                </c:pt>
                <c:pt idx="2">
                  <c:v>1545</c:v>
                </c:pt>
              </c:numCache>
            </c:numRef>
          </c:xVal>
          <c:yVal>
            <c:numRef>
              <c:f>Tabelle1!$V$161:$V$163</c:f>
              <c:numCache>
                <c:formatCode>0.000</c:formatCode>
                <c:ptCount val="3"/>
                <c:pt idx="0">
                  <c:v>1.6473333333333333E-2</c:v>
                </c:pt>
                <c:pt idx="2">
                  <c:v>1.6560194174757282E-2</c:v>
                </c:pt>
              </c:numCache>
            </c:numRef>
          </c:yVal>
        </c:ser>
        <c:ser>
          <c:idx val="5"/>
          <c:order val="5"/>
          <c:tx>
            <c:strRef>
              <c:f>Tabelle1!$A$165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Tabelle1!$D$167:$D$176</c:f>
              <c:numCache>
                <c:formatCode>General</c:formatCode>
                <c:ptCount val="10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300</c:v>
                </c:pt>
                <c:pt idx="4">
                  <c:v>480</c:v>
                </c:pt>
                <c:pt idx="5">
                  <c:v>300</c:v>
                </c:pt>
                <c:pt idx="6">
                  <c:v>480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Tabelle1!$V$167:$V$176</c:f>
              <c:numCache>
                <c:formatCode>0.000</c:formatCode>
                <c:ptCount val="10"/>
                <c:pt idx="0">
                  <c:v>2.64E-2</c:v>
                </c:pt>
                <c:pt idx="1">
                  <c:v>3.0457142857142856E-2</c:v>
                </c:pt>
                <c:pt idx="2">
                  <c:v>2.1671111111111113E-2</c:v>
                </c:pt>
                <c:pt idx="3">
                  <c:v>3.737E-2</c:v>
                </c:pt>
                <c:pt idx="4">
                  <c:v>1.9005000000000001E-2</c:v>
                </c:pt>
                <c:pt idx="5">
                  <c:v>3.7683333333333333E-2</c:v>
                </c:pt>
                <c:pt idx="6">
                  <c:v>3.9666666666666663E-2</c:v>
                </c:pt>
                <c:pt idx="7">
                  <c:v>6.2156250000000003E-2</c:v>
                </c:pt>
                <c:pt idx="8">
                  <c:v>4.5499999999999999E-2</c:v>
                </c:pt>
                <c:pt idx="9">
                  <c:v>4.8789999999999993E-2</c:v>
                </c:pt>
              </c:numCache>
            </c:numRef>
          </c:yVal>
        </c:ser>
        <c:ser>
          <c:idx val="6"/>
          <c:order val="6"/>
          <c:tx>
            <c:strRef>
              <c:f>Tabelle1!$A$178</c:f>
              <c:strCache>
                <c:ptCount val="1"/>
                <c:pt idx="0">
                  <c:v>Merz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Tabelle1!$D$179:$D$182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xVal>
          <c:yVal>
            <c:numRef>
              <c:f>Tabelle1!$V$179:$V$182</c:f>
              <c:numCache>
                <c:formatCode>0.000</c:formatCode>
                <c:ptCount val="4"/>
                <c:pt idx="0">
                  <c:v>2.3333333333333334E-2</c:v>
                </c:pt>
                <c:pt idx="1">
                  <c:v>3.0099999999999998E-2</c:v>
                </c:pt>
                <c:pt idx="2">
                  <c:v>2.3333333333333334E-2</c:v>
                </c:pt>
                <c:pt idx="3">
                  <c:v>3.0099999999999998E-2</c:v>
                </c:pt>
              </c:numCache>
            </c:numRef>
          </c:yVal>
        </c:ser>
        <c:ser>
          <c:idx val="7"/>
          <c:order val="7"/>
          <c:tx>
            <c:strRef>
              <c:f>Tabelle1!$A$184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Tabelle1!$D$186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Tabelle1!$V$186</c:f>
              <c:numCache>
                <c:formatCode>0.000</c:formatCode>
                <c:ptCount val="1"/>
                <c:pt idx="0">
                  <c:v>6.23844E-2</c:v>
                </c:pt>
              </c:numCache>
            </c:numRef>
          </c:yVal>
        </c:ser>
        <c:ser>
          <c:idx val="8"/>
          <c:order val="8"/>
          <c:tx>
            <c:strRef>
              <c:f>Tabelle1!$A$188</c:f>
              <c:strCache>
                <c:ptCount val="1"/>
                <c:pt idx="0">
                  <c:v>Thomaco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Tabelle1!$D$190:$D$191</c:f>
              <c:numCache>
                <c:formatCode>General</c:formatCode>
                <c:ptCount val="2"/>
                <c:pt idx="0">
                  <c:v>90</c:v>
                </c:pt>
                <c:pt idx="1">
                  <c:v>300</c:v>
                </c:pt>
              </c:numCache>
            </c:numRef>
          </c:xVal>
          <c:yVal>
            <c:numRef>
              <c:f>Tabelle1!$V$190:$V$191</c:f>
              <c:numCache>
                <c:formatCode>0.000</c:formatCode>
                <c:ptCount val="2"/>
                <c:pt idx="0">
                  <c:v>9.4951111111111111E-2</c:v>
                </c:pt>
                <c:pt idx="1">
                  <c:v>4.0571999999999997E-2</c:v>
                </c:pt>
              </c:numCache>
            </c:numRef>
          </c:yVal>
        </c:ser>
        <c:ser>
          <c:idx val="9"/>
          <c:order val="9"/>
          <c:tx>
            <c:strRef>
              <c:f>Tabelle1!$A$193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Tabelle1!$D$195:$D$200</c:f>
              <c:numCache>
                <c:formatCode>General</c:formatCode>
                <c:ptCount val="6"/>
                <c:pt idx="0">
                  <c:v>5000</c:v>
                </c:pt>
                <c:pt idx="1">
                  <c:v>3000</c:v>
                </c:pt>
                <c:pt idx="2">
                  <c:v>2000</c:v>
                </c:pt>
                <c:pt idx="3">
                  <c:v>1200</c:v>
                </c:pt>
                <c:pt idx="4">
                  <c:v>800</c:v>
                </c:pt>
                <c:pt idx="5">
                  <c:v>450</c:v>
                </c:pt>
              </c:numCache>
            </c:numRef>
          </c:xVal>
          <c:yVal>
            <c:numRef>
              <c:f>Tabelle1!$V$195:$V$200</c:f>
              <c:numCache>
                <c:formatCode>0.000</c:formatCode>
                <c:ptCount val="6"/>
                <c:pt idx="0">
                  <c:v>4.2240000000000003E-3</c:v>
                </c:pt>
                <c:pt idx="1">
                  <c:v>5.6400000000000009E-3</c:v>
                </c:pt>
                <c:pt idx="2">
                  <c:v>4.81E-3</c:v>
                </c:pt>
                <c:pt idx="3">
                  <c:v>7.2000000000000007E-3</c:v>
                </c:pt>
                <c:pt idx="4">
                  <c:v>9.8999999999999991E-3</c:v>
                </c:pt>
                <c:pt idx="5">
                  <c:v>8.6666666666666663E-3</c:v>
                </c:pt>
              </c:numCache>
            </c:numRef>
          </c:yVal>
        </c:ser>
        <c:axId val="47514368"/>
        <c:axId val="47516288"/>
      </c:scatterChart>
      <c:valAx>
        <c:axId val="47514368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47516288"/>
        <c:crosses val="autoZero"/>
        <c:crossBetween val="midCat"/>
      </c:valAx>
      <c:valAx>
        <c:axId val="47516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u="none" strike="noStrike" baseline="0"/>
                  <a:t>spez. Flächenbedarf [m² h/t]</a:t>
                </a:r>
                <a:endParaRPr lang="de-DE" sz="1400"/>
              </a:p>
            </c:rich>
          </c:tx>
          <c:layout/>
        </c:title>
        <c:numFmt formatCode="0.000" sourceLinked="1"/>
        <c:majorTickMark val="none"/>
        <c:tickLblPos val="nextTo"/>
        <c:crossAx val="4751436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8"/>
        <c:delete val="1"/>
      </c:legendEntry>
      <c:legendEntry>
        <c:idx val="9"/>
        <c:delete val="1"/>
      </c:legendEntry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3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EEECE1">
                    <a:lumMod val="50000"/>
                  </a:srgbClr>
                </a:solidFill>
              </a:ln>
            </c:spPr>
            <c:trendlineType val="log"/>
          </c:trendline>
          <c:xVal>
            <c:numRef>
              <c:f>Tabelle1!$D$6:$D$90</c:f>
              <c:numCache>
                <c:formatCode>General</c:formatCode>
                <c:ptCount val="85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  <c:pt idx="34">
                  <c:v>2500</c:v>
                </c:pt>
                <c:pt idx="35">
                  <c:v>2500</c:v>
                </c:pt>
                <c:pt idx="36">
                  <c:v>2500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2500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5">
                  <c:v>200</c:v>
                </c:pt>
                <c:pt idx="57">
                  <c:v>1000</c:v>
                </c:pt>
                <c:pt idx="59">
                  <c:v>8</c:v>
                </c:pt>
                <c:pt idx="60">
                  <c:v>12</c:v>
                </c:pt>
                <c:pt idx="61">
                  <c:v>15</c:v>
                </c:pt>
                <c:pt idx="62">
                  <c:v>18</c:v>
                </c:pt>
                <c:pt idx="63">
                  <c:v>23</c:v>
                </c:pt>
                <c:pt idx="65">
                  <c:v>10</c:v>
                </c:pt>
                <c:pt idx="67">
                  <c:v>150</c:v>
                </c:pt>
                <c:pt idx="69">
                  <c:v>400</c:v>
                </c:pt>
                <c:pt idx="71">
                  <c:v>3000</c:v>
                </c:pt>
                <c:pt idx="72">
                  <c:v>3000</c:v>
                </c:pt>
                <c:pt idx="73">
                  <c:v>4000</c:v>
                </c:pt>
                <c:pt idx="74">
                  <c:v>4000</c:v>
                </c:pt>
                <c:pt idx="75">
                  <c:v>5000</c:v>
                </c:pt>
                <c:pt idx="76">
                  <c:v>5000</c:v>
                </c:pt>
                <c:pt idx="77">
                  <c:v>350</c:v>
                </c:pt>
                <c:pt idx="78">
                  <c:v>450</c:v>
                </c:pt>
                <c:pt idx="79">
                  <c:v>550</c:v>
                </c:pt>
                <c:pt idx="80">
                  <c:v>350</c:v>
                </c:pt>
                <c:pt idx="81">
                  <c:v>450</c:v>
                </c:pt>
                <c:pt idx="82">
                  <c:v>650</c:v>
                </c:pt>
                <c:pt idx="83">
                  <c:v>1200</c:v>
                </c:pt>
                <c:pt idx="84">
                  <c:v>2000</c:v>
                </c:pt>
              </c:numCache>
            </c:numRef>
          </c:xVal>
          <c:yVal>
            <c:numRef>
              <c:f>Tabelle1!$S$6:$S$75</c:f>
              <c:numCache>
                <c:formatCode>0.00</c:formatCode>
                <c:ptCount val="70"/>
                <c:pt idx="0">
                  <c:v>16.906881466310981</c:v>
                </c:pt>
                <c:pt idx="1">
                  <c:v>14.92905872688215</c:v>
                </c:pt>
                <c:pt idx="2">
                  <c:v>15.792729202949729</c:v>
                </c:pt>
                <c:pt idx="3">
                  <c:v>14.04386992879758</c:v>
                </c:pt>
                <c:pt idx="4">
                  <c:v>17.531730040683176</c:v>
                </c:pt>
                <c:pt idx="5">
                  <c:v>21.894681836518615</c:v>
                </c:pt>
                <c:pt idx="6">
                  <c:v>24.126624420947305</c:v>
                </c:pt>
                <c:pt idx="7">
                  <c:v>19.178250329865904</c:v>
                </c:pt>
                <c:pt idx="8">
                  <c:v>18.25581730746411</c:v>
                </c:pt>
                <c:pt idx="9">
                  <c:v>17.391576563807085</c:v>
                </c:pt>
                <c:pt idx="10">
                  <c:v>18.413713797487816</c:v>
                </c:pt>
                <c:pt idx="11">
                  <c:v>15.868152387349102</c:v>
                </c:pt>
                <c:pt idx="12">
                  <c:v>16.404077158813838</c:v>
                </c:pt>
                <c:pt idx="13">
                  <c:v>13.338385752178857</c:v>
                </c:pt>
                <c:pt idx="14">
                  <c:v>17.144273076124591</c:v>
                </c:pt>
                <c:pt idx="15">
                  <c:v>14.464354543245543</c:v>
                </c:pt>
                <c:pt idx="16">
                  <c:v>14.24312258029655</c:v>
                </c:pt>
                <c:pt idx="17">
                  <c:v>16.231610473000288</c:v>
                </c:pt>
                <c:pt idx="18">
                  <c:v>14.4742349932579</c:v>
                </c:pt>
                <c:pt idx="19">
                  <c:v>7.2043341274110499</c:v>
                </c:pt>
                <c:pt idx="20">
                  <c:v>8.3021374230165428</c:v>
                </c:pt>
                <c:pt idx="21">
                  <c:v>8.506528728577484</c:v>
                </c:pt>
                <c:pt idx="22">
                  <c:v>7.815094855713812</c:v>
                </c:pt>
                <c:pt idx="23">
                  <c:v>9.1595323069527819</c:v>
                </c:pt>
                <c:pt idx="24">
                  <c:v>5.8141803807178176</c:v>
                </c:pt>
                <c:pt idx="25">
                  <c:v>6.5187109412081536</c:v>
                </c:pt>
                <c:pt idx="26">
                  <c:v>7.228332170776576</c:v>
                </c:pt>
                <c:pt idx="27">
                  <c:v>9.6867564759894105</c:v>
                </c:pt>
                <c:pt idx="28">
                  <c:v>8.4752595720039725</c:v>
                </c:pt>
                <c:pt idx="29">
                  <c:v>9.5268581184074144</c:v>
                </c:pt>
                <c:pt idx="30">
                  <c:v>8.5547297389780859</c:v>
                </c:pt>
                <c:pt idx="31">
                  <c:v>11.056276447115819</c:v>
                </c:pt>
                <c:pt idx="32">
                  <c:v>13.934563290786468</c:v>
                </c:pt>
                <c:pt idx="33">
                  <c:v>17.80680827126244</c:v>
                </c:pt>
                <c:pt idx="34">
                  <c:v>15.581453820466241</c:v>
                </c:pt>
                <c:pt idx="35">
                  <c:v>12.668490929360495</c:v>
                </c:pt>
                <c:pt idx="36">
                  <c:v>14.03705783267827</c:v>
                </c:pt>
                <c:pt idx="37">
                  <c:v>14.073244842475612</c:v>
                </c:pt>
                <c:pt idx="38">
                  <c:v>12.775990429621714</c:v>
                </c:pt>
                <c:pt idx="39">
                  <c:v>12.704583496110811</c:v>
                </c:pt>
                <c:pt idx="40">
                  <c:v>11.546110836890978</c:v>
                </c:pt>
                <c:pt idx="41">
                  <c:v>15.390916040869616</c:v>
                </c:pt>
                <c:pt idx="42">
                  <c:v>12.934755062162154</c:v>
                </c:pt>
                <c:pt idx="43">
                  <c:v>14.283426705655959</c:v>
                </c:pt>
                <c:pt idx="44">
                  <c:v>16.128040513637771</c:v>
                </c:pt>
                <c:pt idx="45">
                  <c:v>15.283640486745741</c:v>
                </c:pt>
                <c:pt idx="46">
                  <c:v>7.015328492756673</c:v>
                </c:pt>
                <c:pt idx="47">
                  <c:v>8.0482602953711524</c:v>
                </c:pt>
                <c:pt idx="48">
                  <c:v>8.2107423879575769</c:v>
                </c:pt>
                <c:pt idx="49">
                  <c:v>8.2503996287320174</c:v>
                </c:pt>
                <c:pt idx="50">
                  <c:v>10.568366764600199</c:v>
                </c:pt>
                <c:pt idx="51">
                  <c:v>6.5299015073189306</c:v>
                </c:pt>
                <c:pt idx="52">
                  <c:v>7.2501529329134282</c:v>
                </c:pt>
                <c:pt idx="53">
                  <c:v>7.891414141414141</c:v>
                </c:pt>
                <c:pt idx="55">
                  <c:v>1.8109653954695681</c:v>
                </c:pt>
                <c:pt idx="59">
                  <c:v>9.2142120005897095</c:v>
                </c:pt>
                <c:pt idx="60">
                  <c:v>9.3783996698803325</c:v>
                </c:pt>
                <c:pt idx="61">
                  <c:v>9.9319857615052118</c:v>
                </c:pt>
                <c:pt idx="62">
                  <c:v>9.8590160701961942</c:v>
                </c:pt>
                <c:pt idx="63">
                  <c:v>14.722797331492984</c:v>
                </c:pt>
                <c:pt idx="65">
                  <c:v>6.6110360228007288</c:v>
                </c:pt>
                <c:pt idx="67">
                  <c:v>5.4563492063492065</c:v>
                </c:pt>
                <c:pt idx="69">
                  <c:v>10.826984783165024</c:v>
                </c:pt>
              </c:numCache>
            </c:numRef>
          </c:yVal>
        </c:ser>
        <c:ser>
          <c:idx val="0"/>
          <c:order val="1"/>
          <c:tx>
            <c:strRef>
              <c:f>Tabelle1!$A$92</c:f>
              <c:strCache>
                <c:ptCount val="1"/>
                <c:pt idx="0">
                  <c:v>Bedeschi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Tabelle1!$D$94:$D$112</c:f>
              <c:numCache>
                <c:formatCode>General</c:formatCode>
                <c:ptCount val="1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</c:numCache>
            </c:numRef>
          </c:xVal>
          <c:yVal>
            <c:numRef>
              <c:f>Tabelle1!$S$94:$S$112</c:f>
              <c:numCache>
                <c:formatCode>0.00</c:formatCode>
                <c:ptCount val="19"/>
                <c:pt idx="0">
                  <c:v>9.3517375528373172</c:v>
                </c:pt>
                <c:pt idx="1">
                  <c:v>10.319158678992903</c:v>
                </c:pt>
                <c:pt idx="2">
                  <c:v>11.559052072482048</c:v>
                </c:pt>
                <c:pt idx="3">
                  <c:v>7.7118171065455012</c:v>
                </c:pt>
                <c:pt idx="4">
                  <c:v>8.2810805775018554</c:v>
                </c:pt>
                <c:pt idx="5">
                  <c:v>9.0826141097416784</c:v>
                </c:pt>
                <c:pt idx="6">
                  <c:v>9.436682404546298</c:v>
                </c:pt>
                <c:pt idx="7">
                  <c:v>10.555489913602656</c:v>
                </c:pt>
                <c:pt idx="8">
                  <c:v>11.938952078777504</c:v>
                </c:pt>
                <c:pt idx="10">
                  <c:v>5.6488616259991424</c:v>
                </c:pt>
                <c:pt idx="11">
                  <c:v>6.1233066969492009</c:v>
                </c:pt>
                <c:pt idx="12">
                  <c:v>5.9222080952883278</c:v>
                </c:pt>
                <c:pt idx="13">
                  <c:v>4.3014183731566469</c:v>
                </c:pt>
                <c:pt idx="14">
                  <c:v>4.6518740455200254</c:v>
                </c:pt>
                <c:pt idx="15">
                  <c:v>4.3970791082899456</c:v>
                </c:pt>
                <c:pt idx="16">
                  <c:v>4.801784482365397</c:v>
                </c:pt>
                <c:pt idx="17">
                  <c:v>5.9575945923485811</c:v>
                </c:pt>
                <c:pt idx="18">
                  <c:v>5.9419987949864117</c:v>
                </c:pt>
              </c:numCache>
            </c:numRef>
          </c:yVal>
        </c:ser>
        <c:ser>
          <c:idx val="1"/>
          <c:order val="2"/>
          <c:tx>
            <c:strRef>
              <c:f>Tabelle1!$A$114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Tabelle1!$D$136:$D$148</c:f>
              <c:numCache>
                <c:formatCode>General</c:formatCode>
                <c:ptCount val="13"/>
                <c:pt idx="0">
                  <c:v>550</c:v>
                </c:pt>
                <c:pt idx="1">
                  <c:v>1700</c:v>
                </c:pt>
                <c:pt idx="2">
                  <c:v>2800</c:v>
                </c:pt>
                <c:pt idx="4">
                  <c:v>130</c:v>
                </c:pt>
                <c:pt idx="5">
                  <c:v>155</c:v>
                </c:pt>
                <c:pt idx="6">
                  <c:v>290</c:v>
                </c:pt>
                <c:pt idx="7">
                  <c:v>460</c:v>
                </c:pt>
                <c:pt idx="8">
                  <c:v>500</c:v>
                </c:pt>
                <c:pt idx="9">
                  <c:v>600</c:v>
                </c:pt>
                <c:pt idx="10">
                  <c:v>750</c:v>
                </c:pt>
                <c:pt idx="11">
                  <c:v>1800</c:v>
                </c:pt>
                <c:pt idx="12">
                  <c:v>9000</c:v>
                </c:pt>
              </c:numCache>
            </c:numRef>
          </c:xVal>
          <c:yVal>
            <c:numRef>
              <c:f>Tabelle1!$S$116:$S$148</c:f>
              <c:numCache>
                <c:formatCode>0.00</c:formatCode>
                <c:ptCount val="33"/>
                <c:pt idx="0">
                  <c:v>10.033898305084746</c:v>
                </c:pt>
                <c:pt idx="3">
                  <c:v>22.450399923260452</c:v>
                </c:pt>
                <c:pt idx="5">
                  <c:v>11.52073732718894</c:v>
                </c:pt>
                <c:pt idx="7">
                  <c:v>11.233660130718954</c:v>
                </c:pt>
                <c:pt idx="8">
                  <c:v>7.605219946417769</c:v>
                </c:pt>
                <c:pt idx="9">
                  <c:v>6.3131313131313131</c:v>
                </c:pt>
                <c:pt idx="12">
                  <c:v>4.166666666666667</c:v>
                </c:pt>
                <c:pt idx="13">
                  <c:v>2.9956427015250546</c:v>
                </c:pt>
                <c:pt idx="14">
                  <c:v>0.99362753540626114</c:v>
                </c:pt>
                <c:pt idx="18">
                  <c:v>5.4869684499314131</c:v>
                </c:pt>
                <c:pt idx="19">
                  <c:v>3.9499670836076368</c:v>
                </c:pt>
                <c:pt idx="24">
                  <c:v>1.8476526413034349</c:v>
                </c:pt>
                <c:pt idx="25">
                  <c:v>3.594730125635818</c:v>
                </c:pt>
                <c:pt idx="26">
                  <c:v>2.9425287356321839</c:v>
                </c:pt>
                <c:pt idx="27">
                  <c:v>2.4198427102238353</c:v>
                </c:pt>
                <c:pt idx="29">
                  <c:v>1.9700551615445232</c:v>
                </c:pt>
                <c:pt idx="32">
                  <c:v>8.3017156562767145</c:v>
                </c:pt>
              </c:numCache>
            </c:numRef>
          </c:yVal>
        </c:ser>
        <c:ser>
          <c:idx val="2"/>
          <c:order val="3"/>
          <c:tx>
            <c:strRef>
              <c:f>Tabelle1!$A$150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Tabelle1!$D$155:$D$157</c:f>
              <c:numCache>
                <c:formatCode>General</c:formatCode>
                <c:ptCount val="3"/>
                <c:pt idx="0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Tabelle1!$S$155:$S$157</c:f>
              <c:numCache>
                <c:formatCode>0.00</c:formatCode>
                <c:ptCount val="3"/>
                <c:pt idx="0">
                  <c:v>0.6417410714285714</c:v>
                </c:pt>
                <c:pt idx="2">
                  <c:v>1.1160714285714284</c:v>
                </c:pt>
              </c:numCache>
            </c:numRef>
          </c:yVal>
        </c:ser>
        <c:ser>
          <c:idx val="4"/>
          <c:order val="4"/>
          <c:tx>
            <c:strRef>
              <c:f>Tabelle1!$A$165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Tabelle1!$D$167:$D$176</c:f>
              <c:numCache>
                <c:formatCode>General</c:formatCode>
                <c:ptCount val="10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300</c:v>
                </c:pt>
                <c:pt idx="4">
                  <c:v>480</c:v>
                </c:pt>
                <c:pt idx="5">
                  <c:v>300</c:v>
                </c:pt>
                <c:pt idx="6">
                  <c:v>480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Tabelle1!$S$167:$S$176</c:f>
              <c:numCache>
                <c:formatCode>0.00</c:formatCode>
                <c:ptCount val="10"/>
                <c:pt idx="0">
                  <c:v>7.2150072150072146</c:v>
                </c:pt>
                <c:pt idx="1">
                  <c:v>6.0363814340484545</c:v>
                </c:pt>
                <c:pt idx="2">
                  <c:v>9.8084673823875583</c:v>
                </c:pt>
                <c:pt idx="3">
                  <c:v>6.4129359411828837</c:v>
                </c:pt>
                <c:pt idx="4">
                  <c:v>9.6723772381880941</c:v>
                </c:pt>
                <c:pt idx="5">
                  <c:v>5.4056710403459629</c:v>
                </c:pt>
                <c:pt idx="6">
                  <c:v>3.9889373470907348</c:v>
                </c:pt>
                <c:pt idx="7">
                  <c:v>3.5316190265975056</c:v>
                </c:pt>
                <c:pt idx="8">
                  <c:v>4.7172339855266685</c:v>
                </c:pt>
                <c:pt idx="9">
                  <c:v>3.3462862496915142</c:v>
                </c:pt>
              </c:numCache>
            </c:numRef>
          </c:yVal>
        </c:ser>
        <c:ser>
          <c:idx val="5"/>
          <c:order val="5"/>
          <c:tx>
            <c:strRef>
              <c:f>Tabelle1!$A$178</c:f>
              <c:strCache>
                <c:ptCount val="1"/>
                <c:pt idx="0">
                  <c:v>Merz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Tabelle1!$D$179:$D$182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xVal>
          <c:yVal>
            <c:numRef>
              <c:f>Tabelle1!$S$179:$S$182</c:f>
              <c:numCache>
                <c:formatCode>0.00</c:formatCode>
                <c:ptCount val="4"/>
                <c:pt idx="0">
                  <c:v>11.224489795918368</c:v>
                </c:pt>
                <c:pt idx="1">
                  <c:v>9.2880362947879824</c:v>
                </c:pt>
                <c:pt idx="2">
                  <c:v>11.224489795918368</c:v>
                </c:pt>
                <c:pt idx="3">
                  <c:v>9.2880362947879824</c:v>
                </c:pt>
              </c:numCache>
            </c:numRef>
          </c:yVal>
        </c:ser>
        <c:ser>
          <c:idx val="6"/>
          <c:order val="6"/>
          <c:tx>
            <c:strRef>
              <c:f>Tabelle1!$A$184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Tabelle1!$D$186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Tabelle1!$S$186</c:f>
              <c:numCache>
                <c:formatCode>0.00</c:formatCode>
                <c:ptCount val="1"/>
                <c:pt idx="0">
                  <c:v>15.266331845476632</c:v>
                </c:pt>
              </c:numCache>
            </c:numRef>
          </c:yVal>
        </c:ser>
        <c:ser>
          <c:idx val="7"/>
          <c:order val="7"/>
          <c:tx>
            <c:strRef>
              <c:f>Tabelle1!$A$188</c:f>
              <c:strCache>
                <c:ptCount val="1"/>
                <c:pt idx="0">
                  <c:v>Thomaco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Tabelle1!$D$190:$D$191</c:f>
              <c:numCache>
                <c:formatCode>General</c:formatCode>
                <c:ptCount val="2"/>
                <c:pt idx="0">
                  <c:v>90</c:v>
                </c:pt>
                <c:pt idx="1">
                  <c:v>300</c:v>
                </c:pt>
              </c:numCache>
            </c:numRef>
          </c:xVal>
          <c:yVal>
            <c:numRef>
              <c:f>Tabelle1!$S$190:$S$191</c:f>
              <c:numCache>
                <c:formatCode>0.00</c:formatCode>
                <c:ptCount val="2"/>
                <c:pt idx="0">
                  <c:v>3.6005933777886598</c:v>
                </c:pt>
                <c:pt idx="1">
                  <c:v>3.7666497293826491</c:v>
                </c:pt>
              </c:numCache>
            </c:numRef>
          </c:yVal>
        </c:ser>
        <c:ser>
          <c:idx val="8"/>
          <c:order val="8"/>
          <c:tx>
            <c:strRef>
              <c:f>Tabelle1!$A$193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Tabelle1!$D$195:$D$200</c:f>
              <c:numCache>
                <c:formatCode>General</c:formatCode>
                <c:ptCount val="6"/>
                <c:pt idx="0">
                  <c:v>5000</c:v>
                </c:pt>
                <c:pt idx="1">
                  <c:v>3000</c:v>
                </c:pt>
                <c:pt idx="2">
                  <c:v>2000</c:v>
                </c:pt>
                <c:pt idx="3">
                  <c:v>1200</c:v>
                </c:pt>
                <c:pt idx="4">
                  <c:v>800</c:v>
                </c:pt>
                <c:pt idx="5">
                  <c:v>450</c:v>
                </c:pt>
              </c:numCache>
            </c:numRef>
          </c:xVal>
          <c:yVal>
            <c:numRef>
              <c:f>Tabelle1!$S$195:$S$200</c:f>
              <c:numCache>
                <c:formatCode>0.00</c:formatCode>
                <c:ptCount val="6"/>
                <c:pt idx="0">
                  <c:v>28.409090909090907</c:v>
                </c:pt>
                <c:pt idx="1">
                  <c:v>23.271276595744681</c:v>
                </c:pt>
                <c:pt idx="2">
                  <c:v>39.980809211578439</c:v>
                </c:pt>
                <c:pt idx="3">
                  <c:v>52.609427609427613</c:v>
                </c:pt>
                <c:pt idx="4">
                  <c:v>63.131313131313128</c:v>
                </c:pt>
                <c:pt idx="5">
                  <c:v>68.376068376068375</c:v>
                </c:pt>
              </c:numCache>
            </c:numRef>
          </c:yVal>
        </c:ser>
        <c:axId val="50999680"/>
        <c:axId val="51001600"/>
      </c:scatterChart>
      <c:valAx>
        <c:axId val="5099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</a:p>
            </c:rich>
          </c:tx>
          <c:layout>
            <c:manualLayout>
              <c:xMode val="edge"/>
              <c:yMode val="edge"/>
              <c:x val="0.38096228649575997"/>
              <c:y val="0.93820238197983286"/>
            </c:manualLayout>
          </c:layout>
        </c:title>
        <c:numFmt formatCode="General" sourceLinked="1"/>
        <c:majorTickMark val="none"/>
        <c:tickLblPos val="nextTo"/>
        <c:crossAx val="51001600"/>
        <c:crosses val="autoZero"/>
        <c:crossBetween val="midCat"/>
      </c:valAx>
      <c:valAx>
        <c:axId val="51001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Leistungsbedarf [kW/m³]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50999680"/>
        <c:crosses val="autoZero"/>
        <c:crossBetween val="midCat"/>
      </c:valAx>
    </c:plotArea>
    <c:legend>
      <c:legendPos val="r"/>
      <c:legendEntry>
        <c:idx val="12"/>
        <c:delete val="1"/>
      </c:legendEntry>
      <c:legendEntry>
        <c:idx val="13"/>
        <c:delete val="1"/>
      </c:legendEntry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8"/>
        <c:delete val="1"/>
      </c:legendEntry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3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Tabelle1!$D$6:$D$90</c:f>
              <c:numCache>
                <c:formatCode>General</c:formatCode>
                <c:ptCount val="85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  <c:pt idx="34">
                  <c:v>2500</c:v>
                </c:pt>
                <c:pt idx="35">
                  <c:v>2500</c:v>
                </c:pt>
                <c:pt idx="36">
                  <c:v>2500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2500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5">
                  <c:v>200</c:v>
                </c:pt>
                <c:pt idx="57">
                  <c:v>1000</c:v>
                </c:pt>
                <c:pt idx="59">
                  <c:v>8</c:v>
                </c:pt>
                <c:pt idx="60">
                  <c:v>12</c:v>
                </c:pt>
                <c:pt idx="61">
                  <c:v>15</c:v>
                </c:pt>
                <c:pt idx="62">
                  <c:v>18</c:v>
                </c:pt>
                <c:pt idx="63">
                  <c:v>23</c:v>
                </c:pt>
                <c:pt idx="65">
                  <c:v>10</c:v>
                </c:pt>
                <c:pt idx="67">
                  <c:v>150</c:v>
                </c:pt>
                <c:pt idx="69">
                  <c:v>400</c:v>
                </c:pt>
                <c:pt idx="71">
                  <c:v>3000</c:v>
                </c:pt>
                <c:pt idx="72">
                  <c:v>3000</c:v>
                </c:pt>
                <c:pt idx="73">
                  <c:v>4000</c:v>
                </c:pt>
                <c:pt idx="74">
                  <c:v>4000</c:v>
                </c:pt>
                <c:pt idx="75">
                  <c:v>5000</c:v>
                </c:pt>
                <c:pt idx="76">
                  <c:v>5000</c:v>
                </c:pt>
                <c:pt idx="77">
                  <c:v>350</c:v>
                </c:pt>
                <c:pt idx="78">
                  <c:v>450</c:v>
                </c:pt>
                <c:pt idx="79">
                  <c:v>550</c:v>
                </c:pt>
                <c:pt idx="80">
                  <c:v>350</c:v>
                </c:pt>
                <c:pt idx="81">
                  <c:v>450</c:v>
                </c:pt>
                <c:pt idx="82">
                  <c:v>650</c:v>
                </c:pt>
                <c:pt idx="83">
                  <c:v>1200</c:v>
                </c:pt>
                <c:pt idx="84">
                  <c:v>2000</c:v>
                </c:pt>
              </c:numCache>
            </c:numRef>
          </c:xVal>
          <c:yVal>
            <c:numRef>
              <c:f>Tabelle1!$R$6:$R$90</c:f>
              <c:numCache>
                <c:formatCode>0.00</c:formatCode>
                <c:ptCount val="85"/>
                <c:pt idx="0">
                  <c:v>13.356436358385675</c:v>
                </c:pt>
                <c:pt idx="1">
                  <c:v>11.793956394236901</c:v>
                </c:pt>
                <c:pt idx="2">
                  <c:v>13.423819822507271</c:v>
                </c:pt>
                <c:pt idx="3">
                  <c:v>11.937289439477942</c:v>
                </c:pt>
                <c:pt idx="4">
                  <c:v>16.041532987225107</c:v>
                </c:pt>
                <c:pt idx="5">
                  <c:v>20.471527517144903</c:v>
                </c:pt>
                <c:pt idx="6">
                  <c:v>24.488523787261517</c:v>
                </c:pt>
                <c:pt idx="7">
                  <c:v>20.71251035625518</c:v>
                </c:pt>
                <c:pt idx="8">
                  <c:v>20.172678124747843</c:v>
                </c:pt>
                <c:pt idx="9">
                  <c:v>19.739439399921043</c:v>
                </c:pt>
                <c:pt idx="10">
                  <c:v>21.083702298123551</c:v>
                </c:pt>
                <c:pt idx="11">
                  <c:v>19.121123626755669</c:v>
                </c:pt>
                <c:pt idx="12">
                  <c:v>20.094994519546951</c:v>
                </c:pt>
                <c:pt idx="13">
                  <c:v>17.339901477832512</c:v>
                </c:pt>
                <c:pt idx="14">
                  <c:v>23.230490018148821</c:v>
                </c:pt>
                <c:pt idx="15">
                  <c:v>20.756348769557356</c:v>
                </c:pt>
                <c:pt idx="16">
                  <c:v>22.290486838164099</c:v>
                </c:pt>
                <c:pt idx="17">
                  <c:v>25.402470390245451</c:v>
                </c:pt>
                <c:pt idx="18">
                  <c:v>23.737745388942958</c:v>
                </c:pt>
                <c:pt idx="19">
                  <c:v>12.175324675324676</c:v>
                </c:pt>
                <c:pt idx="20">
                  <c:v>14.030612244897959</c:v>
                </c:pt>
                <c:pt idx="21">
                  <c:v>14.758827344081935</c:v>
                </c:pt>
                <c:pt idx="22">
                  <c:v>14.184397163120568</c:v>
                </c:pt>
                <c:pt idx="23">
                  <c:v>16.624551137119298</c:v>
                </c:pt>
                <c:pt idx="24">
                  <c:v>11.802786172857168</c:v>
                </c:pt>
                <c:pt idx="25">
                  <c:v>13.23298321065255</c:v>
                </c:pt>
                <c:pt idx="26">
                  <c:v>14.673514306676449</c:v>
                </c:pt>
                <c:pt idx="27">
                  <c:v>16.273750879662213</c:v>
                </c:pt>
                <c:pt idx="28">
                  <c:v>14.238436080966673</c:v>
                </c:pt>
                <c:pt idx="29">
                  <c:v>16.005121638924454</c:v>
                </c:pt>
                <c:pt idx="30">
                  <c:v>14.371945961483185</c:v>
                </c:pt>
                <c:pt idx="31">
                  <c:v>19.348483782452686</c:v>
                </c:pt>
                <c:pt idx="32">
                  <c:v>24.385485758876317</c:v>
                </c:pt>
                <c:pt idx="33">
                  <c:v>31.16191447470927</c:v>
                </c:pt>
                <c:pt idx="34">
                  <c:v>27.267544185815918</c:v>
                </c:pt>
                <c:pt idx="35">
                  <c:v>22.803283672848892</c:v>
                </c:pt>
                <c:pt idx="36">
                  <c:v>25.266704098820888</c:v>
                </c:pt>
                <c:pt idx="37">
                  <c:v>26.035502958579883</c:v>
                </c:pt>
                <c:pt idx="38">
                  <c:v>23.635582294800173</c:v>
                </c:pt>
                <c:pt idx="39">
                  <c:v>25.155075322299403</c:v>
                </c:pt>
                <c:pt idx="40">
                  <c:v>22.861299457044137</c:v>
                </c:pt>
                <c:pt idx="41">
                  <c:v>30.474013760921839</c:v>
                </c:pt>
                <c:pt idx="42">
                  <c:v>26.257552776189176</c:v>
                </c:pt>
                <c:pt idx="43">
                  <c:v>28.995356212481596</c:v>
                </c:pt>
                <c:pt idx="44">
                  <c:v>32.739922242684671</c:v>
                </c:pt>
                <c:pt idx="45">
                  <c:v>31.025790188093854</c:v>
                </c:pt>
                <c:pt idx="46">
                  <c:v>15.082956259426847</c:v>
                </c:pt>
                <c:pt idx="47">
                  <c:v>17.303759635047978</c:v>
                </c:pt>
                <c:pt idx="48">
                  <c:v>18.063633253506673</c:v>
                </c:pt>
                <c:pt idx="49">
                  <c:v>18.150879183210435</c:v>
                </c:pt>
                <c:pt idx="50">
                  <c:v>24.307243558580456</c:v>
                </c:pt>
                <c:pt idx="51">
                  <c:v>15.018773466833542</c:v>
                </c:pt>
                <c:pt idx="52">
                  <c:v>16.675351745700887</c:v>
                </c:pt>
                <c:pt idx="53">
                  <c:v>18.939393939393938</c:v>
                </c:pt>
                <c:pt idx="55">
                  <c:v>3.8935756002595716</c:v>
                </c:pt>
                <c:pt idx="59">
                  <c:v>9.6749226006191957</c:v>
                </c:pt>
                <c:pt idx="60">
                  <c:v>10.78515962036238</c:v>
                </c:pt>
                <c:pt idx="61">
                  <c:v>11.421783625730994</c:v>
                </c:pt>
                <c:pt idx="62">
                  <c:v>11.337868480725623</c:v>
                </c:pt>
                <c:pt idx="63">
                  <c:v>16.93121693121693</c:v>
                </c:pt>
                <c:pt idx="65">
                  <c:v>12.362637362637363</c:v>
                </c:pt>
                <c:pt idx="67">
                  <c:v>17.460317460317459</c:v>
                </c:pt>
                <c:pt idx="69">
                  <c:v>15.157778696431032</c:v>
                </c:pt>
              </c:numCache>
            </c:numRef>
          </c:yVal>
        </c:ser>
        <c:ser>
          <c:idx val="0"/>
          <c:order val="1"/>
          <c:tx>
            <c:strRef>
              <c:f>Tabelle1!$A$92</c:f>
              <c:strCache>
                <c:ptCount val="1"/>
                <c:pt idx="0">
                  <c:v>Bedeschi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Tabelle1!$D$94:$D$112</c:f>
              <c:numCache>
                <c:formatCode>General</c:formatCode>
                <c:ptCount val="1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</c:numCache>
            </c:numRef>
          </c:xVal>
          <c:yVal>
            <c:numRef>
              <c:f>Tabelle1!$R$94:$R$112</c:f>
              <c:numCache>
                <c:formatCode>0.00</c:formatCode>
                <c:ptCount val="19"/>
                <c:pt idx="0">
                  <c:v>9.3984962406015029</c:v>
                </c:pt>
                <c:pt idx="1">
                  <c:v>10.370754472387866</c:v>
                </c:pt>
                <c:pt idx="2">
                  <c:v>11.616847332844458</c:v>
                </c:pt>
                <c:pt idx="3">
                  <c:v>9.7554486397800595</c:v>
                </c:pt>
                <c:pt idx="4">
                  <c:v>10.475566930539848</c:v>
                </c:pt>
                <c:pt idx="5">
                  <c:v>11.489506848823224</c:v>
                </c:pt>
                <c:pt idx="6">
                  <c:v>11.937403241751067</c:v>
                </c:pt>
                <c:pt idx="7">
                  <c:v>13.35269474070736</c:v>
                </c:pt>
                <c:pt idx="8">
                  <c:v>15.102774379653543</c:v>
                </c:pt>
                <c:pt idx="10">
                  <c:v>11.580166333298243</c:v>
                </c:pt>
                <c:pt idx="11">
                  <c:v>12.552778728745862</c:v>
                </c:pt>
                <c:pt idx="12">
                  <c:v>12.140526595341072</c:v>
                </c:pt>
                <c:pt idx="13">
                  <c:v>9.2480495022867899</c:v>
                </c:pt>
                <c:pt idx="14">
                  <c:v>10.024788568095655</c:v>
                </c:pt>
                <c:pt idx="15">
                  <c:v>9.6955594337793283</c:v>
                </c:pt>
                <c:pt idx="16">
                  <c:v>10.587934783615701</c:v>
                </c:pt>
                <c:pt idx="17">
                  <c:v>13.136496076128623</c:v>
                </c:pt>
                <c:pt idx="18">
                  <c:v>13.10210734294504</c:v>
                </c:pt>
              </c:numCache>
            </c:numRef>
          </c:yVal>
        </c:ser>
        <c:ser>
          <c:idx val="1"/>
          <c:order val="2"/>
          <c:tx>
            <c:strRef>
              <c:f>Tabelle1!$A$114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Tabelle1!$D$136:$D$148</c:f>
              <c:numCache>
                <c:formatCode>General</c:formatCode>
                <c:ptCount val="13"/>
                <c:pt idx="0">
                  <c:v>550</c:v>
                </c:pt>
                <c:pt idx="1">
                  <c:v>1700</c:v>
                </c:pt>
                <c:pt idx="2">
                  <c:v>2800</c:v>
                </c:pt>
                <c:pt idx="4">
                  <c:v>130</c:v>
                </c:pt>
                <c:pt idx="5">
                  <c:v>155</c:v>
                </c:pt>
                <c:pt idx="6">
                  <c:v>290</c:v>
                </c:pt>
                <c:pt idx="7">
                  <c:v>460</c:v>
                </c:pt>
                <c:pt idx="8">
                  <c:v>500</c:v>
                </c:pt>
                <c:pt idx="9">
                  <c:v>600</c:v>
                </c:pt>
                <c:pt idx="10">
                  <c:v>750</c:v>
                </c:pt>
                <c:pt idx="11">
                  <c:v>1800</c:v>
                </c:pt>
                <c:pt idx="12">
                  <c:v>9000</c:v>
                </c:pt>
              </c:numCache>
            </c:numRef>
          </c:xVal>
          <c:yVal>
            <c:numRef>
              <c:f>Tabelle1!$R$136:$R$148</c:f>
              <c:numCache>
                <c:formatCode>0.00</c:formatCode>
                <c:ptCount val="13"/>
                <c:pt idx="4">
                  <c:v>1.9954648526077099</c:v>
                </c:pt>
                <c:pt idx="5">
                  <c:v>4.421518054532056</c:v>
                </c:pt>
                <c:pt idx="6">
                  <c:v>4.2666666666666666</c:v>
                </c:pt>
                <c:pt idx="7">
                  <c:v>4.5977011494252871</c:v>
                </c:pt>
                <c:pt idx="9">
                  <c:v>4.6296296296296298</c:v>
                </c:pt>
                <c:pt idx="12">
                  <c:v>29.886176362596171</c:v>
                </c:pt>
              </c:numCache>
            </c:numRef>
          </c:yVal>
        </c:ser>
        <c:ser>
          <c:idx val="2"/>
          <c:order val="3"/>
          <c:tx>
            <c:strRef>
              <c:f>Tabelle1!$A$150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Tabelle1!$D$155:$D$157</c:f>
              <c:numCache>
                <c:formatCode>General</c:formatCode>
                <c:ptCount val="3"/>
                <c:pt idx="0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Tabelle1!$R$155:$R$157</c:f>
              <c:numCache>
                <c:formatCode>0.00</c:formatCode>
                <c:ptCount val="3"/>
                <c:pt idx="0">
                  <c:v>4.4921875</c:v>
                </c:pt>
                <c:pt idx="2">
                  <c:v>7.8125</c:v>
                </c:pt>
              </c:numCache>
            </c:numRef>
          </c:yVal>
        </c:ser>
        <c:ser>
          <c:idx val="4"/>
          <c:order val="4"/>
          <c:tx>
            <c:strRef>
              <c:f>Tabelle1!$A$165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Tabelle1!$D$167:$D$176</c:f>
              <c:numCache>
                <c:formatCode>General</c:formatCode>
                <c:ptCount val="10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300</c:v>
                </c:pt>
                <c:pt idx="4">
                  <c:v>480</c:v>
                </c:pt>
                <c:pt idx="5">
                  <c:v>300</c:v>
                </c:pt>
                <c:pt idx="6">
                  <c:v>480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Tabelle1!$R$167:$R$176</c:f>
              <c:numCache>
                <c:formatCode>0.00</c:formatCode>
                <c:ptCount val="10"/>
                <c:pt idx="0">
                  <c:v>9.0909090909090917</c:v>
                </c:pt>
                <c:pt idx="1">
                  <c:v>6.9418386491557218</c:v>
                </c:pt>
                <c:pt idx="2">
                  <c:v>11.279737489745692</c:v>
                </c:pt>
                <c:pt idx="3">
                  <c:v>9.8117919900098123</c:v>
                </c:pt>
                <c:pt idx="4">
                  <c:v>16.44304130491976</c:v>
                </c:pt>
                <c:pt idx="5">
                  <c:v>9.7302078726227332</c:v>
                </c:pt>
                <c:pt idx="6">
                  <c:v>9.4537815126050422</c:v>
                </c:pt>
                <c:pt idx="7">
                  <c:v>7.2398190045248869</c:v>
                </c:pt>
                <c:pt idx="8">
                  <c:v>9.6703296703296715</c:v>
                </c:pt>
                <c:pt idx="9">
                  <c:v>8.1984013117442096</c:v>
                </c:pt>
              </c:numCache>
            </c:numRef>
          </c:yVal>
        </c:ser>
        <c:ser>
          <c:idx val="5"/>
          <c:order val="5"/>
          <c:tx>
            <c:strRef>
              <c:f>Tabelle1!$A$178</c:f>
              <c:strCache>
                <c:ptCount val="1"/>
                <c:pt idx="0">
                  <c:v>Merz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Tabelle1!$D$179:$D$182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xVal>
          <c:yVal>
            <c:numRef>
              <c:f>Tabelle1!$R$179:$R$182</c:f>
              <c:numCache>
                <c:formatCode>0.00</c:formatCode>
                <c:ptCount val="4"/>
                <c:pt idx="0">
                  <c:v>15.714285714285715</c:v>
                </c:pt>
                <c:pt idx="1">
                  <c:v>14.396456256921372</c:v>
                </c:pt>
                <c:pt idx="2">
                  <c:v>15.714285714285715</c:v>
                </c:pt>
                <c:pt idx="3">
                  <c:v>14.396456256921372</c:v>
                </c:pt>
              </c:numCache>
            </c:numRef>
          </c:yVal>
        </c:ser>
        <c:ser>
          <c:idx val="6"/>
          <c:order val="6"/>
          <c:tx>
            <c:strRef>
              <c:f>Tabelle1!$A$184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Tabelle1!$D$186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Tabelle1!$R$186</c:f>
              <c:numCache>
                <c:formatCode>0.00</c:formatCode>
                <c:ptCount val="1"/>
                <c:pt idx="0">
                  <c:v>9.617789062650278</c:v>
                </c:pt>
              </c:numCache>
            </c:numRef>
          </c:yVal>
        </c:ser>
        <c:ser>
          <c:idx val="7"/>
          <c:order val="7"/>
          <c:tx>
            <c:strRef>
              <c:f>Tabelle1!$A$188</c:f>
              <c:strCache>
                <c:ptCount val="1"/>
                <c:pt idx="0">
                  <c:v>Thomaco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Tabelle1!$D$190:$D$191</c:f>
              <c:numCache>
                <c:formatCode>General</c:formatCode>
                <c:ptCount val="2"/>
                <c:pt idx="0">
                  <c:v>90</c:v>
                </c:pt>
                <c:pt idx="1">
                  <c:v>300</c:v>
                </c:pt>
              </c:numCache>
            </c:numRef>
          </c:xVal>
          <c:yVal>
            <c:numRef>
              <c:f>Tabelle1!$R$190:$R$191</c:f>
              <c:numCache>
                <c:formatCode>0.00</c:formatCode>
                <c:ptCount val="2"/>
                <c:pt idx="0">
                  <c:v>11.701928477813144</c:v>
                </c:pt>
                <c:pt idx="1">
                  <c:v>12.241611620493607</c:v>
                </c:pt>
              </c:numCache>
            </c:numRef>
          </c:yVal>
        </c:ser>
        <c:ser>
          <c:idx val="8"/>
          <c:order val="8"/>
          <c:tx>
            <c:strRef>
              <c:f>Tabelle1!$A$193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Tabelle1!$D$195:$D$200</c:f>
              <c:numCache>
                <c:formatCode>General</c:formatCode>
                <c:ptCount val="6"/>
                <c:pt idx="0">
                  <c:v>5000</c:v>
                </c:pt>
                <c:pt idx="1">
                  <c:v>3000</c:v>
                </c:pt>
                <c:pt idx="2">
                  <c:v>2000</c:v>
                </c:pt>
                <c:pt idx="3">
                  <c:v>1200</c:v>
                </c:pt>
                <c:pt idx="4">
                  <c:v>800</c:v>
                </c:pt>
                <c:pt idx="5">
                  <c:v>450</c:v>
                </c:pt>
              </c:numCache>
            </c:numRef>
          </c:xVal>
          <c:yVal>
            <c:numRef>
              <c:f>Tabelle1!$R$195:$R$200</c:f>
              <c:numCache>
                <c:formatCode>0.00</c:formatCode>
                <c:ptCount val="6"/>
                <c:pt idx="0">
                  <c:v>56.81818181818182</c:v>
                </c:pt>
                <c:pt idx="1">
                  <c:v>37.234042553191493</c:v>
                </c:pt>
                <c:pt idx="2">
                  <c:v>51.975051975051976</c:v>
                </c:pt>
                <c:pt idx="3">
                  <c:v>57.870370370370374</c:v>
                </c:pt>
                <c:pt idx="4">
                  <c:v>56.81818181818182</c:v>
                </c:pt>
                <c:pt idx="5">
                  <c:v>41.025641025641022</c:v>
                </c:pt>
              </c:numCache>
            </c:numRef>
          </c:yVal>
        </c:ser>
        <c:axId val="52126848"/>
        <c:axId val="52128768"/>
      </c:scatterChart>
      <c:valAx>
        <c:axId val="52126848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52128768"/>
        <c:crosses val="autoZero"/>
        <c:crossBetween val="midCat"/>
      </c:valAx>
      <c:valAx>
        <c:axId val="52128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Leistungsbedarf [kW/m²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5212684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8"/>
        <c:delete val="1"/>
      </c:legendEntry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Tabelle1!$D$5:$D$90</c:f>
              <c:numCache>
                <c:formatCode>General</c:formatCode>
                <c:ptCount val="86"/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  <c:pt idx="34">
                  <c:v>2500</c:v>
                </c:pt>
                <c:pt idx="35">
                  <c:v>2500</c:v>
                </c:pt>
                <c:pt idx="36">
                  <c:v>2500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2500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4">
                  <c:v>2500</c:v>
                </c:pt>
                <c:pt idx="56">
                  <c:v>200</c:v>
                </c:pt>
                <c:pt idx="58">
                  <c:v>1000</c:v>
                </c:pt>
                <c:pt idx="60">
                  <c:v>8</c:v>
                </c:pt>
                <c:pt idx="61">
                  <c:v>12</c:v>
                </c:pt>
                <c:pt idx="62">
                  <c:v>15</c:v>
                </c:pt>
                <c:pt idx="63">
                  <c:v>18</c:v>
                </c:pt>
                <c:pt idx="64">
                  <c:v>23</c:v>
                </c:pt>
                <c:pt idx="66">
                  <c:v>10</c:v>
                </c:pt>
                <c:pt idx="68">
                  <c:v>150</c:v>
                </c:pt>
                <c:pt idx="70">
                  <c:v>400</c:v>
                </c:pt>
                <c:pt idx="72">
                  <c:v>3000</c:v>
                </c:pt>
                <c:pt idx="73">
                  <c:v>3000</c:v>
                </c:pt>
                <c:pt idx="74">
                  <c:v>4000</c:v>
                </c:pt>
                <c:pt idx="75">
                  <c:v>4000</c:v>
                </c:pt>
                <c:pt idx="76">
                  <c:v>5000</c:v>
                </c:pt>
                <c:pt idx="77">
                  <c:v>5000</c:v>
                </c:pt>
                <c:pt idx="78">
                  <c:v>350</c:v>
                </c:pt>
                <c:pt idx="79">
                  <c:v>450</c:v>
                </c:pt>
                <c:pt idx="80">
                  <c:v>550</c:v>
                </c:pt>
                <c:pt idx="81">
                  <c:v>350</c:v>
                </c:pt>
                <c:pt idx="82">
                  <c:v>450</c:v>
                </c:pt>
                <c:pt idx="83">
                  <c:v>650</c:v>
                </c:pt>
                <c:pt idx="84">
                  <c:v>1200</c:v>
                </c:pt>
                <c:pt idx="85">
                  <c:v>2000</c:v>
                </c:pt>
              </c:numCache>
            </c:numRef>
          </c:xVal>
          <c:yVal>
            <c:numRef>
              <c:f>Tabelle1!$Q$5:$Q$90</c:f>
              <c:numCache>
                <c:formatCode>0.00</c:formatCode>
                <c:ptCount val="86"/>
                <c:pt idx="1">
                  <c:v>20.273972602739725</c:v>
                </c:pt>
                <c:pt idx="2">
                  <c:v>17.209302325581397</c:v>
                </c:pt>
                <c:pt idx="3">
                  <c:v>17.647058823529413</c:v>
                </c:pt>
                <c:pt idx="4">
                  <c:v>14.516129032258064</c:v>
                </c:pt>
                <c:pt idx="5">
                  <c:v>18.333333333333332</c:v>
                </c:pt>
                <c:pt idx="6">
                  <c:v>20.547945205479454</c:v>
                </c:pt>
                <c:pt idx="7">
                  <c:v>23.157894736842106</c:v>
                </c:pt>
                <c:pt idx="8">
                  <c:v>18.181818181818183</c:v>
                </c:pt>
                <c:pt idx="9">
                  <c:v>16.304347826086957</c:v>
                </c:pt>
                <c:pt idx="10">
                  <c:v>16.666666666666664</c:v>
                </c:pt>
                <c:pt idx="11">
                  <c:v>17.460317460317462</c:v>
                </c:pt>
                <c:pt idx="12">
                  <c:v>14.569536423841059</c:v>
                </c:pt>
                <c:pt idx="13">
                  <c:v>14.285714285714285</c:v>
                </c:pt>
                <c:pt idx="14">
                  <c:v>12.222222222222221</c:v>
                </c:pt>
                <c:pt idx="15">
                  <c:v>14.883720930232558</c:v>
                </c:pt>
                <c:pt idx="16">
                  <c:v>12.571428571428571</c:v>
                </c:pt>
                <c:pt idx="17">
                  <c:v>12.549019607843137</c:v>
                </c:pt>
                <c:pt idx="18">
                  <c:v>20.408163265306122</c:v>
                </c:pt>
                <c:pt idx="19">
                  <c:v>12.048192771084336</c:v>
                </c:pt>
                <c:pt idx="20">
                  <c:v>7.1146245059288535</c:v>
                </c:pt>
                <c:pt idx="21">
                  <c:v>7.333333333333333</c:v>
                </c:pt>
                <c:pt idx="22">
                  <c:v>6.9473684210526319</c:v>
                </c:pt>
                <c:pt idx="23">
                  <c:v>7.3563218390804597</c:v>
                </c:pt>
                <c:pt idx="24">
                  <c:v>9.2592592592592595</c:v>
                </c:pt>
                <c:pt idx="25">
                  <c:v>8.25</c:v>
                </c:pt>
                <c:pt idx="26">
                  <c:v>8.2051282051282044</c:v>
                </c:pt>
                <c:pt idx="27">
                  <c:v>8.695652173913043</c:v>
                </c:pt>
                <c:pt idx="28">
                  <c:v>17.209302325581397</c:v>
                </c:pt>
                <c:pt idx="29">
                  <c:v>14.509803921568629</c:v>
                </c:pt>
                <c:pt idx="30">
                  <c:v>15</c:v>
                </c:pt>
                <c:pt idx="31">
                  <c:v>12.5</c:v>
                </c:pt>
                <c:pt idx="32">
                  <c:v>15.714285714285714</c:v>
                </c:pt>
                <c:pt idx="33">
                  <c:v>17.647058823529413</c:v>
                </c:pt>
                <c:pt idx="34">
                  <c:v>20</c:v>
                </c:pt>
                <c:pt idx="35">
                  <c:v>15.714285714285714</c:v>
                </c:pt>
                <c:pt idx="36">
                  <c:v>14.285714285714286</c:v>
                </c:pt>
                <c:pt idx="37">
                  <c:v>14.4</c:v>
                </c:pt>
                <c:pt idx="38">
                  <c:v>15.172413793103448</c:v>
                </c:pt>
                <c:pt idx="39">
                  <c:v>12.941176470588236</c:v>
                </c:pt>
                <c:pt idx="40">
                  <c:v>12.571428571428571</c:v>
                </c:pt>
                <c:pt idx="41">
                  <c:v>10.476190476190476</c:v>
                </c:pt>
                <c:pt idx="42">
                  <c:v>12.8</c:v>
                </c:pt>
                <c:pt idx="43">
                  <c:v>10.775510204081632</c:v>
                </c:pt>
                <c:pt idx="44">
                  <c:v>10.847457627118644</c:v>
                </c:pt>
                <c:pt idx="45">
                  <c:v>11.594202898550725</c:v>
                </c:pt>
                <c:pt idx="46">
                  <c:v>10.38961038961039</c:v>
                </c:pt>
                <c:pt idx="47">
                  <c:v>6.2068965517241379</c:v>
                </c:pt>
                <c:pt idx="48">
                  <c:v>6.3768115942028984</c:v>
                </c:pt>
                <c:pt idx="49">
                  <c:v>6.068965517241379</c:v>
                </c:pt>
                <c:pt idx="50">
                  <c:v>6.4</c:v>
                </c:pt>
                <c:pt idx="51">
                  <c:v>8.064516129032258</c:v>
                </c:pt>
                <c:pt idx="52">
                  <c:v>7.6521739130434785</c:v>
                </c:pt>
                <c:pt idx="53">
                  <c:v>7.6190476190476186</c:v>
                </c:pt>
                <c:pt idx="54">
                  <c:v>8.1632653061224492</c:v>
                </c:pt>
                <c:pt idx="56">
                  <c:v>2.3376623376623376</c:v>
                </c:pt>
                <c:pt idx="60">
                  <c:v>5.3571428571428577</c:v>
                </c:pt>
                <c:pt idx="61">
                  <c:v>6.1538461538461542</c:v>
                </c:pt>
                <c:pt idx="62">
                  <c:v>6.7567567567567561</c:v>
                </c:pt>
                <c:pt idx="63">
                  <c:v>7.3170731707317076</c:v>
                </c:pt>
                <c:pt idx="64">
                  <c:v>7.8431372549019613</c:v>
                </c:pt>
                <c:pt idx="66">
                  <c:v>10.975609756097562</c:v>
                </c:pt>
                <c:pt idx="68">
                  <c:v>4.583333333333333</c:v>
                </c:pt>
                <c:pt idx="70">
                  <c:v>5.3921568627450984</c:v>
                </c:pt>
                <c:pt idx="72">
                  <c:v>9.5238095238095237</c:v>
                </c:pt>
                <c:pt idx="73">
                  <c:v>10.416666666666666</c:v>
                </c:pt>
                <c:pt idx="74">
                  <c:v>8.6206896551724146</c:v>
                </c:pt>
                <c:pt idx="75">
                  <c:v>9.4029850746268657</c:v>
                </c:pt>
                <c:pt idx="76">
                  <c:v>8.695652173913043</c:v>
                </c:pt>
                <c:pt idx="77">
                  <c:v>7.4074074074074074</c:v>
                </c:pt>
                <c:pt idx="78">
                  <c:v>12.5</c:v>
                </c:pt>
                <c:pt idx="79">
                  <c:v>12</c:v>
                </c:pt>
                <c:pt idx="80">
                  <c:v>10</c:v>
                </c:pt>
                <c:pt idx="81">
                  <c:v>7.5</c:v>
                </c:pt>
                <c:pt idx="82">
                  <c:v>6.9230769230769234</c:v>
                </c:pt>
                <c:pt idx="83">
                  <c:v>8.25</c:v>
                </c:pt>
                <c:pt idx="84">
                  <c:v>8.4210526315789469</c:v>
                </c:pt>
                <c:pt idx="85">
                  <c:v>8.9285714285714288</c:v>
                </c:pt>
              </c:numCache>
            </c:numRef>
          </c:yVal>
        </c:ser>
        <c:ser>
          <c:idx val="0"/>
          <c:order val="1"/>
          <c:tx>
            <c:strRef>
              <c:f>Tabelle1!$A$92</c:f>
              <c:strCache>
                <c:ptCount val="1"/>
                <c:pt idx="0">
                  <c:v>Bedeschi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Tabelle1!$D$94:$D$112</c:f>
              <c:numCache>
                <c:formatCode>General</c:formatCode>
                <c:ptCount val="1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</c:numCache>
            </c:numRef>
          </c:xVal>
          <c:yVal>
            <c:numRef>
              <c:f>Tabelle1!$Q$94:$Q$112</c:f>
              <c:numCache>
                <c:formatCode>0.00</c:formatCode>
                <c:ptCount val="19"/>
                <c:pt idx="0">
                  <c:v>6.4705882352941178</c:v>
                </c:pt>
                <c:pt idx="1">
                  <c:v>6</c:v>
                </c:pt>
                <c:pt idx="2">
                  <c:v>5.9259259259259256</c:v>
                </c:pt>
                <c:pt idx="3">
                  <c:v>4.0740740740740744</c:v>
                </c:pt>
                <c:pt idx="4">
                  <c:v>3.7714285714285714</c:v>
                </c:pt>
                <c:pt idx="5">
                  <c:v>4.2105263157894735</c:v>
                </c:pt>
                <c:pt idx="6">
                  <c:v>4.1025641025641022</c:v>
                </c:pt>
                <c:pt idx="7">
                  <c:v>4.8780487804878048</c:v>
                </c:pt>
                <c:pt idx="8">
                  <c:v>5.4347826086956523</c:v>
                </c:pt>
                <c:pt idx="10">
                  <c:v>7.333333333333333</c:v>
                </c:pt>
                <c:pt idx="11">
                  <c:v>6.6</c:v>
                </c:pt>
                <c:pt idx="12">
                  <c:v>6.666666666666667</c:v>
                </c:pt>
                <c:pt idx="13">
                  <c:v>5.2380952380952381</c:v>
                </c:pt>
                <c:pt idx="14">
                  <c:v>5.28</c:v>
                </c:pt>
                <c:pt idx="15">
                  <c:v>5.7142857142857144</c:v>
                </c:pt>
                <c:pt idx="16">
                  <c:v>6.4</c:v>
                </c:pt>
                <c:pt idx="17">
                  <c:v>6.666666666666667</c:v>
                </c:pt>
                <c:pt idx="18">
                  <c:v>6.9444444444444446</c:v>
                </c:pt>
              </c:numCache>
            </c:numRef>
          </c:yVal>
        </c:ser>
        <c:ser>
          <c:idx val="2"/>
          <c:order val="2"/>
          <c:tx>
            <c:strRef>
              <c:f>Tabelle1!$A$114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Tabelle1!$D$136:$D$148</c:f>
              <c:numCache>
                <c:formatCode>General</c:formatCode>
                <c:ptCount val="13"/>
                <c:pt idx="0">
                  <c:v>550</c:v>
                </c:pt>
                <c:pt idx="1">
                  <c:v>1700</c:v>
                </c:pt>
                <c:pt idx="2">
                  <c:v>2800</c:v>
                </c:pt>
                <c:pt idx="4">
                  <c:v>130</c:v>
                </c:pt>
                <c:pt idx="5">
                  <c:v>155</c:v>
                </c:pt>
                <c:pt idx="6">
                  <c:v>290</c:v>
                </c:pt>
                <c:pt idx="7">
                  <c:v>460</c:v>
                </c:pt>
                <c:pt idx="8">
                  <c:v>500</c:v>
                </c:pt>
                <c:pt idx="9">
                  <c:v>600</c:v>
                </c:pt>
                <c:pt idx="10">
                  <c:v>750</c:v>
                </c:pt>
                <c:pt idx="11">
                  <c:v>1800</c:v>
                </c:pt>
                <c:pt idx="12">
                  <c:v>9000</c:v>
                </c:pt>
              </c:numCache>
            </c:numRef>
          </c:xVal>
          <c:yVal>
            <c:numRef>
              <c:f>Tabelle1!$Q$136:$Q$148</c:f>
              <c:numCache>
                <c:formatCode>0.00</c:formatCode>
                <c:ptCount val="13"/>
                <c:pt idx="4">
                  <c:v>1.5068493150684932</c:v>
                </c:pt>
                <c:pt idx="5">
                  <c:v>2.4896265560165975</c:v>
                </c:pt>
                <c:pt idx="6">
                  <c:v>2.3783783783783785</c:v>
                </c:pt>
                <c:pt idx="7">
                  <c:v>2.3492063492063493</c:v>
                </c:pt>
                <c:pt idx="9">
                  <c:v>2.2403258655804481</c:v>
                </c:pt>
                <c:pt idx="12">
                  <c:v>4.361370716510903</c:v>
                </c:pt>
              </c:numCache>
            </c:numRef>
          </c:yVal>
        </c:ser>
        <c:ser>
          <c:idx val="3"/>
          <c:order val="3"/>
          <c:tx>
            <c:strRef>
              <c:f>Tabelle1!$A$150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Tabelle1!$D$155:$D$157</c:f>
              <c:numCache>
                <c:formatCode>General</c:formatCode>
                <c:ptCount val="3"/>
                <c:pt idx="0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Tabelle1!$Q$155:$Q$157</c:f>
              <c:numCache>
                <c:formatCode>0.00</c:formatCode>
                <c:ptCount val="3"/>
                <c:pt idx="0">
                  <c:v>6.7647058823529411</c:v>
                </c:pt>
                <c:pt idx="2">
                  <c:v>8.695652173913043</c:v>
                </c:pt>
              </c:numCache>
            </c:numRef>
          </c:yVal>
        </c:ser>
        <c:ser>
          <c:idx val="4"/>
          <c:order val="4"/>
          <c:tx>
            <c:strRef>
              <c:f>Tabelle1!$A$165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Tabelle1!$D$167:$D$176</c:f>
              <c:numCache>
                <c:formatCode>General</c:formatCode>
                <c:ptCount val="10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300</c:v>
                </c:pt>
                <c:pt idx="4">
                  <c:v>480</c:v>
                </c:pt>
                <c:pt idx="5">
                  <c:v>300</c:v>
                </c:pt>
                <c:pt idx="6">
                  <c:v>480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</c:numCache>
            </c:numRef>
          </c:xVal>
          <c:yVal>
            <c:numRef>
              <c:f>Tabelle1!$Q$167:$Q$176</c:f>
              <c:numCache>
                <c:formatCode>0.00</c:formatCode>
                <c:ptCount val="10"/>
                <c:pt idx="0">
                  <c:v>9.2307692307692299</c:v>
                </c:pt>
                <c:pt idx="1">
                  <c:v>10.571428571428571</c:v>
                </c:pt>
                <c:pt idx="2">
                  <c:v>13.75</c:v>
                </c:pt>
                <c:pt idx="3">
                  <c:v>10.476190476190476</c:v>
                </c:pt>
                <c:pt idx="4">
                  <c:v>10.714285714285714</c:v>
                </c:pt>
                <c:pt idx="5">
                  <c:v>5.7894736842105265</c:v>
                </c:pt>
                <c:pt idx="6">
                  <c:v>4.3902439024390247</c:v>
                </c:pt>
                <c:pt idx="7">
                  <c:v>8</c:v>
                </c:pt>
                <c:pt idx="8">
                  <c:v>8.8000000000000007</c:v>
                </c:pt>
                <c:pt idx="9">
                  <c:v>8</c:v>
                </c:pt>
              </c:numCache>
            </c:numRef>
          </c:yVal>
        </c:ser>
        <c:ser>
          <c:idx val="5"/>
          <c:order val="5"/>
          <c:tx>
            <c:strRef>
              <c:f>Tabelle1!$A$178</c:f>
              <c:strCache>
                <c:ptCount val="1"/>
                <c:pt idx="0">
                  <c:v>Merz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Tabelle1!$D$179:$D$182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xVal>
          <c:yVal>
            <c:numRef>
              <c:f>Tabelle1!$Q$179:$Q$182</c:f>
              <c:numCache>
                <c:formatCode>0.00</c:formatCode>
                <c:ptCount val="4"/>
                <c:pt idx="0">
                  <c:v>8.59375</c:v>
                </c:pt>
                <c:pt idx="1">
                  <c:v>8.1761006289308167</c:v>
                </c:pt>
                <c:pt idx="2">
                  <c:v>8.59375</c:v>
                </c:pt>
                <c:pt idx="3">
                  <c:v>8.1761006289308167</c:v>
                </c:pt>
              </c:numCache>
            </c:numRef>
          </c:yVal>
        </c:ser>
        <c:ser>
          <c:idx val="6"/>
          <c:order val="6"/>
          <c:tx>
            <c:strRef>
              <c:f>Tabelle1!$A$184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Tabelle1!$D$186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Tabelle1!$Q$186</c:f>
              <c:numCache>
                <c:formatCode>0.00</c:formatCode>
                <c:ptCount val="1"/>
                <c:pt idx="0">
                  <c:v>8.995502248875562</c:v>
                </c:pt>
              </c:numCache>
            </c:numRef>
          </c:yVal>
        </c:ser>
        <c:ser>
          <c:idx val="7"/>
          <c:order val="7"/>
          <c:tx>
            <c:strRef>
              <c:f>Tabelle1!$A$188</c:f>
              <c:strCache>
                <c:ptCount val="1"/>
                <c:pt idx="0">
                  <c:v>Thomaco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Tabelle1!$D$190:$D$191</c:f>
              <c:numCache>
                <c:formatCode>General</c:formatCode>
                <c:ptCount val="2"/>
                <c:pt idx="0">
                  <c:v>90</c:v>
                </c:pt>
                <c:pt idx="1">
                  <c:v>300</c:v>
                </c:pt>
              </c:numCache>
            </c:numRef>
          </c:xVal>
          <c:yVal>
            <c:numRef>
              <c:f>Tabelle1!$Q$190:$Q$191</c:f>
              <c:numCache>
                <c:formatCode>0.00</c:formatCode>
                <c:ptCount val="2"/>
                <c:pt idx="0">
                  <c:v>7.6923076923076925</c:v>
                </c:pt>
                <c:pt idx="1">
                  <c:v>7.8421052631578947</c:v>
                </c:pt>
              </c:numCache>
            </c:numRef>
          </c:yVal>
        </c:ser>
        <c:ser>
          <c:idx val="8"/>
          <c:order val="8"/>
          <c:tx>
            <c:strRef>
              <c:f>Tabelle1!$A$193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Tabelle1!$D$195:$D$200</c:f>
              <c:numCache>
                <c:formatCode>General</c:formatCode>
                <c:ptCount val="6"/>
                <c:pt idx="0">
                  <c:v>5000</c:v>
                </c:pt>
                <c:pt idx="1">
                  <c:v>3000</c:v>
                </c:pt>
                <c:pt idx="2">
                  <c:v>2000</c:v>
                </c:pt>
                <c:pt idx="3">
                  <c:v>1200</c:v>
                </c:pt>
                <c:pt idx="4">
                  <c:v>800</c:v>
                </c:pt>
                <c:pt idx="5">
                  <c:v>450</c:v>
                </c:pt>
              </c:numCache>
            </c:numRef>
          </c:xVal>
          <c:yVal>
            <c:numRef>
              <c:f>Tabelle1!$Q$195:$Q$200</c:f>
              <c:numCache>
                <c:formatCode>0.00</c:formatCode>
                <c:ptCount val="6"/>
                <c:pt idx="0">
                  <c:v>8</c:v>
                </c:pt>
                <c:pt idx="1">
                  <c:v>7.0786516853932584</c:v>
                </c:pt>
                <c:pt idx="2">
                  <c:v>12.195121951219512</c:v>
                </c:pt>
                <c:pt idx="3">
                  <c:v>15.151515151515152</c:v>
                </c:pt>
                <c:pt idx="4">
                  <c:v>18.75</c:v>
                </c:pt>
                <c:pt idx="5">
                  <c:v>17.777777777777779</c:v>
                </c:pt>
              </c:numCache>
            </c:numRef>
          </c:yVal>
        </c:ser>
        <c:axId val="52266112"/>
        <c:axId val="52268032"/>
      </c:scatterChart>
      <c:valAx>
        <c:axId val="52266112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</c:title>
        <c:numFmt formatCode="General" sourceLinked="1"/>
        <c:majorTickMark val="none"/>
        <c:tickLblPos val="nextTo"/>
        <c:crossAx val="52268032"/>
        <c:crosses val="autoZero"/>
        <c:crossBetween val="midCat"/>
      </c:valAx>
      <c:valAx>
        <c:axId val="52268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Leistungsbedarf [kW/t]</a:t>
                </a:r>
              </a:p>
            </c:rich>
          </c:tx>
        </c:title>
        <c:numFmt formatCode="0.00" sourceLinked="1"/>
        <c:majorTickMark val="none"/>
        <c:tickLblPos val="nextTo"/>
        <c:crossAx val="5226611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8"/>
        <c:delete val="1"/>
      </c:legendEntry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3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39"/>
  <sheetViews>
    <sheetView workbookViewId="0">
      <pane ySplit="3" topLeftCell="A6" activePane="bottomLeft" state="frozen"/>
      <selection pane="bottomLeft" activeCell="A13" sqref="A13"/>
    </sheetView>
  </sheetViews>
  <sheetFormatPr baseColWidth="10" defaultRowHeight="12.75"/>
  <cols>
    <col min="1" max="1" width="22.85546875" style="1" bestFit="1" customWidth="1"/>
    <col min="2" max="2" width="19.85546875" style="16" bestFit="1" customWidth="1"/>
    <col min="3" max="3" width="13.42578125" bestFit="1" customWidth="1"/>
    <col min="18" max="18" width="12.42578125" bestFit="1" customWidth="1"/>
  </cols>
  <sheetData>
    <row r="1" spans="1:32">
      <c r="A1" s="1" t="s">
        <v>0</v>
      </c>
      <c r="B1" s="16" t="s">
        <v>1</v>
      </c>
      <c r="C1" s="30" t="s">
        <v>2</v>
      </c>
      <c r="D1" s="30"/>
      <c r="E1" s="30"/>
      <c r="F1" s="30"/>
      <c r="G1" s="14" t="s">
        <v>52</v>
      </c>
      <c r="H1" s="15" t="s">
        <v>50</v>
      </c>
      <c r="I1" s="30" t="s">
        <v>3</v>
      </c>
      <c r="J1" s="30"/>
      <c r="K1" s="14" t="s">
        <v>4</v>
      </c>
      <c r="L1" s="30" t="s">
        <v>5</v>
      </c>
      <c r="M1" s="30"/>
      <c r="N1" s="30"/>
      <c r="O1" t="s">
        <v>6</v>
      </c>
      <c r="Q1" s="30" t="s">
        <v>7</v>
      </c>
      <c r="R1" s="30"/>
      <c r="S1" s="30"/>
      <c r="U1" t="s">
        <v>8</v>
      </c>
      <c r="W1" t="s">
        <v>9</v>
      </c>
      <c r="Y1" t="s">
        <v>10</v>
      </c>
      <c r="AA1" s="30" t="s">
        <v>11</v>
      </c>
      <c r="AB1" s="30"/>
      <c r="AC1" s="30"/>
      <c r="AD1" s="30"/>
      <c r="AE1" s="30"/>
      <c r="AF1" s="30"/>
    </row>
    <row r="2" spans="1:32">
      <c r="C2" t="s">
        <v>12</v>
      </c>
      <c r="D2" t="s">
        <v>13</v>
      </c>
      <c r="E2" t="s">
        <v>14</v>
      </c>
      <c r="F2" t="s">
        <v>15</v>
      </c>
      <c r="I2" t="s">
        <v>12</v>
      </c>
      <c r="J2" t="s">
        <v>13</v>
      </c>
      <c r="L2" t="s">
        <v>16</v>
      </c>
      <c r="M2" t="s">
        <v>17</v>
      </c>
      <c r="N2" t="s">
        <v>18</v>
      </c>
      <c r="O2" t="s">
        <v>19</v>
      </c>
      <c r="AA2" s="30" t="s">
        <v>20</v>
      </c>
      <c r="AB2" s="30"/>
      <c r="AC2" s="30" t="s">
        <v>21</v>
      </c>
      <c r="AD2" s="30"/>
      <c r="AE2" s="30" t="s">
        <v>22</v>
      </c>
      <c r="AF2" s="30"/>
    </row>
    <row r="3" spans="1:32">
      <c r="C3" t="s">
        <v>24</v>
      </c>
      <c r="D3" t="s">
        <v>24</v>
      </c>
      <c r="E3" t="s">
        <v>25</v>
      </c>
      <c r="F3" t="s">
        <v>25</v>
      </c>
      <c r="G3" t="s">
        <v>51</v>
      </c>
      <c r="H3" s="2" t="s">
        <v>23</v>
      </c>
      <c r="I3" s="30" t="s">
        <v>26</v>
      </c>
      <c r="J3" s="30"/>
      <c r="K3" t="s">
        <v>27</v>
      </c>
      <c r="L3" t="s">
        <v>23</v>
      </c>
      <c r="M3" t="s">
        <v>23</v>
      </c>
      <c r="N3" t="s">
        <v>23</v>
      </c>
      <c r="O3" t="s">
        <v>28</v>
      </c>
      <c r="Q3" t="s">
        <v>29</v>
      </c>
      <c r="R3" t="s">
        <v>30</v>
      </c>
      <c r="S3" t="s">
        <v>31</v>
      </c>
      <c r="U3" t="s">
        <v>32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  <c r="AA3" t="s">
        <v>38</v>
      </c>
      <c r="AB3" t="s">
        <v>39</v>
      </c>
      <c r="AC3" t="s">
        <v>40</v>
      </c>
      <c r="AD3" t="s">
        <v>41</v>
      </c>
      <c r="AE3" t="s">
        <v>42</v>
      </c>
      <c r="AF3" t="s">
        <v>43</v>
      </c>
    </row>
    <row r="4" spans="1:32">
      <c r="A4" s="20" t="s">
        <v>44</v>
      </c>
      <c r="F4" s="4"/>
      <c r="G4" s="4"/>
      <c r="O4" s="5"/>
      <c r="Q4" s="5"/>
      <c r="R4" s="5"/>
      <c r="S4" s="5"/>
      <c r="U4" s="6"/>
      <c r="V4" s="6"/>
      <c r="W4" s="6"/>
      <c r="X4" s="6"/>
      <c r="Y4" s="6"/>
      <c r="Z4" s="6"/>
      <c r="AA4" s="5"/>
      <c r="AB4" s="5"/>
      <c r="AC4" s="5"/>
      <c r="AD4" s="5"/>
      <c r="AE4" s="5"/>
      <c r="AF4" s="5"/>
    </row>
    <row r="5" spans="1:32">
      <c r="A5" s="7" t="s">
        <v>49</v>
      </c>
      <c r="B5" s="17"/>
      <c r="F5" s="4"/>
      <c r="G5" s="4"/>
      <c r="O5" s="5"/>
      <c r="Q5" s="5"/>
      <c r="R5" s="5"/>
      <c r="S5" s="5"/>
      <c r="U5" s="6"/>
      <c r="V5" s="6"/>
      <c r="W5" s="6"/>
      <c r="X5" s="6"/>
      <c r="Y5" s="6"/>
      <c r="Z5" s="6"/>
      <c r="AA5" s="5"/>
      <c r="AB5" s="5"/>
      <c r="AC5" s="5"/>
      <c r="AD5" s="5"/>
      <c r="AE5" s="5"/>
      <c r="AF5" s="5"/>
    </row>
    <row r="6" spans="1:32">
      <c r="B6" s="16" t="s">
        <v>249</v>
      </c>
      <c r="D6" s="32">
        <v>2500</v>
      </c>
      <c r="F6" s="33">
        <f t="shared" ref="F6:F59" si="0">D6/1.6</f>
        <v>1562.5</v>
      </c>
      <c r="G6" s="33" t="s">
        <v>53</v>
      </c>
      <c r="H6">
        <v>500</v>
      </c>
      <c r="I6">
        <v>30</v>
      </c>
      <c r="J6">
        <v>74</v>
      </c>
      <c r="K6">
        <v>3.65</v>
      </c>
      <c r="L6">
        <v>790</v>
      </c>
      <c r="M6">
        <v>2280</v>
      </c>
      <c r="N6">
        <v>2430</v>
      </c>
      <c r="O6" s="5">
        <f t="shared" ref="O6:O59" si="1">J6/D6</f>
        <v>2.9600000000000001E-2</v>
      </c>
      <c r="Q6" s="5">
        <f t="shared" ref="Q6:Q59" si="2">J6/K6</f>
        <v>20.273972602739725</v>
      </c>
      <c r="R6" s="5">
        <f t="shared" ref="R6:R59" si="3">J6/(M6*N6)*1000000</f>
        <v>13.356436358385675</v>
      </c>
      <c r="S6" s="5">
        <f t="shared" ref="S6:S59" si="4">J6/(L6*M6*N6)*1000000000</f>
        <v>16.906881466310981</v>
      </c>
      <c r="U6" s="6">
        <f t="shared" ref="U6:U59" si="5">(M6*N6)/1000000/F6</f>
        <v>3.545856E-3</v>
      </c>
      <c r="V6" s="6">
        <f t="shared" ref="V6:V59" si="6">(M6*N6)/1000000/D6</f>
        <v>2.21616E-3</v>
      </c>
      <c r="W6" s="6">
        <f t="shared" ref="W6:W59" si="7">(L6*M6*N6)/1000000000/F6</f>
        <v>2.8012262399999999E-3</v>
      </c>
      <c r="X6" s="6">
        <f t="shared" ref="X6:X59" si="8">(L6*M6*N6)/1000000000/D6</f>
        <v>1.7507663999999999E-3</v>
      </c>
      <c r="Y6" s="6">
        <f t="shared" ref="Y6:Y59" si="9">K6/F6</f>
        <v>2.336E-3</v>
      </c>
      <c r="Z6" s="6">
        <f t="shared" ref="Z6:Z59" si="10">K6/D6</f>
        <v>1.4599999999999999E-3</v>
      </c>
      <c r="AA6" s="5">
        <f t="shared" ref="AA6:AA59" si="11">F6/K6</f>
        <v>428.08219178082192</v>
      </c>
      <c r="AB6" s="5">
        <f t="shared" ref="AB6:AB59" si="12">D6/K6</f>
        <v>684.93150684931504</v>
      </c>
      <c r="AC6" s="5">
        <f t="shared" ref="AC6:AC59" si="13">F6/(M6*N6)*1000000</f>
        <v>282.01934878348129</v>
      </c>
      <c r="AD6" s="5">
        <f t="shared" ref="AD6:AD59" si="14">D6/(M6*N6)*1000000</f>
        <v>451.23095805357013</v>
      </c>
      <c r="AE6" s="5">
        <f t="shared" ref="AE6:AE59" si="15">F6/(M6*N6*L6)*1000000000</f>
        <v>356.98651744744473</v>
      </c>
      <c r="AF6" s="5">
        <f t="shared" ref="AF6:AF59" si="16">D6/(M6*N6*L6)*1000000000</f>
        <v>571.17842791591158</v>
      </c>
    </row>
    <row r="7" spans="1:32">
      <c r="B7" s="16" t="s">
        <v>250</v>
      </c>
      <c r="D7" s="32">
        <v>2500</v>
      </c>
      <c r="F7" s="33">
        <f t="shared" si="0"/>
        <v>1562.5</v>
      </c>
      <c r="G7" s="33" t="s">
        <v>53</v>
      </c>
      <c r="H7">
        <v>500</v>
      </c>
      <c r="I7">
        <v>30</v>
      </c>
      <c r="J7">
        <v>74</v>
      </c>
      <c r="K7">
        <v>4.3</v>
      </c>
      <c r="L7">
        <v>790</v>
      </c>
      <c r="M7">
        <v>2480</v>
      </c>
      <c r="N7">
        <v>2530</v>
      </c>
      <c r="O7" s="5">
        <f t="shared" si="1"/>
        <v>2.9600000000000001E-2</v>
      </c>
      <c r="Q7" s="5">
        <f t="shared" si="2"/>
        <v>17.209302325581397</v>
      </c>
      <c r="R7" s="5">
        <f t="shared" si="3"/>
        <v>11.793956394236901</v>
      </c>
      <c r="S7" s="5">
        <f t="shared" si="4"/>
        <v>14.92905872688215</v>
      </c>
      <c r="U7" s="6">
        <f t="shared" si="5"/>
        <v>4.0156159999999996E-3</v>
      </c>
      <c r="V7" s="6">
        <f t="shared" si="6"/>
        <v>2.5097600000000002E-3</v>
      </c>
      <c r="W7" s="6">
        <f t="shared" si="7"/>
        <v>3.1723366399999996E-3</v>
      </c>
      <c r="X7" s="6">
        <f t="shared" si="8"/>
        <v>1.9827103999999996E-3</v>
      </c>
      <c r="Y7" s="6">
        <f t="shared" si="9"/>
        <v>2.7519999999999997E-3</v>
      </c>
      <c r="Z7" s="6">
        <f t="shared" si="10"/>
        <v>1.72E-3</v>
      </c>
      <c r="AA7" s="5">
        <f t="shared" si="11"/>
        <v>363.37209302325584</v>
      </c>
      <c r="AB7" s="5">
        <f t="shared" si="12"/>
        <v>581.39534883720933</v>
      </c>
      <c r="AC7" s="5">
        <f t="shared" si="13"/>
        <v>249.02779548642101</v>
      </c>
      <c r="AD7" s="5">
        <f t="shared" si="14"/>
        <v>398.44447277827362</v>
      </c>
      <c r="AE7" s="5">
        <f t="shared" si="15"/>
        <v>315.22505757774809</v>
      </c>
      <c r="AF7" s="5">
        <f t="shared" si="16"/>
        <v>504.360092124397</v>
      </c>
    </row>
    <row r="8" spans="1:32">
      <c r="B8" s="16" t="s">
        <v>251</v>
      </c>
      <c r="D8" s="32">
        <v>2500</v>
      </c>
      <c r="F8" s="33">
        <f t="shared" si="0"/>
        <v>1562.5</v>
      </c>
      <c r="G8" s="33" t="s">
        <v>53</v>
      </c>
      <c r="H8">
        <v>500</v>
      </c>
      <c r="I8">
        <v>44</v>
      </c>
      <c r="J8">
        <v>90</v>
      </c>
      <c r="K8">
        <v>5.0999999999999996</v>
      </c>
      <c r="L8">
        <v>850</v>
      </c>
      <c r="M8">
        <v>2650</v>
      </c>
      <c r="N8">
        <v>2530</v>
      </c>
      <c r="O8" s="5">
        <f t="shared" si="1"/>
        <v>3.5999999999999997E-2</v>
      </c>
      <c r="Q8" s="5">
        <f t="shared" si="2"/>
        <v>17.647058823529413</v>
      </c>
      <c r="R8" s="5">
        <f t="shared" si="3"/>
        <v>13.423819822507271</v>
      </c>
      <c r="S8" s="5">
        <f t="shared" si="4"/>
        <v>15.792729202949729</v>
      </c>
      <c r="U8" s="6">
        <f t="shared" si="5"/>
        <v>4.2908800000000004E-3</v>
      </c>
      <c r="V8" s="6">
        <f t="shared" si="6"/>
        <v>2.6818000000000002E-3</v>
      </c>
      <c r="W8" s="6">
        <f t="shared" si="7"/>
        <v>3.6472480000000001E-3</v>
      </c>
      <c r="X8" s="6">
        <f t="shared" si="8"/>
        <v>2.2795300000000001E-3</v>
      </c>
      <c r="Y8" s="6">
        <f t="shared" si="9"/>
        <v>3.264E-3</v>
      </c>
      <c r="Z8" s="6">
        <f t="shared" si="10"/>
        <v>2.0399999999999997E-3</v>
      </c>
      <c r="AA8" s="5">
        <f t="shared" si="11"/>
        <v>306.37254901960785</v>
      </c>
      <c r="AB8" s="5">
        <f t="shared" si="12"/>
        <v>490.1960784313726</v>
      </c>
      <c r="AC8" s="5">
        <f t="shared" si="13"/>
        <v>233.05242747408457</v>
      </c>
      <c r="AD8" s="5">
        <f t="shared" si="14"/>
        <v>372.88388395853531</v>
      </c>
      <c r="AE8" s="5">
        <f t="shared" si="15"/>
        <v>274.17932644009949</v>
      </c>
      <c r="AF8" s="5">
        <f t="shared" si="16"/>
        <v>438.68692230415917</v>
      </c>
    </row>
    <row r="9" spans="1:32">
      <c r="B9" s="16" t="s">
        <v>252</v>
      </c>
      <c r="D9" s="32">
        <v>2500</v>
      </c>
      <c r="F9" s="33">
        <f t="shared" si="0"/>
        <v>1562.5</v>
      </c>
      <c r="G9" s="33" t="s">
        <v>53</v>
      </c>
      <c r="H9">
        <v>500</v>
      </c>
      <c r="I9">
        <v>44</v>
      </c>
      <c r="J9">
        <v>90</v>
      </c>
      <c r="K9">
        <v>6.2</v>
      </c>
      <c r="L9">
        <v>850</v>
      </c>
      <c r="M9">
        <v>2980</v>
      </c>
      <c r="N9">
        <v>2530</v>
      </c>
      <c r="O9" s="5">
        <f t="shared" si="1"/>
        <v>3.5999999999999997E-2</v>
      </c>
      <c r="Q9" s="5">
        <f t="shared" si="2"/>
        <v>14.516129032258064</v>
      </c>
      <c r="R9" s="5">
        <f t="shared" si="3"/>
        <v>11.937289439477942</v>
      </c>
      <c r="S9" s="5">
        <f t="shared" si="4"/>
        <v>14.04386992879758</v>
      </c>
      <c r="U9" s="6">
        <f t="shared" si="5"/>
        <v>4.8252159999999994E-3</v>
      </c>
      <c r="V9" s="6">
        <f t="shared" si="6"/>
        <v>3.0157599999999997E-3</v>
      </c>
      <c r="W9" s="6">
        <f t="shared" si="7"/>
        <v>4.1014336E-3</v>
      </c>
      <c r="X9" s="6">
        <f t="shared" si="8"/>
        <v>2.5633959999999999E-3</v>
      </c>
      <c r="Y9" s="6">
        <f t="shared" si="9"/>
        <v>3.9680000000000002E-3</v>
      </c>
      <c r="Z9" s="6">
        <f t="shared" si="10"/>
        <v>2.48E-3</v>
      </c>
      <c r="AA9" s="5">
        <f t="shared" si="11"/>
        <v>252.01612903225805</v>
      </c>
      <c r="AB9" s="5">
        <f t="shared" si="12"/>
        <v>403.22580645161287</v>
      </c>
      <c r="AC9" s="5">
        <f t="shared" si="13"/>
        <v>207.24460832426985</v>
      </c>
      <c r="AD9" s="5">
        <f t="shared" si="14"/>
        <v>331.59137331883176</v>
      </c>
      <c r="AE9" s="5">
        <f t="shared" si="15"/>
        <v>243.81718626384688</v>
      </c>
      <c r="AF9" s="5">
        <f t="shared" si="16"/>
        <v>390.10749802215497</v>
      </c>
    </row>
    <row r="10" spans="1:32">
      <c r="B10" s="16" t="s">
        <v>253</v>
      </c>
      <c r="D10" s="32">
        <v>2500</v>
      </c>
      <c r="F10" s="33">
        <f t="shared" si="0"/>
        <v>1562.5</v>
      </c>
      <c r="G10" s="33" t="s">
        <v>53</v>
      </c>
      <c r="H10">
        <v>650</v>
      </c>
      <c r="I10">
        <v>44</v>
      </c>
      <c r="J10">
        <v>110</v>
      </c>
      <c r="K10">
        <v>6</v>
      </c>
      <c r="L10">
        <v>915</v>
      </c>
      <c r="M10">
        <v>2480</v>
      </c>
      <c r="N10">
        <v>2765</v>
      </c>
      <c r="O10" s="5">
        <f t="shared" si="1"/>
        <v>4.3999999999999997E-2</v>
      </c>
      <c r="Q10" s="5">
        <f t="shared" si="2"/>
        <v>18.333333333333332</v>
      </c>
      <c r="R10" s="5">
        <f t="shared" si="3"/>
        <v>16.041532987225107</v>
      </c>
      <c r="S10" s="5">
        <f t="shared" si="4"/>
        <v>17.531730040683176</v>
      </c>
      <c r="U10" s="6">
        <f t="shared" si="5"/>
        <v>4.3886079999999996E-3</v>
      </c>
      <c r="V10" s="6">
        <f t="shared" si="6"/>
        <v>2.7428800000000001E-3</v>
      </c>
      <c r="W10" s="6">
        <f t="shared" si="7"/>
        <v>4.0155763200000003E-3</v>
      </c>
      <c r="X10" s="6">
        <f t="shared" si="8"/>
        <v>2.5097352E-3</v>
      </c>
      <c r="Y10" s="6">
        <f t="shared" si="9"/>
        <v>3.8400000000000001E-3</v>
      </c>
      <c r="Z10" s="6">
        <f t="shared" si="10"/>
        <v>2.3999999999999998E-3</v>
      </c>
      <c r="AA10" s="5">
        <f t="shared" si="11"/>
        <v>260.41666666666669</v>
      </c>
      <c r="AB10" s="5">
        <f t="shared" si="12"/>
        <v>416.66666666666669</v>
      </c>
      <c r="AC10" s="5">
        <f t="shared" si="13"/>
        <v>227.86268447762933</v>
      </c>
      <c r="AD10" s="5">
        <f t="shared" si="14"/>
        <v>364.58029516420697</v>
      </c>
      <c r="AE10" s="5">
        <f t="shared" si="15"/>
        <v>249.0302562597042</v>
      </c>
      <c r="AF10" s="5">
        <f t="shared" si="16"/>
        <v>398.44841001552675</v>
      </c>
    </row>
    <row r="11" spans="1:32">
      <c r="B11" s="16" t="s">
        <v>254</v>
      </c>
      <c r="D11" s="32">
        <v>2500</v>
      </c>
      <c r="F11" s="33">
        <f t="shared" si="0"/>
        <v>1562.5</v>
      </c>
      <c r="G11" s="33" t="s">
        <v>53</v>
      </c>
      <c r="H11">
        <v>650</v>
      </c>
      <c r="I11">
        <v>44</v>
      </c>
      <c r="J11">
        <v>150</v>
      </c>
      <c r="K11">
        <v>7.3</v>
      </c>
      <c r="L11">
        <v>935</v>
      </c>
      <c r="M11">
        <v>2650</v>
      </c>
      <c r="N11">
        <v>2765</v>
      </c>
      <c r="O11" s="5">
        <f t="shared" si="1"/>
        <v>0.06</v>
      </c>
      <c r="Q11" s="5">
        <f t="shared" si="2"/>
        <v>20.547945205479454</v>
      </c>
      <c r="R11" s="5">
        <f t="shared" si="3"/>
        <v>20.471527517144903</v>
      </c>
      <c r="S11" s="5">
        <f t="shared" si="4"/>
        <v>21.894681836518615</v>
      </c>
      <c r="U11" s="6">
        <f t="shared" si="5"/>
        <v>4.6894400000000004E-3</v>
      </c>
      <c r="V11" s="6">
        <f t="shared" si="6"/>
        <v>2.9309000000000002E-3</v>
      </c>
      <c r="W11" s="6">
        <f t="shared" si="7"/>
        <v>4.3846264000000001E-3</v>
      </c>
      <c r="X11" s="6">
        <f t="shared" si="8"/>
        <v>2.7403915000000002E-3</v>
      </c>
      <c r="Y11" s="6">
        <f t="shared" si="9"/>
        <v>4.6719999999999999E-3</v>
      </c>
      <c r="Z11" s="6">
        <f t="shared" si="10"/>
        <v>2.9199999999999999E-3</v>
      </c>
      <c r="AA11" s="5">
        <f t="shared" si="11"/>
        <v>214.04109589041096</v>
      </c>
      <c r="AB11" s="5">
        <f t="shared" si="12"/>
        <v>342.46575342465752</v>
      </c>
      <c r="AC11" s="5">
        <f t="shared" si="13"/>
        <v>213.24507830359275</v>
      </c>
      <c r="AD11" s="5">
        <f t="shared" si="14"/>
        <v>341.19212528574838</v>
      </c>
      <c r="AE11" s="5">
        <f t="shared" si="15"/>
        <v>228.06960246373558</v>
      </c>
      <c r="AF11" s="5">
        <f t="shared" si="16"/>
        <v>364.9113639419769</v>
      </c>
    </row>
    <row r="12" spans="1:32">
      <c r="B12" s="16" t="s">
        <v>255</v>
      </c>
      <c r="D12" s="32">
        <v>2500</v>
      </c>
      <c r="F12" s="33">
        <f t="shared" si="0"/>
        <v>1562.5</v>
      </c>
      <c r="G12" s="33" t="s">
        <v>53</v>
      </c>
      <c r="H12">
        <v>650</v>
      </c>
      <c r="I12">
        <v>90</v>
      </c>
      <c r="J12">
        <v>220</v>
      </c>
      <c r="K12">
        <v>9.5</v>
      </c>
      <c r="L12">
        <v>1015</v>
      </c>
      <c r="M12">
        <v>3220</v>
      </c>
      <c r="N12">
        <v>2790</v>
      </c>
      <c r="O12" s="5">
        <f t="shared" si="1"/>
        <v>8.7999999999999995E-2</v>
      </c>
      <c r="Q12" s="5">
        <f t="shared" si="2"/>
        <v>23.157894736842106</v>
      </c>
      <c r="R12" s="5">
        <f t="shared" si="3"/>
        <v>24.488523787261517</v>
      </c>
      <c r="S12" s="5">
        <f t="shared" si="4"/>
        <v>24.126624420947305</v>
      </c>
      <c r="U12" s="6">
        <f t="shared" si="5"/>
        <v>5.7496320000000002E-3</v>
      </c>
      <c r="V12" s="6">
        <f t="shared" si="6"/>
        <v>3.5935200000000002E-3</v>
      </c>
      <c r="W12" s="6">
        <f t="shared" si="7"/>
        <v>5.8358764799999992E-3</v>
      </c>
      <c r="X12" s="6">
        <f t="shared" si="8"/>
        <v>3.6474227999999998E-3</v>
      </c>
      <c r="Y12" s="6">
        <f t="shared" si="9"/>
        <v>6.0800000000000003E-3</v>
      </c>
      <c r="Z12" s="6">
        <f t="shared" si="10"/>
        <v>3.8E-3</v>
      </c>
      <c r="AA12" s="5">
        <f t="shared" si="11"/>
        <v>164.47368421052633</v>
      </c>
      <c r="AB12" s="5">
        <f t="shared" si="12"/>
        <v>263.15789473684208</v>
      </c>
      <c r="AC12" s="5">
        <f t="shared" si="13"/>
        <v>173.9241746254369</v>
      </c>
      <c r="AD12" s="5">
        <f t="shared" si="14"/>
        <v>278.27867940069905</v>
      </c>
      <c r="AE12" s="5">
        <f t="shared" si="15"/>
        <v>171.3538666260462</v>
      </c>
      <c r="AF12" s="5">
        <f t="shared" si="16"/>
        <v>274.16618660167393</v>
      </c>
    </row>
    <row r="13" spans="1:32">
      <c r="B13" s="16" t="s">
        <v>256</v>
      </c>
      <c r="D13" s="32">
        <v>2500</v>
      </c>
      <c r="F13" s="33">
        <f t="shared" si="0"/>
        <v>1562.5</v>
      </c>
      <c r="G13" s="33" t="s">
        <v>53</v>
      </c>
      <c r="H13">
        <v>650</v>
      </c>
      <c r="I13">
        <v>90</v>
      </c>
      <c r="J13">
        <v>220</v>
      </c>
      <c r="K13">
        <v>12.1</v>
      </c>
      <c r="L13">
        <v>1080</v>
      </c>
      <c r="M13">
        <v>3740</v>
      </c>
      <c r="N13">
        <v>2840</v>
      </c>
      <c r="O13" s="5">
        <f t="shared" si="1"/>
        <v>8.7999999999999995E-2</v>
      </c>
      <c r="Q13" s="5">
        <f t="shared" si="2"/>
        <v>18.181818181818183</v>
      </c>
      <c r="R13" s="5">
        <f t="shared" si="3"/>
        <v>20.71251035625518</v>
      </c>
      <c r="S13" s="5">
        <f t="shared" si="4"/>
        <v>19.178250329865904</v>
      </c>
      <c r="U13" s="6">
        <f t="shared" si="5"/>
        <v>6.7978240000000009E-3</v>
      </c>
      <c r="V13" s="6">
        <f t="shared" si="6"/>
        <v>4.2486400000000006E-3</v>
      </c>
      <c r="W13" s="6">
        <f t="shared" si="7"/>
        <v>7.3416499200000002E-3</v>
      </c>
      <c r="X13" s="6">
        <f t="shared" si="8"/>
        <v>4.5885311999999999E-3</v>
      </c>
      <c r="Y13" s="6">
        <f t="shared" si="9"/>
        <v>7.744E-3</v>
      </c>
      <c r="Z13" s="6">
        <f t="shared" si="10"/>
        <v>4.8399999999999997E-3</v>
      </c>
      <c r="AA13" s="5">
        <f t="shared" si="11"/>
        <v>129.13223140495867</v>
      </c>
      <c r="AB13" s="5">
        <f t="shared" si="12"/>
        <v>206.61157024793388</v>
      </c>
      <c r="AC13" s="5">
        <f t="shared" si="13"/>
        <v>147.10589741658507</v>
      </c>
      <c r="AD13" s="5">
        <f t="shared" si="14"/>
        <v>235.36943586653612</v>
      </c>
      <c r="AE13" s="5">
        <f t="shared" si="15"/>
        <v>136.2091642746158</v>
      </c>
      <c r="AF13" s="5">
        <f t="shared" si="16"/>
        <v>217.93466283938528</v>
      </c>
    </row>
    <row r="14" spans="1:32">
      <c r="B14" s="16" t="s">
        <v>257</v>
      </c>
      <c r="D14" s="32">
        <v>2500</v>
      </c>
      <c r="F14" s="33">
        <f t="shared" si="0"/>
        <v>1562.5</v>
      </c>
      <c r="G14" s="33" t="s">
        <v>53</v>
      </c>
      <c r="H14">
        <v>800</v>
      </c>
      <c r="I14">
        <v>74</v>
      </c>
      <c r="J14">
        <v>150</v>
      </c>
      <c r="K14">
        <v>9.1999999999999993</v>
      </c>
      <c r="L14">
        <v>1105</v>
      </c>
      <c r="M14">
        <v>2430</v>
      </c>
      <c r="N14">
        <v>3060</v>
      </c>
      <c r="O14" s="5">
        <f t="shared" si="1"/>
        <v>0.06</v>
      </c>
      <c r="Q14" s="5">
        <f t="shared" si="2"/>
        <v>16.304347826086957</v>
      </c>
      <c r="R14" s="5">
        <f t="shared" si="3"/>
        <v>20.172678124747843</v>
      </c>
      <c r="S14" s="5">
        <f t="shared" si="4"/>
        <v>18.25581730746411</v>
      </c>
      <c r="U14" s="6">
        <f t="shared" si="5"/>
        <v>4.7589120000000006E-3</v>
      </c>
      <c r="V14" s="6">
        <f t="shared" si="6"/>
        <v>2.9743200000000003E-3</v>
      </c>
      <c r="W14" s="6">
        <f t="shared" si="7"/>
        <v>5.2585977599999998E-3</v>
      </c>
      <c r="X14" s="6">
        <f t="shared" si="8"/>
        <v>3.2866236E-3</v>
      </c>
      <c r="Y14" s="6">
        <f t="shared" si="9"/>
        <v>5.8879999999999991E-3</v>
      </c>
      <c r="Z14" s="6">
        <f t="shared" si="10"/>
        <v>3.6799999999999997E-3</v>
      </c>
      <c r="AA14" s="5">
        <f t="shared" si="11"/>
        <v>169.83695652173915</v>
      </c>
      <c r="AB14" s="5">
        <f t="shared" si="12"/>
        <v>271.73913043478262</v>
      </c>
      <c r="AC14" s="5">
        <f t="shared" si="13"/>
        <v>210.13206379945669</v>
      </c>
      <c r="AD14" s="5">
        <f t="shared" si="14"/>
        <v>336.21130207913069</v>
      </c>
      <c r="AE14" s="5">
        <f t="shared" si="15"/>
        <v>190.16476361941781</v>
      </c>
      <c r="AF14" s="5">
        <f t="shared" si="16"/>
        <v>304.26362179106849</v>
      </c>
    </row>
    <row r="15" spans="1:32">
      <c r="B15" s="16" t="s">
        <v>258</v>
      </c>
      <c r="D15" s="32">
        <v>2500</v>
      </c>
      <c r="F15" s="33">
        <f t="shared" si="0"/>
        <v>1562.5</v>
      </c>
      <c r="G15" s="33" t="s">
        <v>53</v>
      </c>
      <c r="H15">
        <v>800</v>
      </c>
      <c r="I15">
        <v>110</v>
      </c>
      <c r="J15">
        <v>180</v>
      </c>
      <c r="K15">
        <v>10.8</v>
      </c>
      <c r="L15">
        <v>1135</v>
      </c>
      <c r="M15">
        <v>2980</v>
      </c>
      <c r="N15">
        <v>3060</v>
      </c>
      <c r="O15" s="5">
        <f t="shared" si="1"/>
        <v>7.1999999999999995E-2</v>
      </c>
      <c r="Q15" s="5">
        <f t="shared" si="2"/>
        <v>16.666666666666664</v>
      </c>
      <c r="R15" s="5">
        <f t="shared" si="3"/>
        <v>19.739439399921043</v>
      </c>
      <c r="S15" s="5">
        <f t="shared" si="4"/>
        <v>17.391576563807085</v>
      </c>
      <c r="U15" s="6">
        <f t="shared" si="5"/>
        <v>5.8360320000000005E-3</v>
      </c>
      <c r="V15" s="6">
        <f t="shared" si="6"/>
        <v>3.64752E-3</v>
      </c>
      <c r="W15" s="6">
        <f t="shared" si="7"/>
        <v>6.6238963200000002E-3</v>
      </c>
      <c r="X15" s="6">
        <f t="shared" si="8"/>
        <v>4.1399352E-3</v>
      </c>
      <c r="Y15" s="6">
        <f t="shared" si="9"/>
        <v>6.9120000000000006E-3</v>
      </c>
      <c r="Z15" s="6">
        <f t="shared" si="10"/>
        <v>4.3200000000000001E-3</v>
      </c>
      <c r="AA15" s="5">
        <f t="shared" si="11"/>
        <v>144.67592592592592</v>
      </c>
      <c r="AB15" s="5">
        <f t="shared" si="12"/>
        <v>231.48148148148147</v>
      </c>
      <c r="AC15" s="5">
        <f t="shared" si="13"/>
        <v>171.34930034653681</v>
      </c>
      <c r="AD15" s="5">
        <f t="shared" si="14"/>
        <v>274.1588805544589</v>
      </c>
      <c r="AE15" s="5">
        <f t="shared" si="15"/>
        <v>150.96854656082539</v>
      </c>
      <c r="AF15" s="5">
        <f t="shared" si="16"/>
        <v>241.54967449732064</v>
      </c>
    </row>
    <row r="16" spans="1:32">
      <c r="B16" s="16" t="s">
        <v>259</v>
      </c>
      <c r="D16" s="32">
        <v>2500</v>
      </c>
      <c r="F16" s="33">
        <f t="shared" si="0"/>
        <v>1562.5</v>
      </c>
      <c r="G16" s="33" t="s">
        <v>53</v>
      </c>
      <c r="H16">
        <v>800</v>
      </c>
      <c r="I16">
        <v>150</v>
      </c>
      <c r="J16">
        <v>220</v>
      </c>
      <c r="K16">
        <v>12.6</v>
      </c>
      <c r="L16">
        <v>1145</v>
      </c>
      <c r="M16">
        <v>3410</v>
      </c>
      <c r="N16">
        <v>3060</v>
      </c>
      <c r="O16" s="5">
        <f t="shared" si="1"/>
        <v>8.7999999999999995E-2</v>
      </c>
      <c r="Q16" s="5">
        <f t="shared" si="2"/>
        <v>17.460317460317462</v>
      </c>
      <c r="R16" s="5">
        <f t="shared" si="3"/>
        <v>21.083702298123551</v>
      </c>
      <c r="S16" s="5">
        <f t="shared" si="4"/>
        <v>18.413713797487816</v>
      </c>
      <c r="U16" s="6">
        <f t="shared" si="5"/>
        <v>6.6781439999999996E-3</v>
      </c>
      <c r="V16" s="6">
        <f t="shared" si="6"/>
        <v>4.1738399999999998E-3</v>
      </c>
      <c r="W16" s="6">
        <f t="shared" si="7"/>
        <v>7.6464748799999994E-3</v>
      </c>
      <c r="X16" s="6">
        <f t="shared" si="8"/>
        <v>4.7790467999999997E-3</v>
      </c>
      <c r="Y16" s="6">
        <f t="shared" si="9"/>
        <v>8.064E-3</v>
      </c>
      <c r="Z16" s="6">
        <f t="shared" si="10"/>
        <v>5.0400000000000002E-3</v>
      </c>
      <c r="AA16" s="5">
        <f t="shared" si="11"/>
        <v>124.00793650793651</v>
      </c>
      <c r="AB16" s="5">
        <f t="shared" si="12"/>
        <v>198.4126984126984</v>
      </c>
      <c r="AC16" s="5">
        <f t="shared" si="13"/>
        <v>149.7422038219002</v>
      </c>
      <c r="AD16" s="5">
        <f t="shared" si="14"/>
        <v>239.58752611504036</v>
      </c>
      <c r="AE16" s="5">
        <f t="shared" si="15"/>
        <v>130.77921731170326</v>
      </c>
      <c r="AF16" s="5">
        <f t="shared" si="16"/>
        <v>209.24674769872519</v>
      </c>
    </row>
    <row r="17" spans="2:32">
      <c r="B17" s="16" t="s">
        <v>260</v>
      </c>
      <c r="D17" s="32">
        <v>2500</v>
      </c>
      <c r="F17" s="33">
        <f t="shared" si="0"/>
        <v>1562.5</v>
      </c>
      <c r="G17" s="33" t="s">
        <v>53</v>
      </c>
      <c r="H17">
        <v>800</v>
      </c>
      <c r="I17">
        <v>150</v>
      </c>
      <c r="J17">
        <v>220</v>
      </c>
      <c r="K17">
        <v>15.1</v>
      </c>
      <c r="L17">
        <v>1205</v>
      </c>
      <c r="M17">
        <v>3760</v>
      </c>
      <c r="N17">
        <v>3060</v>
      </c>
      <c r="O17" s="5">
        <f t="shared" si="1"/>
        <v>8.7999999999999995E-2</v>
      </c>
      <c r="Q17" s="5">
        <f t="shared" si="2"/>
        <v>14.569536423841059</v>
      </c>
      <c r="R17" s="5">
        <f t="shared" si="3"/>
        <v>19.121123626755669</v>
      </c>
      <c r="S17" s="5">
        <f t="shared" si="4"/>
        <v>15.868152387349102</v>
      </c>
      <c r="U17" s="6">
        <f t="shared" si="5"/>
        <v>7.3635839999999994E-3</v>
      </c>
      <c r="V17" s="6">
        <f t="shared" si="6"/>
        <v>4.6022399999999996E-3</v>
      </c>
      <c r="W17" s="6">
        <f t="shared" si="7"/>
        <v>8.8731187199999999E-3</v>
      </c>
      <c r="X17" s="6">
        <f t="shared" si="8"/>
        <v>5.5456992000000004E-3</v>
      </c>
      <c r="Y17" s="6">
        <f t="shared" si="9"/>
        <v>9.663999999999999E-3</v>
      </c>
      <c r="Z17" s="6">
        <f t="shared" si="10"/>
        <v>6.0400000000000002E-3</v>
      </c>
      <c r="AA17" s="5">
        <f t="shared" si="11"/>
        <v>103.47682119205298</v>
      </c>
      <c r="AB17" s="5">
        <f t="shared" si="12"/>
        <v>165.56291390728478</v>
      </c>
      <c r="AC17" s="5">
        <f t="shared" si="13"/>
        <v>135.80343484911697</v>
      </c>
      <c r="AD17" s="5">
        <f t="shared" si="14"/>
        <v>217.28549575858713</v>
      </c>
      <c r="AE17" s="5">
        <f t="shared" si="15"/>
        <v>112.69994593287714</v>
      </c>
      <c r="AF17" s="5">
        <f t="shared" si="16"/>
        <v>180.3199134926034</v>
      </c>
    </row>
    <row r="18" spans="2:32">
      <c r="B18" s="16" t="s">
        <v>261</v>
      </c>
      <c r="D18" s="32">
        <v>2500</v>
      </c>
      <c r="F18" s="33">
        <f t="shared" si="0"/>
        <v>1562.5</v>
      </c>
      <c r="G18" s="33" t="s">
        <v>53</v>
      </c>
      <c r="H18">
        <v>1000</v>
      </c>
      <c r="I18">
        <v>150</v>
      </c>
      <c r="J18">
        <v>220</v>
      </c>
      <c r="K18">
        <v>15.4</v>
      </c>
      <c r="L18">
        <v>1225</v>
      </c>
      <c r="M18">
        <v>3220</v>
      </c>
      <c r="N18">
        <v>3400</v>
      </c>
      <c r="O18" s="5">
        <f t="shared" si="1"/>
        <v>8.7999999999999995E-2</v>
      </c>
      <c r="Q18" s="5">
        <f t="shared" si="2"/>
        <v>14.285714285714285</v>
      </c>
      <c r="R18" s="5">
        <f t="shared" si="3"/>
        <v>20.094994519546951</v>
      </c>
      <c r="S18" s="5">
        <f t="shared" si="4"/>
        <v>16.404077158813838</v>
      </c>
      <c r="U18" s="6">
        <f t="shared" si="5"/>
        <v>7.0067200000000001E-3</v>
      </c>
      <c r="V18" s="6">
        <f t="shared" si="6"/>
        <v>4.3791999999999998E-3</v>
      </c>
      <c r="W18" s="6">
        <f t="shared" si="7"/>
        <v>8.5832319999999997E-3</v>
      </c>
      <c r="X18" s="6">
        <f t="shared" si="8"/>
        <v>5.3645200000000002E-3</v>
      </c>
      <c r="Y18" s="6">
        <f t="shared" si="9"/>
        <v>9.8560000000000002E-3</v>
      </c>
      <c r="Z18" s="6">
        <f t="shared" si="10"/>
        <v>6.1600000000000005E-3</v>
      </c>
      <c r="AA18" s="5">
        <f t="shared" si="11"/>
        <v>101.46103896103895</v>
      </c>
      <c r="AB18" s="5">
        <f t="shared" si="12"/>
        <v>162.33766233766232</v>
      </c>
      <c r="AC18" s="5">
        <f t="shared" si="13"/>
        <v>142.72013153087323</v>
      </c>
      <c r="AD18" s="5">
        <f t="shared" si="14"/>
        <v>228.35221044939715</v>
      </c>
      <c r="AE18" s="5">
        <f t="shared" si="15"/>
        <v>116.506229821121</v>
      </c>
      <c r="AF18" s="5">
        <f t="shared" si="16"/>
        <v>186.40996771379361</v>
      </c>
    </row>
    <row r="19" spans="2:32">
      <c r="B19" s="16" t="s">
        <v>262</v>
      </c>
      <c r="D19" s="32">
        <v>2500</v>
      </c>
      <c r="F19" s="33">
        <f t="shared" si="0"/>
        <v>1562.5</v>
      </c>
      <c r="G19" s="33" t="s">
        <v>53</v>
      </c>
      <c r="H19">
        <v>1000</v>
      </c>
      <c r="I19">
        <v>150</v>
      </c>
      <c r="J19">
        <v>220</v>
      </c>
      <c r="K19">
        <v>18</v>
      </c>
      <c r="L19">
        <v>1300</v>
      </c>
      <c r="M19">
        <v>3500</v>
      </c>
      <c r="N19">
        <v>3625</v>
      </c>
      <c r="O19" s="5">
        <f t="shared" si="1"/>
        <v>8.7999999999999995E-2</v>
      </c>
      <c r="Q19" s="5">
        <f t="shared" si="2"/>
        <v>12.222222222222221</v>
      </c>
      <c r="R19" s="5">
        <f t="shared" si="3"/>
        <v>17.339901477832512</v>
      </c>
      <c r="S19" s="5">
        <f t="shared" si="4"/>
        <v>13.338385752178857</v>
      </c>
      <c r="U19" s="6">
        <f t="shared" si="5"/>
        <v>8.1200000000000005E-3</v>
      </c>
      <c r="V19" s="6">
        <f t="shared" si="6"/>
        <v>5.0749999999999997E-3</v>
      </c>
      <c r="W19" s="6">
        <f t="shared" si="7"/>
        <v>1.0555999999999999E-2</v>
      </c>
      <c r="X19" s="6">
        <f t="shared" si="8"/>
        <v>6.5974999999999992E-3</v>
      </c>
      <c r="Y19" s="6">
        <f t="shared" si="9"/>
        <v>1.1520000000000001E-2</v>
      </c>
      <c r="Z19" s="6">
        <f t="shared" si="10"/>
        <v>7.1999999999999998E-3</v>
      </c>
      <c r="AA19" s="5">
        <f t="shared" si="11"/>
        <v>86.805555555555557</v>
      </c>
      <c r="AB19" s="5">
        <f t="shared" si="12"/>
        <v>138.88888888888889</v>
      </c>
      <c r="AC19" s="5">
        <f t="shared" si="13"/>
        <v>123.15270935960591</v>
      </c>
      <c r="AD19" s="5">
        <f t="shared" si="14"/>
        <v>197.04433497536948</v>
      </c>
      <c r="AE19" s="5">
        <f t="shared" si="15"/>
        <v>94.732853353543007</v>
      </c>
      <c r="AF19" s="5">
        <f t="shared" si="16"/>
        <v>151.57256536566882</v>
      </c>
    </row>
    <row r="20" spans="2:32">
      <c r="B20" s="16" t="s">
        <v>263</v>
      </c>
      <c r="D20" s="32">
        <v>2500</v>
      </c>
      <c r="F20" s="33">
        <f t="shared" si="0"/>
        <v>1562.5</v>
      </c>
      <c r="G20" s="33" t="s">
        <v>53</v>
      </c>
      <c r="H20">
        <v>1000</v>
      </c>
      <c r="I20">
        <v>220</v>
      </c>
      <c r="J20">
        <v>320</v>
      </c>
      <c r="K20">
        <v>21.5</v>
      </c>
      <c r="L20">
        <v>1355</v>
      </c>
      <c r="M20">
        <v>3800</v>
      </c>
      <c r="N20">
        <v>3625</v>
      </c>
      <c r="O20" s="5">
        <f t="shared" si="1"/>
        <v>0.128</v>
      </c>
      <c r="Q20" s="5">
        <f t="shared" si="2"/>
        <v>14.883720930232558</v>
      </c>
      <c r="R20" s="5">
        <f t="shared" si="3"/>
        <v>23.230490018148821</v>
      </c>
      <c r="S20" s="5">
        <f t="shared" si="4"/>
        <v>17.144273076124591</v>
      </c>
      <c r="U20" s="6">
        <f t="shared" si="5"/>
        <v>8.8160000000000009E-3</v>
      </c>
      <c r="V20" s="6">
        <f t="shared" si="6"/>
        <v>5.5100000000000001E-3</v>
      </c>
      <c r="W20" s="6">
        <f t="shared" si="7"/>
        <v>1.194568E-2</v>
      </c>
      <c r="X20" s="6">
        <f t="shared" si="8"/>
        <v>7.4660500000000001E-3</v>
      </c>
      <c r="Y20" s="6">
        <f t="shared" si="9"/>
        <v>1.376E-2</v>
      </c>
      <c r="Z20" s="6">
        <f t="shared" si="10"/>
        <v>8.6E-3</v>
      </c>
      <c r="AA20" s="5">
        <f t="shared" si="11"/>
        <v>72.674418604651166</v>
      </c>
      <c r="AB20" s="5">
        <f t="shared" si="12"/>
        <v>116.27906976744185</v>
      </c>
      <c r="AC20" s="5">
        <f t="shared" si="13"/>
        <v>113.43012704174228</v>
      </c>
      <c r="AD20" s="5">
        <f t="shared" si="14"/>
        <v>181.48820326678765</v>
      </c>
      <c r="AE20" s="5">
        <f t="shared" si="15"/>
        <v>83.712270879514605</v>
      </c>
      <c r="AF20" s="5">
        <f t="shared" si="16"/>
        <v>133.93963340722337</v>
      </c>
    </row>
    <row r="21" spans="2:32">
      <c r="B21" s="16" t="s">
        <v>264</v>
      </c>
      <c r="D21" s="32">
        <v>2500</v>
      </c>
      <c r="F21" s="33">
        <f t="shared" si="0"/>
        <v>1562.5</v>
      </c>
      <c r="G21" s="33" t="s">
        <v>53</v>
      </c>
      <c r="H21">
        <v>1200</v>
      </c>
      <c r="I21">
        <v>150</v>
      </c>
      <c r="J21">
        <v>264</v>
      </c>
      <c r="K21">
        <v>21</v>
      </c>
      <c r="L21">
        <v>1435</v>
      </c>
      <c r="M21">
        <v>3220</v>
      </c>
      <c r="N21">
        <v>3950</v>
      </c>
      <c r="O21" s="5">
        <f t="shared" si="1"/>
        <v>0.1056</v>
      </c>
      <c r="Q21" s="5">
        <f t="shared" si="2"/>
        <v>12.571428571428571</v>
      </c>
      <c r="R21" s="5">
        <f t="shared" si="3"/>
        <v>20.756348769557356</v>
      </c>
      <c r="S21" s="5">
        <f t="shared" si="4"/>
        <v>14.464354543245543</v>
      </c>
      <c r="U21" s="6">
        <f t="shared" si="5"/>
        <v>8.1401600000000005E-3</v>
      </c>
      <c r="V21" s="6">
        <f t="shared" si="6"/>
        <v>5.0875999999999994E-3</v>
      </c>
      <c r="W21" s="6">
        <f t="shared" si="7"/>
        <v>1.16811296E-2</v>
      </c>
      <c r="X21" s="6">
        <f t="shared" si="8"/>
        <v>7.3007059999999997E-3</v>
      </c>
      <c r="Y21" s="6">
        <f t="shared" si="9"/>
        <v>1.3440000000000001E-2</v>
      </c>
      <c r="Z21" s="6">
        <f t="shared" si="10"/>
        <v>8.3999999999999995E-3</v>
      </c>
      <c r="AA21" s="5">
        <f t="shared" si="11"/>
        <v>74.404761904761898</v>
      </c>
      <c r="AB21" s="5">
        <f t="shared" si="12"/>
        <v>119.04761904761905</v>
      </c>
      <c r="AC21" s="5">
        <f t="shared" si="13"/>
        <v>122.8477081531567</v>
      </c>
      <c r="AD21" s="5">
        <f t="shared" si="14"/>
        <v>196.55633304505071</v>
      </c>
      <c r="AE21" s="5">
        <f t="shared" si="15"/>
        <v>85.608158991746834</v>
      </c>
      <c r="AF21" s="5">
        <f t="shared" si="16"/>
        <v>136.97305438679493</v>
      </c>
    </row>
    <row r="22" spans="2:32">
      <c r="B22" s="16" t="s">
        <v>265</v>
      </c>
      <c r="D22" s="32">
        <v>2500</v>
      </c>
      <c r="F22" s="33">
        <f t="shared" si="0"/>
        <v>1562.5</v>
      </c>
      <c r="G22" s="33" t="s">
        <v>53</v>
      </c>
      <c r="H22">
        <v>1200</v>
      </c>
      <c r="I22">
        <v>220</v>
      </c>
      <c r="J22">
        <v>320</v>
      </c>
      <c r="K22">
        <v>25.5</v>
      </c>
      <c r="L22">
        <v>1565</v>
      </c>
      <c r="M22">
        <v>3510</v>
      </c>
      <c r="N22">
        <v>4090</v>
      </c>
      <c r="O22" s="5">
        <f t="shared" si="1"/>
        <v>0.128</v>
      </c>
      <c r="Q22" s="5">
        <f t="shared" si="2"/>
        <v>12.549019607843137</v>
      </c>
      <c r="R22" s="5">
        <f t="shared" si="3"/>
        <v>22.290486838164099</v>
      </c>
      <c r="S22" s="5">
        <f t="shared" si="4"/>
        <v>14.24312258029655</v>
      </c>
      <c r="U22" s="6">
        <f t="shared" si="5"/>
        <v>9.1877759999999999E-3</v>
      </c>
      <c r="V22" s="6">
        <f t="shared" si="6"/>
        <v>5.7423600000000002E-3</v>
      </c>
      <c r="W22" s="6">
        <f t="shared" si="7"/>
        <v>1.4378869440000001E-2</v>
      </c>
      <c r="X22" s="6">
        <f t="shared" si="8"/>
        <v>8.9867934E-3</v>
      </c>
      <c r="Y22" s="6">
        <f t="shared" si="9"/>
        <v>1.6320000000000001E-2</v>
      </c>
      <c r="Z22" s="6">
        <f t="shared" si="10"/>
        <v>1.0200000000000001E-2</v>
      </c>
      <c r="AA22" s="5">
        <f t="shared" si="11"/>
        <v>61.274509803921568</v>
      </c>
      <c r="AB22" s="5">
        <f t="shared" si="12"/>
        <v>98.039215686274517</v>
      </c>
      <c r="AC22" s="5">
        <f t="shared" si="13"/>
        <v>108.84026776447314</v>
      </c>
      <c r="AD22" s="5">
        <f t="shared" si="14"/>
        <v>174.14442842315702</v>
      </c>
      <c r="AE22" s="5">
        <f t="shared" si="15"/>
        <v>69.546496974104244</v>
      </c>
      <c r="AF22" s="5">
        <f t="shared" si="16"/>
        <v>111.27439515856679</v>
      </c>
    </row>
    <row r="23" spans="2:32">
      <c r="B23" s="16" t="s">
        <v>266</v>
      </c>
      <c r="D23" s="32">
        <v>2500</v>
      </c>
      <c r="F23" s="33">
        <f t="shared" si="0"/>
        <v>1562.5</v>
      </c>
      <c r="G23" s="33" t="s">
        <v>53</v>
      </c>
      <c r="H23">
        <v>1200</v>
      </c>
      <c r="I23">
        <v>220</v>
      </c>
      <c r="J23">
        <v>400</v>
      </c>
      <c r="K23">
        <v>19.600000000000001</v>
      </c>
      <c r="L23">
        <v>1565</v>
      </c>
      <c r="M23">
        <v>3850</v>
      </c>
      <c r="N23">
        <v>4090</v>
      </c>
      <c r="O23" s="5">
        <f t="shared" si="1"/>
        <v>0.16</v>
      </c>
      <c r="Q23" s="5">
        <f t="shared" si="2"/>
        <v>20.408163265306122</v>
      </c>
      <c r="R23" s="5">
        <f t="shared" si="3"/>
        <v>25.402470390245451</v>
      </c>
      <c r="S23" s="5">
        <f t="shared" si="4"/>
        <v>16.231610473000288</v>
      </c>
      <c r="U23" s="6">
        <f t="shared" si="5"/>
        <v>1.007776E-2</v>
      </c>
      <c r="V23" s="6">
        <f t="shared" si="6"/>
        <v>6.2985999999999997E-3</v>
      </c>
      <c r="W23" s="6">
        <f t="shared" si="7"/>
        <v>1.5771694399999998E-2</v>
      </c>
      <c r="X23" s="6">
        <f t="shared" si="8"/>
        <v>9.8573089999999999E-3</v>
      </c>
      <c r="Y23" s="6">
        <f t="shared" si="9"/>
        <v>1.2544000000000001E-2</v>
      </c>
      <c r="Z23" s="6">
        <f t="shared" si="10"/>
        <v>7.8399999999999997E-3</v>
      </c>
      <c r="AA23" s="5">
        <f t="shared" si="11"/>
        <v>79.719387755102034</v>
      </c>
      <c r="AB23" s="5">
        <f t="shared" si="12"/>
        <v>127.55102040816325</v>
      </c>
      <c r="AC23" s="5">
        <f t="shared" si="13"/>
        <v>99.228399961896287</v>
      </c>
      <c r="AD23" s="5">
        <f t="shared" si="14"/>
        <v>158.76543993903408</v>
      </c>
      <c r="AE23" s="5">
        <f t="shared" si="15"/>
        <v>63.404728410157368</v>
      </c>
      <c r="AF23" s="5">
        <f t="shared" si="16"/>
        <v>101.44756545625181</v>
      </c>
    </row>
    <row r="24" spans="2:32">
      <c r="B24" s="16" t="s">
        <v>267</v>
      </c>
      <c r="D24" s="32">
        <v>2500</v>
      </c>
      <c r="F24" s="33">
        <f t="shared" si="0"/>
        <v>1562.5</v>
      </c>
      <c r="G24" s="33" t="s">
        <v>53</v>
      </c>
      <c r="H24">
        <v>1200</v>
      </c>
      <c r="I24">
        <v>164</v>
      </c>
      <c r="J24">
        <v>400</v>
      </c>
      <c r="K24" s="31">
        <v>33.200000000000003</v>
      </c>
      <c r="L24">
        <v>1640</v>
      </c>
      <c r="M24">
        <v>4120</v>
      </c>
      <c r="N24">
        <v>4090</v>
      </c>
      <c r="O24" s="5">
        <f t="shared" si="1"/>
        <v>0.16</v>
      </c>
      <c r="Q24" s="5">
        <f t="shared" si="2"/>
        <v>12.048192771084336</v>
      </c>
      <c r="R24" s="5">
        <f t="shared" si="3"/>
        <v>23.737745388942958</v>
      </c>
      <c r="S24" s="5">
        <f t="shared" si="4"/>
        <v>14.4742349932579</v>
      </c>
      <c r="U24" s="6">
        <f t="shared" si="5"/>
        <v>1.0784512E-2</v>
      </c>
      <c r="V24" s="6">
        <f t="shared" si="6"/>
        <v>6.7403200000000002E-3</v>
      </c>
      <c r="W24" s="6">
        <f t="shared" si="7"/>
        <v>1.7686599679999998E-2</v>
      </c>
      <c r="X24" s="6">
        <f t="shared" si="8"/>
        <v>1.1054124799999999E-2</v>
      </c>
      <c r="Y24" s="6">
        <f t="shared" si="9"/>
        <v>2.1248000000000003E-2</v>
      </c>
      <c r="Z24" s="6">
        <f t="shared" si="10"/>
        <v>1.3280000000000002E-2</v>
      </c>
      <c r="AA24" s="5">
        <f t="shared" si="11"/>
        <v>47.063253012048186</v>
      </c>
      <c r="AB24" s="5">
        <f t="shared" si="12"/>
        <v>75.301204819277103</v>
      </c>
      <c r="AC24" s="5">
        <f t="shared" si="13"/>
        <v>92.725567925558437</v>
      </c>
      <c r="AD24" s="5">
        <f t="shared" si="14"/>
        <v>148.36090868089349</v>
      </c>
      <c r="AE24" s="5">
        <f t="shared" si="15"/>
        <v>56.539980442413672</v>
      </c>
      <c r="AF24" s="5">
        <f t="shared" si="16"/>
        <v>90.463968707861881</v>
      </c>
    </row>
    <row r="25" spans="2:32">
      <c r="B25" s="16" t="s">
        <v>268</v>
      </c>
      <c r="D25" s="32">
        <v>2500</v>
      </c>
      <c r="F25" s="33">
        <f t="shared" si="0"/>
        <v>1562.5</v>
      </c>
      <c r="G25" s="33" t="s">
        <v>53</v>
      </c>
      <c r="H25">
        <v>1400</v>
      </c>
      <c r="I25">
        <v>150</v>
      </c>
      <c r="J25">
        <v>180</v>
      </c>
      <c r="K25">
        <v>25.3</v>
      </c>
      <c r="L25">
        <v>1690</v>
      </c>
      <c r="M25">
        <v>3300</v>
      </c>
      <c r="N25">
        <v>4480</v>
      </c>
      <c r="O25" s="5">
        <f t="shared" si="1"/>
        <v>7.1999999999999995E-2</v>
      </c>
      <c r="Q25" s="5">
        <f t="shared" si="2"/>
        <v>7.1146245059288535</v>
      </c>
      <c r="R25" s="5">
        <f t="shared" si="3"/>
        <v>12.175324675324676</v>
      </c>
      <c r="S25" s="5">
        <f t="shared" si="4"/>
        <v>7.2043341274110499</v>
      </c>
      <c r="U25" s="6">
        <f t="shared" si="5"/>
        <v>9.4617599999999996E-3</v>
      </c>
      <c r="V25" s="6">
        <f t="shared" si="6"/>
        <v>5.9136000000000006E-3</v>
      </c>
      <c r="W25" s="6">
        <f t="shared" si="7"/>
        <v>1.59903744E-2</v>
      </c>
      <c r="X25" s="6">
        <f t="shared" si="8"/>
        <v>9.9939840000000009E-3</v>
      </c>
      <c r="Y25" s="6">
        <f t="shared" si="9"/>
        <v>1.6192000000000002E-2</v>
      </c>
      <c r="Z25" s="6">
        <f t="shared" si="10"/>
        <v>1.0120000000000001E-2</v>
      </c>
      <c r="AA25" s="5">
        <f t="shared" si="11"/>
        <v>61.758893280632407</v>
      </c>
      <c r="AB25" s="5">
        <f t="shared" si="12"/>
        <v>98.814229249011859</v>
      </c>
      <c r="AC25" s="5">
        <f t="shared" si="13"/>
        <v>105.68858225108225</v>
      </c>
      <c r="AD25" s="5">
        <f t="shared" si="14"/>
        <v>169.10173160173159</v>
      </c>
      <c r="AE25" s="5">
        <f t="shared" si="15"/>
        <v>62.537622633776472</v>
      </c>
      <c r="AF25" s="5">
        <f t="shared" si="16"/>
        <v>100.06019621404238</v>
      </c>
    </row>
    <row r="26" spans="2:32">
      <c r="B26" s="16" t="s">
        <v>269</v>
      </c>
      <c r="D26" s="32">
        <v>2500</v>
      </c>
      <c r="F26" s="33">
        <f t="shared" si="0"/>
        <v>1562.5</v>
      </c>
      <c r="G26" s="33" t="s">
        <v>53</v>
      </c>
      <c r="H26">
        <v>1400</v>
      </c>
      <c r="I26">
        <v>150</v>
      </c>
      <c r="J26">
        <v>220</v>
      </c>
      <c r="K26">
        <v>30</v>
      </c>
      <c r="L26">
        <v>1690</v>
      </c>
      <c r="M26">
        <v>3500</v>
      </c>
      <c r="N26">
        <v>4480</v>
      </c>
      <c r="O26" s="5">
        <f t="shared" si="1"/>
        <v>8.7999999999999995E-2</v>
      </c>
      <c r="Q26" s="5">
        <f t="shared" si="2"/>
        <v>7.333333333333333</v>
      </c>
      <c r="R26" s="5">
        <f t="shared" si="3"/>
        <v>14.030612244897959</v>
      </c>
      <c r="S26" s="5">
        <f t="shared" si="4"/>
        <v>8.3021374230165428</v>
      </c>
      <c r="U26" s="6">
        <f t="shared" si="5"/>
        <v>1.0035199999999999E-2</v>
      </c>
      <c r="V26" s="6">
        <f t="shared" si="6"/>
        <v>6.2719999999999998E-3</v>
      </c>
      <c r="W26" s="6">
        <f t="shared" si="7"/>
        <v>1.6959487999999998E-2</v>
      </c>
      <c r="X26" s="6">
        <f t="shared" si="8"/>
        <v>1.0599679999999998E-2</v>
      </c>
      <c r="Y26" s="6">
        <f t="shared" si="9"/>
        <v>1.9199999999999998E-2</v>
      </c>
      <c r="Z26" s="6">
        <f t="shared" si="10"/>
        <v>1.2E-2</v>
      </c>
      <c r="AA26" s="5">
        <f t="shared" si="11"/>
        <v>52.083333333333336</v>
      </c>
      <c r="AB26" s="5">
        <f t="shared" si="12"/>
        <v>83.333333333333329</v>
      </c>
      <c r="AC26" s="5">
        <f t="shared" si="13"/>
        <v>99.64923469387756</v>
      </c>
      <c r="AD26" s="5">
        <f t="shared" si="14"/>
        <v>159.43877551020407</v>
      </c>
      <c r="AE26" s="5">
        <f t="shared" si="15"/>
        <v>58.964044197560682</v>
      </c>
      <c r="AF26" s="5">
        <f t="shared" si="16"/>
        <v>94.342470716097097</v>
      </c>
    </row>
    <row r="27" spans="2:32">
      <c r="B27" s="16" t="s">
        <v>270</v>
      </c>
      <c r="D27" s="32">
        <v>2500</v>
      </c>
      <c r="F27" s="33">
        <f t="shared" si="0"/>
        <v>1562.5</v>
      </c>
      <c r="G27" s="33" t="s">
        <v>53</v>
      </c>
      <c r="H27">
        <v>1400</v>
      </c>
      <c r="I27">
        <v>180</v>
      </c>
      <c r="J27">
        <v>264</v>
      </c>
      <c r="K27">
        <v>38</v>
      </c>
      <c r="L27">
        <v>1735</v>
      </c>
      <c r="M27">
        <v>3940</v>
      </c>
      <c r="N27">
        <v>4540</v>
      </c>
      <c r="O27" s="5">
        <f t="shared" si="1"/>
        <v>0.1056</v>
      </c>
      <c r="Q27" s="5">
        <f t="shared" si="2"/>
        <v>6.9473684210526319</v>
      </c>
      <c r="R27" s="5">
        <f t="shared" si="3"/>
        <v>14.758827344081935</v>
      </c>
      <c r="S27" s="5">
        <f t="shared" si="4"/>
        <v>8.506528728577484</v>
      </c>
      <c r="U27" s="6">
        <f t="shared" si="5"/>
        <v>1.1448063999999999E-2</v>
      </c>
      <c r="V27" s="6">
        <f t="shared" si="6"/>
        <v>7.1550399999999997E-3</v>
      </c>
      <c r="W27" s="6">
        <f t="shared" si="7"/>
        <v>1.986239104E-2</v>
      </c>
      <c r="X27" s="6">
        <f t="shared" si="8"/>
        <v>1.24139944E-2</v>
      </c>
      <c r="Y27" s="6">
        <f t="shared" si="9"/>
        <v>2.4320000000000001E-2</v>
      </c>
      <c r="Z27" s="6">
        <f t="shared" si="10"/>
        <v>1.52E-2</v>
      </c>
      <c r="AA27" s="5">
        <f t="shared" si="11"/>
        <v>41.118421052631582</v>
      </c>
      <c r="AB27" s="5">
        <f t="shared" si="12"/>
        <v>65.78947368421052</v>
      </c>
      <c r="AC27" s="5">
        <f t="shared" si="13"/>
        <v>87.351014110333409</v>
      </c>
      <c r="AD27" s="5">
        <f t="shared" si="14"/>
        <v>139.76162257653348</v>
      </c>
      <c r="AE27" s="5">
        <f t="shared" si="15"/>
        <v>50.346405827281508</v>
      </c>
      <c r="AF27" s="5">
        <f t="shared" si="16"/>
        <v>80.55424932365041</v>
      </c>
    </row>
    <row r="28" spans="2:32">
      <c r="B28" s="16" t="s">
        <v>271</v>
      </c>
      <c r="D28" s="32">
        <v>2500</v>
      </c>
      <c r="F28" s="33">
        <f t="shared" si="0"/>
        <v>1562.5</v>
      </c>
      <c r="G28" s="33" t="s">
        <v>53</v>
      </c>
      <c r="H28">
        <v>1400</v>
      </c>
      <c r="I28">
        <v>220</v>
      </c>
      <c r="J28">
        <v>320</v>
      </c>
      <c r="K28">
        <v>43.5</v>
      </c>
      <c r="L28">
        <v>1815</v>
      </c>
      <c r="M28">
        <v>4700</v>
      </c>
      <c r="N28">
        <v>4800</v>
      </c>
      <c r="O28" s="5">
        <f t="shared" si="1"/>
        <v>0.128</v>
      </c>
      <c r="Q28" s="5">
        <f t="shared" si="2"/>
        <v>7.3563218390804597</v>
      </c>
      <c r="R28" s="5">
        <f t="shared" si="3"/>
        <v>14.184397163120568</v>
      </c>
      <c r="S28" s="5">
        <f t="shared" si="4"/>
        <v>7.815094855713812</v>
      </c>
      <c r="U28" s="6">
        <f t="shared" si="5"/>
        <v>1.4438399999999999E-2</v>
      </c>
      <c r="V28" s="6">
        <f t="shared" si="6"/>
        <v>9.023999999999999E-3</v>
      </c>
      <c r="W28" s="6">
        <f t="shared" si="7"/>
        <v>2.6205695999999997E-2</v>
      </c>
      <c r="X28" s="6">
        <f t="shared" si="8"/>
        <v>1.637856E-2</v>
      </c>
      <c r="Y28" s="6">
        <f t="shared" si="9"/>
        <v>2.784E-2</v>
      </c>
      <c r="Z28" s="6">
        <f t="shared" si="10"/>
        <v>1.7399999999999999E-2</v>
      </c>
      <c r="AA28" s="5">
        <f t="shared" si="11"/>
        <v>35.919540229885058</v>
      </c>
      <c r="AB28" s="5">
        <f t="shared" si="12"/>
        <v>57.47126436781609</v>
      </c>
      <c r="AC28" s="5">
        <f t="shared" si="13"/>
        <v>69.259751773049643</v>
      </c>
      <c r="AD28" s="5">
        <f t="shared" si="14"/>
        <v>110.81560283687944</v>
      </c>
      <c r="AE28" s="5">
        <f t="shared" si="15"/>
        <v>38.159642850165092</v>
      </c>
      <c r="AF28" s="5">
        <f t="shared" si="16"/>
        <v>61.055428560264147</v>
      </c>
    </row>
    <row r="29" spans="2:32">
      <c r="B29" s="16" t="s">
        <v>272</v>
      </c>
      <c r="D29" s="32">
        <v>2500</v>
      </c>
      <c r="F29" s="33">
        <f t="shared" si="0"/>
        <v>1562.5</v>
      </c>
      <c r="G29" s="33" t="s">
        <v>53</v>
      </c>
      <c r="H29">
        <v>1400</v>
      </c>
      <c r="I29">
        <v>264</v>
      </c>
      <c r="J29">
        <v>500</v>
      </c>
      <c r="K29">
        <v>54</v>
      </c>
      <c r="L29">
        <v>1815</v>
      </c>
      <c r="M29">
        <v>5840</v>
      </c>
      <c r="N29">
        <v>5150</v>
      </c>
      <c r="O29" s="5">
        <f t="shared" si="1"/>
        <v>0.2</v>
      </c>
      <c r="Q29" s="5">
        <f t="shared" si="2"/>
        <v>9.2592592592592595</v>
      </c>
      <c r="R29" s="5">
        <f t="shared" si="3"/>
        <v>16.624551137119298</v>
      </c>
      <c r="S29" s="5">
        <f t="shared" si="4"/>
        <v>9.1595323069527819</v>
      </c>
      <c r="U29" s="6">
        <f t="shared" si="5"/>
        <v>1.9248640000000001E-2</v>
      </c>
      <c r="V29" s="6">
        <f t="shared" si="6"/>
        <v>1.20304E-2</v>
      </c>
      <c r="W29" s="6">
        <f t="shared" si="7"/>
        <v>3.4936281600000001E-2</v>
      </c>
      <c r="X29" s="6">
        <f t="shared" si="8"/>
        <v>2.1835176000000001E-2</v>
      </c>
      <c r="Y29" s="6">
        <f t="shared" si="9"/>
        <v>3.456E-2</v>
      </c>
      <c r="Z29" s="6">
        <f t="shared" si="10"/>
        <v>2.1600000000000001E-2</v>
      </c>
      <c r="AA29" s="5">
        <f t="shared" si="11"/>
        <v>28.935185185185187</v>
      </c>
      <c r="AB29" s="5">
        <f t="shared" si="12"/>
        <v>46.296296296296298</v>
      </c>
      <c r="AC29" s="5">
        <f t="shared" si="13"/>
        <v>51.951722303497803</v>
      </c>
      <c r="AD29" s="5">
        <f t="shared" si="14"/>
        <v>83.122755685596488</v>
      </c>
      <c r="AE29" s="5">
        <f t="shared" si="15"/>
        <v>28.623538459227444</v>
      </c>
      <c r="AF29" s="5">
        <f t="shared" si="16"/>
        <v>45.797661534763904</v>
      </c>
    </row>
    <row r="30" spans="2:32">
      <c r="B30" s="16" t="s">
        <v>273</v>
      </c>
      <c r="D30" s="32">
        <v>2500</v>
      </c>
      <c r="F30" s="33">
        <f t="shared" si="0"/>
        <v>1562.5</v>
      </c>
      <c r="G30" s="33" t="s">
        <v>53</v>
      </c>
      <c r="H30">
        <v>1600</v>
      </c>
      <c r="I30">
        <v>180</v>
      </c>
      <c r="J30">
        <v>264</v>
      </c>
      <c r="K30">
        <v>32</v>
      </c>
      <c r="L30">
        <v>2030</v>
      </c>
      <c r="M30">
        <v>3980</v>
      </c>
      <c r="N30">
        <v>5620</v>
      </c>
      <c r="O30" s="5">
        <f t="shared" si="1"/>
        <v>0.1056</v>
      </c>
      <c r="Q30" s="5">
        <f t="shared" si="2"/>
        <v>8.25</v>
      </c>
      <c r="R30" s="5">
        <f t="shared" si="3"/>
        <v>11.802786172857168</v>
      </c>
      <c r="S30" s="5">
        <f t="shared" si="4"/>
        <v>5.8141803807178176</v>
      </c>
      <c r="U30" s="6">
        <f t="shared" si="5"/>
        <v>1.4315263999999999E-2</v>
      </c>
      <c r="V30" s="6">
        <f t="shared" si="6"/>
        <v>8.9470399999999999E-3</v>
      </c>
      <c r="W30" s="6">
        <f t="shared" si="7"/>
        <v>2.905998592E-2</v>
      </c>
      <c r="X30" s="6">
        <f t="shared" si="8"/>
        <v>1.8162491199999999E-2</v>
      </c>
      <c r="Y30" s="6">
        <f t="shared" si="9"/>
        <v>2.0480000000000002E-2</v>
      </c>
      <c r="Z30" s="6">
        <f t="shared" si="10"/>
        <v>1.2800000000000001E-2</v>
      </c>
      <c r="AA30" s="5">
        <f t="shared" si="11"/>
        <v>48.828125</v>
      </c>
      <c r="AB30" s="5">
        <f t="shared" si="12"/>
        <v>78.125</v>
      </c>
      <c r="AC30" s="5">
        <f t="shared" si="13"/>
        <v>69.855505284429256</v>
      </c>
      <c r="AD30" s="5">
        <f t="shared" si="14"/>
        <v>111.76880845508681</v>
      </c>
      <c r="AE30" s="5">
        <f t="shared" si="15"/>
        <v>34.411578957846928</v>
      </c>
      <c r="AF30" s="5">
        <f t="shared" si="16"/>
        <v>55.058526332555083</v>
      </c>
    </row>
    <row r="31" spans="2:32">
      <c r="B31" s="16" t="s">
        <v>274</v>
      </c>
      <c r="D31" s="32">
        <v>2500</v>
      </c>
      <c r="F31" s="33">
        <f t="shared" si="0"/>
        <v>1562.5</v>
      </c>
      <c r="G31" s="33" t="s">
        <v>53</v>
      </c>
      <c r="H31">
        <v>1600</v>
      </c>
      <c r="I31">
        <v>220</v>
      </c>
      <c r="J31">
        <v>320</v>
      </c>
      <c r="K31">
        <v>39</v>
      </c>
      <c r="L31">
        <v>2030</v>
      </c>
      <c r="M31">
        <v>4280</v>
      </c>
      <c r="N31">
        <v>5650</v>
      </c>
      <c r="O31" s="5">
        <f t="shared" si="1"/>
        <v>0.128</v>
      </c>
      <c r="Q31" s="5">
        <f t="shared" si="2"/>
        <v>8.2051282051282044</v>
      </c>
      <c r="R31" s="5">
        <f t="shared" si="3"/>
        <v>13.23298321065255</v>
      </c>
      <c r="S31" s="5">
        <f t="shared" si="4"/>
        <v>6.5187109412081536</v>
      </c>
      <c r="U31" s="6">
        <f t="shared" si="5"/>
        <v>1.5476479999999999E-2</v>
      </c>
      <c r="V31" s="6">
        <f t="shared" si="6"/>
        <v>9.6727999999999988E-3</v>
      </c>
      <c r="W31" s="6">
        <f t="shared" si="7"/>
        <v>3.1417254400000004E-2</v>
      </c>
      <c r="X31" s="6">
        <f t="shared" si="8"/>
        <v>1.9635784E-2</v>
      </c>
      <c r="Y31" s="6">
        <f t="shared" si="9"/>
        <v>2.496E-2</v>
      </c>
      <c r="Z31" s="6">
        <f t="shared" si="10"/>
        <v>1.5599999999999999E-2</v>
      </c>
      <c r="AA31" s="5">
        <f t="shared" si="11"/>
        <v>40.064102564102562</v>
      </c>
      <c r="AB31" s="5">
        <f t="shared" si="12"/>
        <v>64.102564102564102</v>
      </c>
      <c r="AC31" s="5">
        <f t="shared" si="13"/>
        <v>64.614175833264412</v>
      </c>
      <c r="AD31" s="5">
        <f t="shared" si="14"/>
        <v>103.38268133322306</v>
      </c>
      <c r="AE31" s="5">
        <f t="shared" si="15"/>
        <v>31.829643267617939</v>
      </c>
      <c r="AF31" s="5">
        <f t="shared" si="16"/>
        <v>50.9274292281887</v>
      </c>
    </row>
    <row r="32" spans="2:32">
      <c r="B32" s="16" t="s">
        <v>275</v>
      </c>
      <c r="D32" s="32">
        <v>2500</v>
      </c>
      <c r="F32" s="33">
        <f t="shared" si="0"/>
        <v>1562.5</v>
      </c>
      <c r="G32" s="33" t="s">
        <v>53</v>
      </c>
      <c r="H32">
        <v>1600</v>
      </c>
      <c r="I32">
        <v>264</v>
      </c>
      <c r="J32">
        <v>400</v>
      </c>
      <c r="K32">
        <v>46</v>
      </c>
      <c r="L32">
        <v>2030</v>
      </c>
      <c r="M32">
        <v>4700</v>
      </c>
      <c r="N32">
        <v>5800</v>
      </c>
      <c r="O32" s="5">
        <f t="shared" si="1"/>
        <v>0.16</v>
      </c>
      <c r="Q32" s="5">
        <f t="shared" si="2"/>
        <v>8.695652173913043</v>
      </c>
      <c r="R32" s="5">
        <f t="shared" si="3"/>
        <v>14.673514306676449</v>
      </c>
      <c r="S32" s="5">
        <f t="shared" si="4"/>
        <v>7.228332170776576</v>
      </c>
      <c r="U32" s="6">
        <f t="shared" si="5"/>
        <v>1.7446400000000001E-2</v>
      </c>
      <c r="V32" s="6">
        <f t="shared" si="6"/>
        <v>1.0904E-2</v>
      </c>
      <c r="W32" s="6">
        <f t="shared" si="7"/>
        <v>3.5416191999999999E-2</v>
      </c>
      <c r="X32" s="6">
        <f t="shared" si="8"/>
        <v>2.2135120000000001E-2</v>
      </c>
      <c r="Y32" s="6">
        <f t="shared" si="9"/>
        <v>2.9440000000000001E-2</v>
      </c>
      <c r="Z32" s="6">
        <f t="shared" si="10"/>
        <v>1.84E-2</v>
      </c>
      <c r="AA32" s="5">
        <f t="shared" si="11"/>
        <v>33.967391304347828</v>
      </c>
      <c r="AB32" s="5">
        <f t="shared" si="12"/>
        <v>54.347826086956523</v>
      </c>
      <c r="AC32" s="5">
        <f t="shared" si="13"/>
        <v>57.318415260454877</v>
      </c>
      <c r="AD32" s="5">
        <f t="shared" si="14"/>
        <v>91.709464416727812</v>
      </c>
      <c r="AE32" s="5">
        <f t="shared" si="15"/>
        <v>28.235672542096001</v>
      </c>
      <c r="AF32" s="5">
        <f t="shared" si="16"/>
        <v>45.177076067353596</v>
      </c>
    </row>
    <row r="33" spans="2:32">
      <c r="B33" s="16" t="s">
        <v>276</v>
      </c>
      <c r="D33" s="32">
        <v>2500</v>
      </c>
      <c r="F33" s="33">
        <f t="shared" si="0"/>
        <v>1562.5</v>
      </c>
      <c r="G33" s="33" t="s">
        <v>53</v>
      </c>
      <c r="H33">
        <v>500</v>
      </c>
      <c r="I33">
        <v>30</v>
      </c>
      <c r="J33">
        <v>74</v>
      </c>
      <c r="K33">
        <v>4.3</v>
      </c>
      <c r="L33">
        <v>1680</v>
      </c>
      <c r="M33">
        <v>2240</v>
      </c>
      <c r="N33">
        <v>2030</v>
      </c>
      <c r="O33" s="5">
        <f t="shared" si="1"/>
        <v>2.9600000000000001E-2</v>
      </c>
      <c r="Q33" s="5">
        <f t="shared" si="2"/>
        <v>17.209302325581397</v>
      </c>
      <c r="R33" s="5">
        <f t="shared" si="3"/>
        <v>16.273750879662213</v>
      </c>
      <c r="S33" s="5">
        <f t="shared" si="4"/>
        <v>9.6867564759894105</v>
      </c>
      <c r="U33" s="6">
        <f t="shared" si="5"/>
        <v>2.9102080000000001E-3</v>
      </c>
      <c r="V33" s="6">
        <f t="shared" si="6"/>
        <v>1.8188800000000001E-3</v>
      </c>
      <c r="W33" s="6">
        <f t="shared" si="7"/>
        <v>4.8891494399999997E-3</v>
      </c>
      <c r="X33" s="6">
        <f t="shared" si="8"/>
        <v>3.0557183999999999E-3</v>
      </c>
      <c r="Y33" s="6">
        <f t="shared" si="9"/>
        <v>2.7519999999999997E-3</v>
      </c>
      <c r="Z33" s="6">
        <f t="shared" si="10"/>
        <v>1.72E-3</v>
      </c>
      <c r="AA33" s="5">
        <f t="shared" si="11"/>
        <v>363.37209302325584</v>
      </c>
      <c r="AB33" s="5">
        <f t="shared" si="12"/>
        <v>581.39534883720933</v>
      </c>
      <c r="AC33" s="5">
        <f t="shared" si="13"/>
        <v>343.61805066854328</v>
      </c>
      <c r="AD33" s="5">
        <f t="shared" si="14"/>
        <v>549.78888106966917</v>
      </c>
      <c r="AE33" s="5">
        <f t="shared" si="15"/>
        <v>204.53455396937099</v>
      </c>
      <c r="AF33" s="5">
        <f t="shared" si="16"/>
        <v>327.25528635099357</v>
      </c>
    </row>
    <row r="34" spans="2:32">
      <c r="B34" s="16" t="s">
        <v>277</v>
      </c>
      <c r="D34" s="32">
        <v>2500</v>
      </c>
      <c r="F34" s="33">
        <f t="shared" si="0"/>
        <v>1562.5</v>
      </c>
      <c r="G34" s="33" t="s">
        <v>53</v>
      </c>
      <c r="H34">
        <v>500</v>
      </c>
      <c r="I34">
        <v>30</v>
      </c>
      <c r="J34">
        <v>74</v>
      </c>
      <c r="K34">
        <v>5.0999999999999996</v>
      </c>
      <c r="L34">
        <v>1680</v>
      </c>
      <c r="M34">
        <v>2440</v>
      </c>
      <c r="N34">
        <v>2130</v>
      </c>
      <c r="O34" s="5">
        <f t="shared" si="1"/>
        <v>2.9600000000000001E-2</v>
      </c>
      <c r="Q34" s="5">
        <f t="shared" si="2"/>
        <v>14.509803921568629</v>
      </c>
      <c r="R34" s="5">
        <f t="shared" si="3"/>
        <v>14.238436080966673</v>
      </c>
      <c r="S34" s="5">
        <f t="shared" si="4"/>
        <v>8.4752595720039725</v>
      </c>
      <c r="U34" s="6">
        <f t="shared" si="5"/>
        <v>3.3262079999999998E-3</v>
      </c>
      <c r="V34" s="6">
        <f t="shared" si="6"/>
        <v>2.07888E-3</v>
      </c>
      <c r="W34" s="6">
        <f t="shared" si="7"/>
        <v>5.5880294400000004E-3</v>
      </c>
      <c r="X34" s="6">
        <f t="shared" si="8"/>
        <v>3.4925184000000001E-3</v>
      </c>
      <c r="Y34" s="6">
        <f t="shared" si="9"/>
        <v>3.264E-3</v>
      </c>
      <c r="Z34" s="6">
        <f t="shared" si="10"/>
        <v>2.0399999999999997E-3</v>
      </c>
      <c r="AA34" s="5">
        <f t="shared" si="11"/>
        <v>306.37254901960785</v>
      </c>
      <c r="AB34" s="5">
        <f t="shared" si="12"/>
        <v>490.1960784313726</v>
      </c>
      <c r="AC34" s="5">
        <f t="shared" si="13"/>
        <v>300.64265373662744</v>
      </c>
      <c r="AD34" s="5">
        <f t="shared" si="14"/>
        <v>481.02824597860388</v>
      </c>
      <c r="AE34" s="5">
        <f t="shared" si="15"/>
        <v>178.9539605575163</v>
      </c>
      <c r="AF34" s="5">
        <f t="shared" si="16"/>
        <v>286.32633689202612</v>
      </c>
    </row>
    <row r="35" spans="2:32">
      <c r="B35" s="16" t="s">
        <v>278</v>
      </c>
      <c r="D35" s="32">
        <v>2500</v>
      </c>
      <c r="F35" s="33">
        <f t="shared" si="0"/>
        <v>1562.5</v>
      </c>
      <c r="G35" s="33" t="s">
        <v>53</v>
      </c>
      <c r="H35">
        <v>500</v>
      </c>
      <c r="I35">
        <v>44</v>
      </c>
      <c r="J35">
        <v>90</v>
      </c>
      <c r="K35">
        <v>6</v>
      </c>
      <c r="L35">
        <v>1680</v>
      </c>
      <c r="M35">
        <v>2640</v>
      </c>
      <c r="N35">
        <v>2130</v>
      </c>
      <c r="O35" s="5">
        <f t="shared" si="1"/>
        <v>3.5999999999999997E-2</v>
      </c>
      <c r="Q35" s="5">
        <f t="shared" si="2"/>
        <v>15</v>
      </c>
      <c r="R35" s="5">
        <f t="shared" si="3"/>
        <v>16.005121638924454</v>
      </c>
      <c r="S35" s="5">
        <f t="shared" si="4"/>
        <v>9.5268581184074144</v>
      </c>
      <c r="U35" s="6">
        <f t="shared" si="5"/>
        <v>3.598848E-3</v>
      </c>
      <c r="V35" s="6">
        <f t="shared" si="6"/>
        <v>2.2492799999999998E-3</v>
      </c>
      <c r="W35" s="6">
        <f t="shared" si="7"/>
        <v>6.0460646399999995E-3</v>
      </c>
      <c r="X35" s="6">
        <f t="shared" si="8"/>
        <v>3.7787903999999999E-3</v>
      </c>
      <c r="Y35" s="6">
        <f t="shared" si="9"/>
        <v>3.8400000000000001E-3</v>
      </c>
      <c r="Z35" s="6">
        <f t="shared" si="10"/>
        <v>2.3999999999999998E-3</v>
      </c>
      <c r="AA35" s="5">
        <f t="shared" si="11"/>
        <v>260.41666666666669</v>
      </c>
      <c r="AB35" s="5">
        <f t="shared" si="12"/>
        <v>416.66666666666669</v>
      </c>
      <c r="AC35" s="5">
        <f t="shared" si="13"/>
        <v>277.86669512021626</v>
      </c>
      <c r="AD35" s="5">
        <f t="shared" si="14"/>
        <v>444.586712192346</v>
      </c>
      <c r="AE35" s="5">
        <f t="shared" si="15"/>
        <v>165.39684233346205</v>
      </c>
      <c r="AF35" s="5">
        <f t="shared" si="16"/>
        <v>264.63494773353926</v>
      </c>
    </row>
    <row r="36" spans="2:32">
      <c r="B36" s="16" t="s">
        <v>279</v>
      </c>
      <c r="D36" s="32">
        <v>2500</v>
      </c>
      <c r="F36" s="33">
        <f t="shared" si="0"/>
        <v>1562.5</v>
      </c>
      <c r="G36" s="33" t="s">
        <v>53</v>
      </c>
      <c r="H36">
        <v>500</v>
      </c>
      <c r="I36">
        <v>44</v>
      </c>
      <c r="J36">
        <v>90</v>
      </c>
      <c r="K36">
        <v>7.2</v>
      </c>
      <c r="L36">
        <v>1680</v>
      </c>
      <c r="M36">
        <v>2940</v>
      </c>
      <c r="N36">
        <v>2130</v>
      </c>
      <c r="O36" s="5">
        <f t="shared" si="1"/>
        <v>3.5999999999999997E-2</v>
      </c>
      <c r="Q36" s="5">
        <f t="shared" si="2"/>
        <v>12.5</v>
      </c>
      <c r="R36" s="5">
        <f t="shared" si="3"/>
        <v>14.371945961483185</v>
      </c>
      <c r="S36" s="5">
        <f t="shared" si="4"/>
        <v>8.5547297389780859</v>
      </c>
      <c r="U36" s="6">
        <f t="shared" si="5"/>
        <v>4.0078079999999999E-3</v>
      </c>
      <c r="V36" s="6">
        <f t="shared" si="6"/>
        <v>2.5048800000000001E-3</v>
      </c>
      <c r="W36" s="6">
        <f t="shared" si="7"/>
        <v>6.7331174399999994E-3</v>
      </c>
      <c r="X36" s="6">
        <f t="shared" si="8"/>
        <v>4.2081983999999999E-3</v>
      </c>
      <c r="Y36" s="6">
        <f t="shared" si="9"/>
        <v>4.6080000000000001E-3</v>
      </c>
      <c r="Z36" s="6">
        <f t="shared" si="10"/>
        <v>2.8800000000000002E-3</v>
      </c>
      <c r="AA36" s="5">
        <f t="shared" si="11"/>
        <v>217.01388888888889</v>
      </c>
      <c r="AB36" s="5">
        <f t="shared" si="12"/>
        <v>347.22222222222223</v>
      </c>
      <c r="AC36" s="5">
        <f t="shared" si="13"/>
        <v>249.51295072019417</v>
      </c>
      <c r="AD36" s="5">
        <f t="shared" si="14"/>
        <v>399.22072115231072</v>
      </c>
      <c r="AE36" s="5">
        <f t="shared" si="15"/>
        <v>148.51961352392513</v>
      </c>
      <c r="AF36" s="5">
        <f t="shared" si="16"/>
        <v>237.63138163828017</v>
      </c>
    </row>
    <row r="37" spans="2:32">
      <c r="B37" s="16" t="s">
        <v>280</v>
      </c>
      <c r="D37" s="32">
        <v>2500</v>
      </c>
      <c r="F37" s="33">
        <f t="shared" si="0"/>
        <v>1562.5</v>
      </c>
      <c r="G37" s="33" t="s">
        <v>53</v>
      </c>
      <c r="H37">
        <v>650</v>
      </c>
      <c r="I37">
        <v>44</v>
      </c>
      <c r="J37">
        <v>110</v>
      </c>
      <c r="K37">
        <v>7</v>
      </c>
      <c r="L37">
        <v>1750</v>
      </c>
      <c r="M37">
        <v>2440</v>
      </c>
      <c r="N37">
        <v>2330</v>
      </c>
      <c r="O37" s="5">
        <f t="shared" si="1"/>
        <v>4.3999999999999997E-2</v>
      </c>
      <c r="Q37" s="5">
        <f t="shared" si="2"/>
        <v>15.714285714285714</v>
      </c>
      <c r="R37" s="5">
        <f t="shared" si="3"/>
        <v>19.348483782452686</v>
      </c>
      <c r="S37" s="5">
        <f t="shared" si="4"/>
        <v>11.056276447115819</v>
      </c>
      <c r="U37" s="6">
        <f t="shared" si="5"/>
        <v>3.6385279999999998E-3</v>
      </c>
      <c r="V37" s="6">
        <f t="shared" si="6"/>
        <v>2.2740799999999999E-3</v>
      </c>
      <c r="W37" s="6">
        <f t="shared" si="7"/>
        <v>6.367424E-3</v>
      </c>
      <c r="X37" s="6">
        <f t="shared" si="8"/>
        <v>3.9796399999999996E-3</v>
      </c>
      <c r="Y37" s="6">
        <f t="shared" si="9"/>
        <v>4.4799999999999996E-3</v>
      </c>
      <c r="Z37" s="6">
        <f t="shared" si="10"/>
        <v>2.8E-3</v>
      </c>
      <c r="AA37" s="5">
        <f t="shared" si="11"/>
        <v>223.21428571428572</v>
      </c>
      <c r="AB37" s="5">
        <f t="shared" si="12"/>
        <v>357.14285714285717</v>
      </c>
      <c r="AC37" s="5">
        <f t="shared" si="13"/>
        <v>274.83641736438472</v>
      </c>
      <c r="AD37" s="5">
        <f t="shared" si="14"/>
        <v>439.73826778301554</v>
      </c>
      <c r="AE37" s="5">
        <f t="shared" si="15"/>
        <v>157.04938135107696</v>
      </c>
      <c r="AF37" s="5">
        <f t="shared" si="16"/>
        <v>251.27901016172316</v>
      </c>
    </row>
    <row r="38" spans="2:32">
      <c r="B38" s="16" t="s">
        <v>281</v>
      </c>
      <c r="D38" s="32">
        <v>2500</v>
      </c>
      <c r="F38" s="33">
        <f t="shared" si="0"/>
        <v>1562.5</v>
      </c>
      <c r="G38" s="33" t="s">
        <v>53</v>
      </c>
      <c r="H38">
        <v>650</v>
      </c>
      <c r="I38">
        <v>44</v>
      </c>
      <c r="J38">
        <v>150</v>
      </c>
      <c r="K38">
        <v>8.5</v>
      </c>
      <c r="L38">
        <v>1750</v>
      </c>
      <c r="M38">
        <v>2640</v>
      </c>
      <c r="N38">
        <v>2330</v>
      </c>
      <c r="O38" s="5">
        <f t="shared" si="1"/>
        <v>0.06</v>
      </c>
      <c r="Q38" s="5">
        <f t="shared" si="2"/>
        <v>17.647058823529413</v>
      </c>
      <c r="R38" s="5">
        <f t="shared" si="3"/>
        <v>24.385485758876317</v>
      </c>
      <c r="S38" s="5">
        <f t="shared" si="4"/>
        <v>13.934563290786468</v>
      </c>
      <c r="U38" s="6">
        <f t="shared" si="5"/>
        <v>3.9367680000000002E-3</v>
      </c>
      <c r="V38" s="6">
        <f t="shared" si="6"/>
        <v>2.4604800000000001E-3</v>
      </c>
      <c r="W38" s="6">
        <f t="shared" si="7"/>
        <v>6.8893439999999995E-3</v>
      </c>
      <c r="X38" s="6">
        <f t="shared" si="8"/>
        <v>4.30584E-3</v>
      </c>
      <c r="Y38" s="6">
        <f t="shared" si="9"/>
        <v>5.4400000000000004E-3</v>
      </c>
      <c r="Z38" s="6">
        <f t="shared" si="10"/>
        <v>3.3999999999999998E-3</v>
      </c>
      <c r="AA38" s="5">
        <f t="shared" si="11"/>
        <v>183.8235294117647</v>
      </c>
      <c r="AB38" s="5">
        <f t="shared" si="12"/>
        <v>294.11764705882354</v>
      </c>
      <c r="AC38" s="5">
        <f t="shared" si="13"/>
        <v>254.01547665496162</v>
      </c>
      <c r="AD38" s="5">
        <f t="shared" si="14"/>
        <v>406.42476264793862</v>
      </c>
      <c r="AE38" s="5">
        <f t="shared" si="15"/>
        <v>145.15170094569234</v>
      </c>
      <c r="AF38" s="5">
        <f t="shared" si="16"/>
        <v>232.24272151310777</v>
      </c>
    </row>
    <row r="39" spans="2:32">
      <c r="B39" s="16" t="s">
        <v>282</v>
      </c>
      <c r="D39" s="32">
        <v>2500</v>
      </c>
      <c r="F39" s="33">
        <f t="shared" si="0"/>
        <v>1562.5</v>
      </c>
      <c r="G39" s="33" t="s">
        <v>53</v>
      </c>
      <c r="H39">
        <v>650</v>
      </c>
      <c r="I39">
        <v>90</v>
      </c>
      <c r="J39">
        <v>220</v>
      </c>
      <c r="K39">
        <v>11</v>
      </c>
      <c r="L39">
        <v>1750</v>
      </c>
      <c r="M39">
        <v>3030</v>
      </c>
      <c r="N39">
        <v>2330</v>
      </c>
      <c r="O39" s="5">
        <f t="shared" si="1"/>
        <v>8.7999999999999995E-2</v>
      </c>
      <c r="Q39" s="5">
        <f t="shared" si="2"/>
        <v>20</v>
      </c>
      <c r="R39" s="5">
        <f t="shared" si="3"/>
        <v>31.16191447470927</v>
      </c>
      <c r="S39" s="5">
        <f t="shared" si="4"/>
        <v>17.80680827126244</v>
      </c>
      <c r="U39" s="6">
        <f t="shared" si="5"/>
        <v>4.5183359999999995E-3</v>
      </c>
      <c r="V39" s="6">
        <f t="shared" si="6"/>
        <v>2.8239599999999999E-3</v>
      </c>
      <c r="W39" s="6">
        <f t="shared" si="7"/>
        <v>7.9070879999999996E-3</v>
      </c>
      <c r="X39" s="6">
        <f t="shared" si="8"/>
        <v>4.9419299999999998E-3</v>
      </c>
      <c r="Y39" s="6">
        <f t="shared" si="9"/>
        <v>7.0400000000000003E-3</v>
      </c>
      <c r="Z39" s="6">
        <f t="shared" si="10"/>
        <v>4.4000000000000003E-3</v>
      </c>
      <c r="AA39" s="5">
        <f t="shared" si="11"/>
        <v>142.04545454545453</v>
      </c>
      <c r="AB39" s="5">
        <f t="shared" si="12"/>
        <v>227.27272727272728</v>
      </c>
      <c r="AC39" s="5">
        <f t="shared" si="13"/>
        <v>221.32041530333291</v>
      </c>
      <c r="AD39" s="5">
        <f t="shared" si="14"/>
        <v>354.11266448533263</v>
      </c>
      <c r="AE39" s="5">
        <f t="shared" si="15"/>
        <v>126.46880874476167</v>
      </c>
      <c r="AF39" s="5">
        <f t="shared" si="16"/>
        <v>202.35009399161868</v>
      </c>
    </row>
    <row r="40" spans="2:32">
      <c r="B40" s="16" t="s">
        <v>283</v>
      </c>
      <c r="D40" s="32">
        <v>2500</v>
      </c>
      <c r="F40" s="33">
        <f t="shared" si="0"/>
        <v>1562.5</v>
      </c>
      <c r="G40" s="33" t="s">
        <v>53</v>
      </c>
      <c r="H40">
        <v>650</v>
      </c>
      <c r="I40">
        <v>90</v>
      </c>
      <c r="J40">
        <v>220</v>
      </c>
      <c r="K40">
        <v>14</v>
      </c>
      <c r="L40">
        <v>1750</v>
      </c>
      <c r="M40">
        <v>3390</v>
      </c>
      <c r="N40">
        <v>2380</v>
      </c>
      <c r="O40" s="5">
        <f t="shared" si="1"/>
        <v>8.7999999999999995E-2</v>
      </c>
      <c r="Q40" s="5">
        <f t="shared" si="2"/>
        <v>15.714285714285714</v>
      </c>
      <c r="R40" s="5">
        <f t="shared" si="3"/>
        <v>27.267544185815918</v>
      </c>
      <c r="S40" s="5">
        <f t="shared" si="4"/>
        <v>15.581453820466241</v>
      </c>
      <c r="U40" s="6">
        <f t="shared" si="5"/>
        <v>5.1636479999999998E-3</v>
      </c>
      <c r="V40" s="6">
        <f t="shared" si="6"/>
        <v>3.2272799999999995E-3</v>
      </c>
      <c r="W40" s="6">
        <f t="shared" si="7"/>
        <v>9.0363839999999997E-3</v>
      </c>
      <c r="X40" s="6">
        <f t="shared" si="8"/>
        <v>5.6477400000000001E-3</v>
      </c>
      <c r="Y40" s="6">
        <f t="shared" si="9"/>
        <v>8.9599999999999992E-3</v>
      </c>
      <c r="Z40" s="6">
        <f t="shared" si="10"/>
        <v>5.5999999999999999E-3</v>
      </c>
      <c r="AA40" s="5">
        <f t="shared" si="11"/>
        <v>111.60714285714286</v>
      </c>
      <c r="AB40" s="5">
        <f t="shared" si="12"/>
        <v>178.57142857142858</v>
      </c>
      <c r="AC40" s="5">
        <f t="shared" si="13"/>
        <v>193.66153541062442</v>
      </c>
      <c r="AD40" s="5">
        <f t="shared" si="14"/>
        <v>309.85845665699907</v>
      </c>
      <c r="AE40" s="5">
        <f t="shared" si="15"/>
        <v>110.66373452035681</v>
      </c>
      <c r="AF40" s="5">
        <f t="shared" si="16"/>
        <v>177.06197523257092</v>
      </c>
    </row>
    <row r="41" spans="2:32">
      <c r="B41" s="16" t="s">
        <v>284</v>
      </c>
      <c r="D41" s="32">
        <v>2500</v>
      </c>
      <c r="F41" s="33">
        <f t="shared" si="0"/>
        <v>1562.5</v>
      </c>
      <c r="G41" s="33" t="s">
        <v>53</v>
      </c>
      <c r="H41">
        <v>800</v>
      </c>
      <c r="I41">
        <v>74</v>
      </c>
      <c r="J41">
        <v>150</v>
      </c>
      <c r="K41">
        <v>10.5</v>
      </c>
      <c r="L41">
        <v>1800</v>
      </c>
      <c r="M41">
        <v>2530</v>
      </c>
      <c r="N41">
        <v>2600</v>
      </c>
      <c r="O41" s="5">
        <f t="shared" si="1"/>
        <v>0.06</v>
      </c>
      <c r="Q41" s="5">
        <f t="shared" si="2"/>
        <v>14.285714285714286</v>
      </c>
      <c r="R41" s="5">
        <f t="shared" si="3"/>
        <v>22.803283672848892</v>
      </c>
      <c r="S41" s="5">
        <f t="shared" si="4"/>
        <v>12.668490929360495</v>
      </c>
      <c r="U41" s="6">
        <f t="shared" si="5"/>
        <v>4.2099199999999998E-3</v>
      </c>
      <c r="V41" s="6">
        <f t="shared" si="6"/>
        <v>2.6312000000000002E-3</v>
      </c>
      <c r="W41" s="6">
        <f t="shared" si="7"/>
        <v>7.5778560000000009E-3</v>
      </c>
      <c r="X41" s="6">
        <f t="shared" si="8"/>
        <v>4.7361600000000005E-3</v>
      </c>
      <c r="Y41" s="6">
        <f t="shared" si="9"/>
        <v>6.7200000000000003E-3</v>
      </c>
      <c r="Z41" s="6">
        <f t="shared" si="10"/>
        <v>4.1999999999999997E-3</v>
      </c>
      <c r="AA41" s="5">
        <f t="shared" si="11"/>
        <v>148.8095238095238</v>
      </c>
      <c r="AB41" s="5">
        <f t="shared" si="12"/>
        <v>238.0952380952381</v>
      </c>
      <c r="AC41" s="5">
        <f t="shared" si="13"/>
        <v>237.53420492550927</v>
      </c>
      <c r="AD41" s="5">
        <f t="shared" si="14"/>
        <v>380.05472788081482</v>
      </c>
      <c r="AE41" s="5">
        <f t="shared" si="15"/>
        <v>131.96344718083847</v>
      </c>
      <c r="AF41" s="5">
        <f t="shared" si="16"/>
        <v>211.1415154893416</v>
      </c>
    </row>
    <row r="42" spans="2:32">
      <c r="B42" s="16" t="s">
        <v>285</v>
      </c>
      <c r="D42" s="32">
        <v>2500</v>
      </c>
      <c r="F42" s="33">
        <f t="shared" si="0"/>
        <v>1562.5</v>
      </c>
      <c r="G42" s="33" t="s">
        <v>53</v>
      </c>
      <c r="H42">
        <v>800</v>
      </c>
      <c r="I42">
        <v>110</v>
      </c>
      <c r="J42">
        <v>180</v>
      </c>
      <c r="K42">
        <v>12.5</v>
      </c>
      <c r="L42">
        <v>1800</v>
      </c>
      <c r="M42">
        <v>2740</v>
      </c>
      <c r="N42">
        <v>2600</v>
      </c>
      <c r="O42" s="5">
        <f t="shared" si="1"/>
        <v>7.1999999999999995E-2</v>
      </c>
      <c r="Q42" s="5">
        <f t="shared" si="2"/>
        <v>14.4</v>
      </c>
      <c r="R42" s="5">
        <f t="shared" si="3"/>
        <v>25.266704098820888</v>
      </c>
      <c r="S42" s="5">
        <f t="shared" si="4"/>
        <v>14.03705783267827</v>
      </c>
      <c r="U42" s="6">
        <f t="shared" si="5"/>
        <v>4.5593600000000001E-3</v>
      </c>
      <c r="V42" s="6">
        <f t="shared" si="6"/>
        <v>2.8495999999999999E-3</v>
      </c>
      <c r="W42" s="6">
        <f t="shared" si="7"/>
        <v>8.2068479999999992E-3</v>
      </c>
      <c r="X42" s="6">
        <f t="shared" si="8"/>
        <v>5.12928E-3</v>
      </c>
      <c r="Y42" s="6">
        <f t="shared" si="9"/>
        <v>8.0000000000000002E-3</v>
      </c>
      <c r="Z42" s="6">
        <f t="shared" si="10"/>
        <v>5.0000000000000001E-3</v>
      </c>
      <c r="AA42" s="5">
        <f t="shared" si="11"/>
        <v>125</v>
      </c>
      <c r="AB42" s="5">
        <f t="shared" si="12"/>
        <v>200</v>
      </c>
      <c r="AC42" s="5">
        <f t="shared" si="13"/>
        <v>219.32902863559798</v>
      </c>
      <c r="AD42" s="5">
        <f t="shared" si="14"/>
        <v>350.92644581695674</v>
      </c>
      <c r="AE42" s="5">
        <f t="shared" si="15"/>
        <v>121.84946035310998</v>
      </c>
      <c r="AF42" s="5">
        <f t="shared" si="16"/>
        <v>194.95913656497598</v>
      </c>
    </row>
    <row r="43" spans="2:32">
      <c r="B43" s="16" t="s">
        <v>286</v>
      </c>
      <c r="D43" s="32">
        <v>2500</v>
      </c>
      <c r="F43" s="33">
        <f t="shared" si="0"/>
        <v>1562.5</v>
      </c>
      <c r="G43" s="33" t="s">
        <v>53</v>
      </c>
      <c r="H43">
        <v>800</v>
      </c>
      <c r="I43">
        <v>150</v>
      </c>
      <c r="J43">
        <v>220</v>
      </c>
      <c r="K43">
        <v>14.5</v>
      </c>
      <c r="L43">
        <v>1850</v>
      </c>
      <c r="M43">
        <v>3250</v>
      </c>
      <c r="N43">
        <v>2600</v>
      </c>
      <c r="O43" s="5">
        <f t="shared" si="1"/>
        <v>8.7999999999999995E-2</v>
      </c>
      <c r="Q43" s="5">
        <f t="shared" si="2"/>
        <v>15.172413793103448</v>
      </c>
      <c r="R43" s="5">
        <f t="shared" si="3"/>
        <v>26.035502958579883</v>
      </c>
      <c r="S43" s="5">
        <f t="shared" si="4"/>
        <v>14.073244842475612</v>
      </c>
      <c r="U43" s="6">
        <f t="shared" si="5"/>
        <v>5.4079999999999996E-3</v>
      </c>
      <c r="V43" s="6">
        <f t="shared" si="6"/>
        <v>3.3799999999999998E-3</v>
      </c>
      <c r="W43" s="6">
        <f t="shared" si="7"/>
        <v>1.0004799999999999E-2</v>
      </c>
      <c r="X43" s="6">
        <f t="shared" si="8"/>
        <v>6.2529999999999999E-3</v>
      </c>
      <c r="Y43" s="6">
        <f t="shared" si="9"/>
        <v>9.2800000000000001E-3</v>
      </c>
      <c r="Z43" s="6">
        <f t="shared" si="10"/>
        <v>5.7999999999999996E-3</v>
      </c>
      <c r="AA43" s="5">
        <f t="shared" si="11"/>
        <v>107.75862068965517</v>
      </c>
      <c r="AB43" s="5">
        <f t="shared" si="12"/>
        <v>172.41379310344828</v>
      </c>
      <c r="AC43" s="5">
        <f t="shared" si="13"/>
        <v>184.91124260355028</v>
      </c>
      <c r="AD43" s="5">
        <f t="shared" si="14"/>
        <v>295.85798816568047</v>
      </c>
      <c r="AE43" s="5">
        <f t="shared" si="15"/>
        <v>99.952023028946101</v>
      </c>
      <c r="AF43" s="5">
        <f t="shared" si="16"/>
        <v>159.92323684631376</v>
      </c>
    </row>
    <row r="44" spans="2:32">
      <c r="B44" s="16" t="s">
        <v>287</v>
      </c>
      <c r="D44" s="32">
        <v>2500</v>
      </c>
      <c r="F44" s="33">
        <f t="shared" si="0"/>
        <v>1562.5</v>
      </c>
      <c r="G44" s="33" t="s">
        <v>53</v>
      </c>
      <c r="H44">
        <v>800</v>
      </c>
      <c r="I44">
        <v>150</v>
      </c>
      <c r="J44">
        <v>220</v>
      </c>
      <c r="K44">
        <v>17</v>
      </c>
      <c r="L44">
        <v>1850</v>
      </c>
      <c r="M44">
        <v>3580</v>
      </c>
      <c r="N44">
        <v>2600</v>
      </c>
      <c r="O44" s="5">
        <f t="shared" si="1"/>
        <v>8.7999999999999995E-2</v>
      </c>
      <c r="Q44" s="5">
        <f t="shared" si="2"/>
        <v>12.941176470588236</v>
      </c>
      <c r="R44" s="5">
        <f t="shared" si="3"/>
        <v>23.635582294800173</v>
      </c>
      <c r="S44" s="5">
        <f t="shared" si="4"/>
        <v>12.775990429621714</v>
      </c>
      <c r="U44" s="6">
        <f t="shared" si="5"/>
        <v>5.9571199999999998E-3</v>
      </c>
      <c r="V44" s="6">
        <f t="shared" si="6"/>
        <v>3.7231999999999999E-3</v>
      </c>
      <c r="W44" s="6">
        <f t="shared" si="7"/>
        <v>1.1020671999999999E-2</v>
      </c>
      <c r="X44" s="6">
        <f t="shared" si="8"/>
        <v>6.8879199999999996E-3</v>
      </c>
      <c r="Y44" s="6">
        <f t="shared" si="9"/>
        <v>1.0880000000000001E-2</v>
      </c>
      <c r="Z44" s="6">
        <f t="shared" si="10"/>
        <v>6.7999999999999996E-3</v>
      </c>
      <c r="AA44" s="5">
        <f t="shared" si="11"/>
        <v>91.911764705882348</v>
      </c>
      <c r="AB44" s="5">
        <f t="shared" si="12"/>
        <v>147.05882352941177</v>
      </c>
      <c r="AC44" s="5">
        <f t="shared" si="13"/>
        <v>167.8663515255694</v>
      </c>
      <c r="AD44" s="5">
        <f t="shared" si="14"/>
        <v>268.58616244091104</v>
      </c>
      <c r="AE44" s="5">
        <f t="shared" si="15"/>
        <v>90.738568392199682</v>
      </c>
      <c r="AF44" s="5">
        <f t="shared" si="16"/>
        <v>145.18170942751948</v>
      </c>
    </row>
    <row r="45" spans="2:32">
      <c r="B45" s="16" t="s">
        <v>288</v>
      </c>
      <c r="D45" s="32">
        <v>2500</v>
      </c>
      <c r="F45" s="33">
        <f t="shared" si="0"/>
        <v>1562.5</v>
      </c>
      <c r="G45" s="33" t="s">
        <v>53</v>
      </c>
      <c r="H45">
        <v>1000</v>
      </c>
      <c r="I45">
        <v>150</v>
      </c>
      <c r="J45">
        <v>220</v>
      </c>
      <c r="K45">
        <v>17.5</v>
      </c>
      <c r="L45">
        <v>1980</v>
      </c>
      <c r="M45">
        <v>2990</v>
      </c>
      <c r="N45">
        <v>2925</v>
      </c>
      <c r="O45" s="5">
        <f t="shared" si="1"/>
        <v>8.7999999999999995E-2</v>
      </c>
      <c r="Q45" s="5">
        <f t="shared" si="2"/>
        <v>12.571428571428571</v>
      </c>
      <c r="R45" s="5">
        <f t="shared" si="3"/>
        <v>25.155075322299403</v>
      </c>
      <c r="S45" s="5">
        <f t="shared" si="4"/>
        <v>12.704583496110811</v>
      </c>
      <c r="U45" s="6">
        <f t="shared" si="5"/>
        <v>5.5972799999999996E-3</v>
      </c>
      <c r="V45" s="6">
        <f t="shared" si="6"/>
        <v>3.4982999999999998E-3</v>
      </c>
      <c r="W45" s="6">
        <f t="shared" si="7"/>
        <v>1.1082614399999999E-2</v>
      </c>
      <c r="X45" s="6">
        <f t="shared" si="8"/>
        <v>6.9266340000000001E-3</v>
      </c>
      <c r="Y45" s="6">
        <f t="shared" si="9"/>
        <v>1.12E-2</v>
      </c>
      <c r="Z45" s="6">
        <f t="shared" si="10"/>
        <v>7.0000000000000001E-3</v>
      </c>
      <c r="AA45" s="5">
        <f t="shared" si="11"/>
        <v>89.285714285714292</v>
      </c>
      <c r="AB45" s="5">
        <f t="shared" si="12"/>
        <v>142.85714285714286</v>
      </c>
      <c r="AC45" s="5">
        <f t="shared" si="13"/>
        <v>178.65820541405827</v>
      </c>
      <c r="AD45" s="5">
        <f t="shared" si="14"/>
        <v>285.85312866249325</v>
      </c>
      <c r="AE45" s="5">
        <f t="shared" si="15"/>
        <v>90.231416875787005</v>
      </c>
      <c r="AF45" s="5">
        <f t="shared" si="16"/>
        <v>144.37026700125921</v>
      </c>
    </row>
    <row r="46" spans="2:32">
      <c r="B46" s="16" t="s">
        <v>289</v>
      </c>
      <c r="D46" s="32">
        <v>2500</v>
      </c>
      <c r="F46" s="33">
        <f t="shared" si="0"/>
        <v>1562.5</v>
      </c>
      <c r="G46" s="33" t="s">
        <v>53</v>
      </c>
      <c r="H46">
        <v>1000</v>
      </c>
      <c r="I46">
        <v>150</v>
      </c>
      <c r="J46">
        <v>220</v>
      </c>
      <c r="K46">
        <v>21</v>
      </c>
      <c r="L46">
        <v>1980</v>
      </c>
      <c r="M46">
        <v>3290</v>
      </c>
      <c r="N46">
        <v>2925</v>
      </c>
      <c r="O46" s="5">
        <f t="shared" si="1"/>
        <v>8.7999999999999995E-2</v>
      </c>
      <c r="Q46" s="5">
        <f t="shared" si="2"/>
        <v>10.476190476190476</v>
      </c>
      <c r="R46" s="5">
        <f t="shared" si="3"/>
        <v>22.861299457044137</v>
      </c>
      <c r="S46" s="5">
        <f t="shared" si="4"/>
        <v>11.546110836890978</v>
      </c>
      <c r="U46" s="6">
        <f t="shared" si="5"/>
        <v>6.1588800000000003E-3</v>
      </c>
      <c r="V46" s="6">
        <f t="shared" si="6"/>
        <v>3.8493000000000004E-3</v>
      </c>
      <c r="W46" s="6">
        <f t="shared" si="7"/>
        <v>1.2194582399999999E-2</v>
      </c>
      <c r="X46" s="6">
        <f t="shared" si="8"/>
        <v>7.6216139999999996E-3</v>
      </c>
      <c r="Y46" s="6">
        <f t="shared" si="9"/>
        <v>1.3440000000000001E-2</v>
      </c>
      <c r="Z46" s="6">
        <f t="shared" si="10"/>
        <v>8.3999999999999995E-3</v>
      </c>
      <c r="AA46" s="5">
        <f t="shared" si="11"/>
        <v>74.404761904761898</v>
      </c>
      <c r="AB46" s="5">
        <f t="shared" si="12"/>
        <v>119.04761904761905</v>
      </c>
      <c r="AC46" s="5">
        <f t="shared" si="13"/>
        <v>162.36718364377938</v>
      </c>
      <c r="AD46" s="5">
        <f t="shared" si="14"/>
        <v>259.78749383004703</v>
      </c>
      <c r="AE46" s="5">
        <f t="shared" si="15"/>
        <v>82.003628102918881</v>
      </c>
      <c r="AF46" s="5">
        <f t="shared" si="16"/>
        <v>131.20580496467019</v>
      </c>
    </row>
    <row r="47" spans="2:32">
      <c r="B47" s="16" t="s">
        <v>290</v>
      </c>
      <c r="D47" s="32">
        <v>2500</v>
      </c>
      <c r="F47" s="33">
        <f t="shared" si="0"/>
        <v>1562.5</v>
      </c>
      <c r="G47" s="33" t="s">
        <v>53</v>
      </c>
      <c r="H47">
        <v>1000</v>
      </c>
      <c r="I47">
        <v>220</v>
      </c>
      <c r="J47">
        <v>320</v>
      </c>
      <c r="K47">
        <v>25</v>
      </c>
      <c r="L47">
        <v>1980</v>
      </c>
      <c r="M47">
        <v>3590</v>
      </c>
      <c r="N47">
        <v>2925</v>
      </c>
      <c r="O47" s="5">
        <f t="shared" si="1"/>
        <v>0.128</v>
      </c>
      <c r="Q47" s="5">
        <f t="shared" si="2"/>
        <v>12.8</v>
      </c>
      <c r="R47" s="5">
        <f t="shared" si="3"/>
        <v>30.474013760921839</v>
      </c>
      <c r="S47" s="5">
        <f t="shared" si="4"/>
        <v>15.390916040869616</v>
      </c>
      <c r="U47" s="6">
        <f t="shared" si="5"/>
        <v>6.72048E-3</v>
      </c>
      <c r="V47" s="6">
        <f t="shared" si="6"/>
        <v>4.2002999999999997E-3</v>
      </c>
      <c r="W47" s="6">
        <f t="shared" si="7"/>
        <v>1.33065504E-2</v>
      </c>
      <c r="X47" s="6">
        <f t="shared" si="8"/>
        <v>8.3165940000000001E-3</v>
      </c>
      <c r="Y47" s="6">
        <f t="shared" si="9"/>
        <v>1.6E-2</v>
      </c>
      <c r="Z47" s="6">
        <f t="shared" si="10"/>
        <v>0.01</v>
      </c>
      <c r="AA47" s="5">
        <f t="shared" si="11"/>
        <v>62.5</v>
      </c>
      <c r="AB47" s="5">
        <f t="shared" si="12"/>
        <v>100</v>
      </c>
      <c r="AC47" s="5">
        <f t="shared" si="13"/>
        <v>148.79889531700115</v>
      </c>
      <c r="AD47" s="5">
        <f t="shared" si="14"/>
        <v>238.07823250720188</v>
      </c>
      <c r="AE47" s="5">
        <f t="shared" si="15"/>
        <v>75.150957230808672</v>
      </c>
      <c r="AF47" s="5">
        <f t="shared" si="16"/>
        <v>120.24153156929388</v>
      </c>
    </row>
    <row r="48" spans="2:32">
      <c r="B48" s="16" t="s">
        <v>291</v>
      </c>
      <c r="D48" s="32">
        <v>2500</v>
      </c>
      <c r="F48" s="33">
        <f t="shared" si="0"/>
        <v>1562.5</v>
      </c>
      <c r="G48" s="33" t="s">
        <v>53</v>
      </c>
      <c r="H48">
        <v>1200</v>
      </c>
      <c r="I48">
        <v>150</v>
      </c>
      <c r="J48">
        <v>264</v>
      </c>
      <c r="K48">
        <v>24.5</v>
      </c>
      <c r="L48">
        <v>2030</v>
      </c>
      <c r="M48">
        <v>3070</v>
      </c>
      <c r="N48">
        <v>3275</v>
      </c>
      <c r="O48" s="5">
        <f t="shared" si="1"/>
        <v>0.1056</v>
      </c>
      <c r="Q48" s="5">
        <f t="shared" si="2"/>
        <v>10.775510204081632</v>
      </c>
      <c r="R48" s="5">
        <f t="shared" si="3"/>
        <v>26.257552776189176</v>
      </c>
      <c r="S48" s="5">
        <f t="shared" si="4"/>
        <v>12.934755062162154</v>
      </c>
      <c r="U48" s="6">
        <f t="shared" si="5"/>
        <v>6.4347199999999997E-3</v>
      </c>
      <c r="V48" s="6">
        <f t="shared" si="6"/>
        <v>4.0216999999999996E-3</v>
      </c>
      <c r="W48" s="6">
        <f t="shared" si="7"/>
        <v>1.30624816E-2</v>
      </c>
      <c r="X48" s="6">
        <f t="shared" si="8"/>
        <v>8.1640510000000003E-3</v>
      </c>
      <c r="Y48" s="6">
        <f t="shared" si="9"/>
        <v>1.5679999999999999E-2</v>
      </c>
      <c r="Z48" s="6">
        <f t="shared" si="10"/>
        <v>9.7999999999999997E-3</v>
      </c>
      <c r="AA48" s="5">
        <f t="shared" si="11"/>
        <v>63.775510204081634</v>
      </c>
      <c r="AB48" s="5">
        <f t="shared" si="12"/>
        <v>102.04081632653062</v>
      </c>
      <c r="AC48" s="5">
        <f t="shared" si="13"/>
        <v>155.40691747271055</v>
      </c>
      <c r="AD48" s="5">
        <f t="shared" si="14"/>
        <v>248.65106795633687</v>
      </c>
      <c r="AE48" s="5">
        <f t="shared" si="15"/>
        <v>76.555131759955927</v>
      </c>
      <c r="AF48" s="5">
        <f t="shared" si="16"/>
        <v>122.48821081592951</v>
      </c>
    </row>
    <row r="49" spans="1:32">
      <c r="B49" s="16" t="s">
        <v>292</v>
      </c>
      <c r="D49" s="32">
        <v>2500</v>
      </c>
      <c r="F49" s="33">
        <f t="shared" si="0"/>
        <v>1562.5</v>
      </c>
      <c r="G49" s="33" t="s">
        <v>53</v>
      </c>
      <c r="H49">
        <v>1200</v>
      </c>
      <c r="I49">
        <v>220</v>
      </c>
      <c r="J49">
        <v>320</v>
      </c>
      <c r="K49">
        <v>29.5</v>
      </c>
      <c r="L49">
        <v>2030</v>
      </c>
      <c r="M49">
        <v>3270</v>
      </c>
      <c r="N49">
        <v>3375</v>
      </c>
      <c r="O49" s="5">
        <f t="shared" si="1"/>
        <v>0.128</v>
      </c>
      <c r="Q49" s="5">
        <f t="shared" si="2"/>
        <v>10.847457627118644</v>
      </c>
      <c r="R49" s="5">
        <f t="shared" si="3"/>
        <v>28.995356212481596</v>
      </c>
      <c r="S49" s="5">
        <f t="shared" si="4"/>
        <v>14.283426705655959</v>
      </c>
      <c r="U49" s="6">
        <f t="shared" si="5"/>
        <v>7.0632000000000004E-3</v>
      </c>
      <c r="V49" s="6">
        <f t="shared" si="6"/>
        <v>4.4145E-3</v>
      </c>
      <c r="W49" s="6">
        <f t="shared" si="7"/>
        <v>1.4338296E-2</v>
      </c>
      <c r="X49" s="6">
        <f t="shared" si="8"/>
        <v>8.9614350000000002E-3</v>
      </c>
      <c r="Y49" s="6">
        <f t="shared" si="9"/>
        <v>1.8880000000000001E-2</v>
      </c>
      <c r="Z49" s="6">
        <f t="shared" si="10"/>
        <v>1.18E-2</v>
      </c>
      <c r="AA49" s="5">
        <f t="shared" si="11"/>
        <v>52.966101694915253</v>
      </c>
      <c r="AB49" s="5">
        <f t="shared" si="12"/>
        <v>84.745762711864401</v>
      </c>
      <c r="AC49" s="5">
        <f t="shared" si="13"/>
        <v>141.57888775625779</v>
      </c>
      <c r="AD49" s="5">
        <f t="shared" si="14"/>
        <v>226.52622041001246</v>
      </c>
      <c r="AE49" s="5">
        <f t="shared" si="15"/>
        <v>69.743294461210738</v>
      </c>
      <c r="AF49" s="5">
        <f t="shared" si="16"/>
        <v>111.58927113793717</v>
      </c>
    </row>
    <row r="50" spans="1:32">
      <c r="B50" s="16" t="s">
        <v>293</v>
      </c>
      <c r="D50" s="32">
        <v>2500</v>
      </c>
      <c r="F50" s="33">
        <f t="shared" si="0"/>
        <v>1562.5</v>
      </c>
      <c r="G50" s="33" t="s">
        <v>53</v>
      </c>
      <c r="H50">
        <v>1200</v>
      </c>
      <c r="I50">
        <v>220</v>
      </c>
      <c r="J50">
        <v>400</v>
      </c>
      <c r="K50">
        <v>34.5</v>
      </c>
      <c r="L50">
        <v>2030</v>
      </c>
      <c r="M50">
        <v>3620</v>
      </c>
      <c r="N50">
        <v>3375</v>
      </c>
      <c r="O50" s="5">
        <f t="shared" si="1"/>
        <v>0.16</v>
      </c>
      <c r="Q50" s="5">
        <f t="shared" si="2"/>
        <v>11.594202898550725</v>
      </c>
      <c r="R50" s="5">
        <f t="shared" si="3"/>
        <v>32.739922242684671</v>
      </c>
      <c r="S50" s="5">
        <f t="shared" si="4"/>
        <v>16.128040513637771</v>
      </c>
      <c r="U50" s="6">
        <f t="shared" si="5"/>
        <v>7.8192000000000001E-3</v>
      </c>
      <c r="V50" s="6">
        <f t="shared" si="6"/>
        <v>4.8869999999999999E-3</v>
      </c>
      <c r="W50" s="6">
        <f t="shared" si="7"/>
        <v>1.5872976E-2</v>
      </c>
      <c r="X50" s="6">
        <f t="shared" si="8"/>
        <v>9.9206099999999998E-3</v>
      </c>
      <c r="Y50" s="6">
        <f t="shared" si="9"/>
        <v>2.2079999999999999E-2</v>
      </c>
      <c r="Z50" s="6">
        <f t="shared" si="10"/>
        <v>1.38E-2</v>
      </c>
      <c r="AA50" s="5">
        <f t="shared" si="11"/>
        <v>45.289855072463766</v>
      </c>
      <c r="AB50" s="5">
        <f t="shared" si="12"/>
        <v>72.463768115942031</v>
      </c>
      <c r="AC50" s="5">
        <f t="shared" si="13"/>
        <v>127.89032126048701</v>
      </c>
      <c r="AD50" s="5">
        <f t="shared" si="14"/>
        <v>204.62451401677922</v>
      </c>
      <c r="AE50" s="5">
        <f t="shared" si="15"/>
        <v>63.000158256397533</v>
      </c>
      <c r="AF50" s="5">
        <f t="shared" si="16"/>
        <v>100.80025321023606</v>
      </c>
    </row>
    <row r="51" spans="1:32">
      <c r="B51" s="16" t="s">
        <v>294</v>
      </c>
      <c r="D51" s="32">
        <v>2500</v>
      </c>
      <c r="F51" s="33">
        <f t="shared" si="0"/>
        <v>1562.5</v>
      </c>
      <c r="G51" s="33" t="s">
        <v>53</v>
      </c>
      <c r="H51">
        <v>1200</v>
      </c>
      <c r="I51">
        <v>164</v>
      </c>
      <c r="J51">
        <v>400</v>
      </c>
      <c r="K51">
        <v>38.5</v>
      </c>
      <c r="L51">
        <v>2030</v>
      </c>
      <c r="M51">
        <v>3820</v>
      </c>
      <c r="N51">
        <v>3375</v>
      </c>
      <c r="O51" s="5">
        <f t="shared" si="1"/>
        <v>0.16</v>
      </c>
      <c r="Q51" s="5">
        <f t="shared" si="2"/>
        <v>10.38961038961039</v>
      </c>
      <c r="R51" s="5">
        <f t="shared" si="3"/>
        <v>31.025790188093854</v>
      </c>
      <c r="S51" s="5">
        <f t="shared" si="4"/>
        <v>15.283640486745741</v>
      </c>
      <c r="U51" s="6">
        <f t="shared" si="5"/>
        <v>8.2512000000000002E-3</v>
      </c>
      <c r="V51" s="6">
        <f t="shared" si="6"/>
        <v>5.1570000000000001E-3</v>
      </c>
      <c r="W51" s="6">
        <f t="shared" si="7"/>
        <v>1.6749936E-2</v>
      </c>
      <c r="X51" s="6">
        <f t="shared" si="8"/>
        <v>1.0468710000000001E-2</v>
      </c>
      <c r="Y51" s="6">
        <f t="shared" si="9"/>
        <v>2.4639999999999999E-2</v>
      </c>
      <c r="Z51" s="6">
        <f t="shared" si="10"/>
        <v>1.54E-2</v>
      </c>
      <c r="AA51" s="5">
        <f t="shared" si="11"/>
        <v>40.584415584415588</v>
      </c>
      <c r="AB51" s="5">
        <f t="shared" si="12"/>
        <v>64.935064935064929</v>
      </c>
      <c r="AC51" s="5">
        <f t="shared" si="13"/>
        <v>121.19449292224162</v>
      </c>
      <c r="AD51" s="5">
        <f t="shared" si="14"/>
        <v>193.91118867558657</v>
      </c>
      <c r="AE51" s="5">
        <f t="shared" si="15"/>
        <v>59.701720651350556</v>
      </c>
      <c r="AF51" s="5">
        <f t="shared" si="16"/>
        <v>95.522753042160872</v>
      </c>
    </row>
    <row r="52" spans="1:32">
      <c r="B52" s="16" t="s">
        <v>295</v>
      </c>
      <c r="D52" s="32">
        <v>2500</v>
      </c>
      <c r="F52" s="33">
        <f t="shared" si="0"/>
        <v>1562.5</v>
      </c>
      <c r="G52" s="33" t="s">
        <v>53</v>
      </c>
      <c r="H52">
        <v>1400</v>
      </c>
      <c r="I52">
        <v>150</v>
      </c>
      <c r="J52">
        <v>180</v>
      </c>
      <c r="K52">
        <v>29</v>
      </c>
      <c r="L52">
        <v>2150</v>
      </c>
      <c r="M52">
        <v>3060</v>
      </c>
      <c r="N52">
        <v>3900</v>
      </c>
      <c r="O52" s="5">
        <f t="shared" si="1"/>
        <v>7.1999999999999995E-2</v>
      </c>
      <c r="Q52" s="5">
        <f t="shared" si="2"/>
        <v>6.2068965517241379</v>
      </c>
      <c r="R52" s="5">
        <f t="shared" si="3"/>
        <v>15.082956259426847</v>
      </c>
      <c r="S52" s="5">
        <f t="shared" si="4"/>
        <v>7.015328492756673</v>
      </c>
      <c r="U52" s="6">
        <f t="shared" si="5"/>
        <v>7.6377599999999995E-3</v>
      </c>
      <c r="V52" s="6">
        <f t="shared" si="6"/>
        <v>4.7735999999999994E-3</v>
      </c>
      <c r="W52" s="6">
        <f t="shared" si="7"/>
        <v>1.6421184000000002E-2</v>
      </c>
      <c r="X52" s="6">
        <f t="shared" si="8"/>
        <v>1.026324E-2</v>
      </c>
      <c r="Y52" s="6">
        <f t="shared" si="9"/>
        <v>1.856E-2</v>
      </c>
      <c r="Z52" s="6">
        <f t="shared" si="10"/>
        <v>1.1599999999999999E-2</v>
      </c>
      <c r="AA52" s="5">
        <f t="shared" si="11"/>
        <v>53.879310344827587</v>
      </c>
      <c r="AB52" s="5">
        <f t="shared" si="12"/>
        <v>86.206896551724142</v>
      </c>
      <c r="AC52" s="5">
        <f t="shared" si="13"/>
        <v>130.92843975196914</v>
      </c>
      <c r="AD52" s="5">
        <f t="shared" si="14"/>
        <v>209.48550360315068</v>
      </c>
      <c r="AE52" s="5">
        <f t="shared" si="15"/>
        <v>60.896948721846123</v>
      </c>
      <c r="AF52" s="5">
        <f t="shared" si="16"/>
        <v>97.435117954953796</v>
      </c>
    </row>
    <row r="53" spans="1:32">
      <c r="B53" s="16" t="s">
        <v>296</v>
      </c>
      <c r="D53" s="32">
        <v>2500</v>
      </c>
      <c r="F53" s="33">
        <f t="shared" si="0"/>
        <v>1562.5</v>
      </c>
      <c r="G53" s="33" t="s">
        <v>53</v>
      </c>
      <c r="H53">
        <v>1400</v>
      </c>
      <c r="I53">
        <v>150</v>
      </c>
      <c r="J53">
        <v>220</v>
      </c>
      <c r="K53">
        <v>34.5</v>
      </c>
      <c r="L53">
        <v>2150</v>
      </c>
      <c r="M53">
        <v>3260</v>
      </c>
      <c r="N53">
        <v>3900</v>
      </c>
      <c r="O53" s="5">
        <f t="shared" si="1"/>
        <v>8.7999999999999995E-2</v>
      </c>
      <c r="Q53" s="5">
        <f t="shared" si="2"/>
        <v>6.3768115942028984</v>
      </c>
      <c r="R53" s="5">
        <f t="shared" si="3"/>
        <v>17.303759635047978</v>
      </c>
      <c r="S53" s="5">
        <f t="shared" si="4"/>
        <v>8.0482602953711524</v>
      </c>
      <c r="U53" s="6">
        <f t="shared" si="5"/>
        <v>8.1369600000000004E-3</v>
      </c>
      <c r="V53" s="6">
        <f t="shared" si="6"/>
        <v>5.0856E-3</v>
      </c>
      <c r="W53" s="6">
        <f t="shared" si="7"/>
        <v>1.7494464000000001E-2</v>
      </c>
      <c r="X53" s="6">
        <f t="shared" si="8"/>
        <v>1.0934040000000001E-2</v>
      </c>
      <c r="Y53" s="6">
        <f t="shared" si="9"/>
        <v>2.2079999999999999E-2</v>
      </c>
      <c r="Z53" s="6">
        <f t="shared" si="10"/>
        <v>1.38E-2</v>
      </c>
      <c r="AA53" s="5">
        <f t="shared" si="11"/>
        <v>45.289855072463766</v>
      </c>
      <c r="AB53" s="5">
        <f t="shared" si="12"/>
        <v>72.463768115942031</v>
      </c>
      <c r="AC53" s="5">
        <f t="shared" si="13"/>
        <v>122.89602013528393</v>
      </c>
      <c r="AD53" s="5">
        <f t="shared" si="14"/>
        <v>196.63363221645432</v>
      </c>
      <c r="AE53" s="5">
        <f t="shared" si="15"/>
        <v>57.160939597806482</v>
      </c>
      <c r="AF53" s="5">
        <f t="shared" si="16"/>
        <v>91.457503356490363</v>
      </c>
    </row>
    <row r="54" spans="1:32">
      <c r="B54" s="16" t="s">
        <v>297</v>
      </c>
      <c r="D54" s="32">
        <v>2500</v>
      </c>
      <c r="F54" s="33">
        <f t="shared" si="0"/>
        <v>1562.5</v>
      </c>
      <c r="G54" s="33" t="s">
        <v>53</v>
      </c>
      <c r="H54">
        <v>1400</v>
      </c>
      <c r="I54">
        <v>180</v>
      </c>
      <c r="J54">
        <v>264</v>
      </c>
      <c r="K54">
        <v>43.5</v>
      </c>
      <c r="L54">
        <v>2200</v>
      </c>
      <c r="M54">
        <v>3700</v>
      </c>
      <c r="N54">
        <v>3950</v>
      </c>
      <c r="O54" s="5">
        <f t="shared" si="1"/>
        <v>0.1056</v>
      </c>
      <c r="Q54" s="5">
        <f t="shared" si="2"/>
        <v>6.068965517241379</v>
      </c>
      <c r="R54" s="5">
        <f t="shared" si="3"/>
        <v>18.063633253506673</v>
      </c>
      <c r="S54" s="5">
        <f t="shared" si="4"/>
        <v>8.2107423879575769</v>
      </c>
      <c r="U54" s="6">
        <f t="shared" si="5"/>
        <v>9.3536000000000001E-3</v>
      </c>
      <c r="V54" s="6">
        <f t="shared" si="6"/>
        <v>5.8460000000000005E-3</v>
      </c>
      <c r="W54" s="6">
        <f t="shared" si="7"/>
        <v>2.057792E-2</v>
      </c>
      <c r="X54" s="6">
        <f t="shared" si="8"/>
        <v>1.28612E-2</v>
      </c>
      <c r="Y54" s="6">
        <f t="shared" si="9"/>
        <v>2.784E-2</v>
      </c>
      <c r="Z54" s="6">
        <f t="shared" si="10"/>
        <v>1.7399999999999999E-2</v>
      </c>
      <c r="AA54" s="5">
        <f t="shared" si="11"/>
        <v>35.919540229885058</v>
      </c>
      <c r="AB54" s="5">
        <f t="shared" si="12"/>
        <v>57.47126436781609</v>
      </c>
      <c r="AC54" s="5">
        <f t="shared" si="13"/>
        <v>106.91070817653096</v>
      </c>
      <c r="AD54" s="5">
        <f t="shared" si="14"/>
        <v>171.05713308244952</v>
      </c>
      <c r="AE54" s="5">
        <f t="shared" si="15"/>
        <v>48.59577644387771</v>
      </c>
      <c r="AF54" s="5">
        <f t="shared" si="16"/>
        <v>77.753242310204342</v>
      </c>
    </row>
    <row r="55" spans="1:32">
      <c r="B55" s="16" t="s">
        <v>298</v>
      </c>
      <c r="D55" s="32">
        <v>2500</v>
      </c>
      <c r="F55" s="33">
        <f t="shared" si="0"/>
        <v>1562.5</v>
      </c>
      <c r="G55" s="33" t="s">
        <v>53</v>
      </c>
      <c r="H55">
        <v>1400</v>
      </c>
      <c r="I55">
        <v>220</v>
      </c>
      <c r="J55">
        <v>320</v>
      </c>
      <c r="K55">
        <v>50</v>
      </c>
      <c r="L55">
        <v>2200</v>
      </c>
      <c r="M55">
        <v>4300</v>
      </c>
      <c r="N55">
        <v>4100</v>
      </c>
      <c r="O55" s="5">
        <f t="shared" si="1"/>
        <v>0.128</v>
      </c>
      <c r="Q55" s="5">
        <f t="shared" si="2"/>
        <v>6.4</v>
      </c>
      <c r="R55" s="5">
        <f t="shared" si="3"/>
        <v>18.150879183210435</v>
      </c>
      <c r="S55" s="5">
        <f t="shared" si="4"/>
        <v>8.2503996287320174</v>
      </c>
      <c r="U55" s="6">
        <f t="shared" si="5"/>
        <v>1.12832E-2</v>
      </c>
      <c r="V55" s="6">
        <f t="shared" si="6"/>
        <v>7.0519999999999992E-3</v>
      </c>
      <c r="W55" s="6">
        <f t="shared" si="7"/>
        <v>2.4823040000000001E-2</v>
      </c>
      <c r="X55" s="6">
        <f t="shared" si="8"/>
        <v>1.5514400000000001E-2</v>
      </c>
      <c r="Y55" s="6">
        <f t="shared" si="9"/>
        <v>3.2000000000000001E-2</v>
      </c>
      <c r="Z55" s="6">
        <f t="shared" si="10"/>
        <v>0.02</v>
      </c>
      <c r="AA55" s="5">
        <f t="shared" si="11"/>
        <v>31.25</v>
      </c>
      <c r="AB55" s="5">
        <f t="shared" si="12"/>
        <v>50</v>
      </c>
      <c r="AC55" s="5">
        <f t="shared" si="13"/>
        <v>88.627339761769704</v>
      </c>
      <c r="AD55" s="5">
        <f t="shared" si="14"/>
        <v>141.80374361883156</v>
      </c>
      <c r="AE55" s="5">
        <f t="shared" si="15"/>
        <v>40.285154437168053</v>
      </c>
      <c r="AF55" s="5">
        <f t="shared" si="16"/>
        <v>64.456247099468882</v>
      </c>
    </row>
    <row r="56" spans="1:32">
      <c r="B56" s="16" t="s">
        <v>299</v>
      </c>
      <c r="D56" s="32">
        <v>2500</v>
      </c>
      <c r="F56" s="33">
        <f t="shared" si="0"/>
        <v>1562.5</v>
      </c>
      <c r="G56" s="33" t="s">
        <v>53</v>
      </c>
      <c r="H56">
        <v>1400</v>
      </c>
      <c r="I56">
        <v>264</v>
      </c>
      <c r="J56">
        <v>500</v>
      </c>
      <c r="K56">
        <v>62</v>
      </c>
      <c r="L56">
        <v>2300</v>
      </c>
      <c r="M56">
        <v>4840</v>
      </c>
      <c r="N56">
        <v>4250</v>
      </c>
      <c r="O56" s="5">
        <f t="shared" si="1"/>
        <v>0.2</v>
      </c>
      <c r="Q56" s="5">
        <f t="shared" si="2"/>
        <v>8.064516129032258</v>
      </c>
      <c r="R56" s="5">
        <f t="shared" si="3"/>
        <v>24.307243558580456</v>
      </c>
      <c r="S56" s="5">
        <f t="shared" si="4"/>
        <v>10.568366764600199</v>
      </c>
      <c r="U56" s="6">
        <f t="shared" si="5"/>
        <v>1.3164800000000001E-2</v>
      </c>
      <c r="V56" s="6">
        <f t="shared" si="6"/>
        <v>8.2280000000000009E-3</v>
      </c>
      <c r="W56" s="6">
        <f t="shared" si="7"/>
        <v>3.027904E-2</v>
      </c>
      <c r="X56" s="6">
        <f t="shared" si="8"/>
        <v>1.8924400000000001E-2</v>
      </c>
      <c r="Y56" s="6">
        <f t="shared" si="9"/>
        <v>3.968E-2</v>
      </c>
      <c r="Z56" s="6">
        <f t="shared" si="10"/>
        <v>2.4799999999999999E-2</v>
      </c>
      <c r="AA56" s="5">
        <f t="shared" si="11"/>
        <v>25.201612903225808</v>
      </c>
      <c r="AB56" s="5">
        <f t="shared" si="12"/>
        <v>40.322580645161288</v>
      </c>
      <c r="AC56" s="5">
        <f t="shared" si="13"/>
        <v>75.960136120563931</v>
      </c>
      <c r="AD56" s="5">
        <f t="shared" si="14"/>
        <v>121.53621779290228</v>
      </c>
      <c r="AE56" s="5">
        <f t="shared" si="15"/>
        <v>33.026146139375619</v>
      </c>
      <c r="AF56" s="5">
        <f t="shared" si="16"/>
        <v>52.841833823000997</v>
      </c>
    </row>
    <row r="57" spans="1:32">
      <c r="B57" s="16" t="s">
        <v>300</v>
      </c>
      <c r="D57" s="32">
        <v>2500</v>
      </c>
      <c r="F57" s="33">
        <f t="shared" si="0"/>
        <v>1562.5</v>
      </c>
      <c r="G57" s="33" t="s">
        <v>53</v>
      </c>
      <c r="H57">
        <v>1600</v>
      </c>
      <c r="I57">
        <v>180</v>
      </c>
      <c r="J57">
        <v>264</v>
      </c>
      <c r="K57">
        <v>34.5</v>
      </c>
      <c r="L57">
        <v>2300</v>
      </c>
      <c r="M57">
        <v>3740</v>
      </c>
      <c r="N57">
        <v>4700</v>
      </c>
      <c r="O57" s="5">
        <f t="shared" si="1"/>
        <v>0.1056</v>
      </c>
      <c r="Q57" s="5">
        <f t="shared" si="2"/>
        <v>7.6521739130434785</v>
      </c>
      <c r="R57" s="5">
        <f t="shared" si="3"/>
        <v>15.018773466833542</v>
      </c>
      <c r="S57" s="5">
        <f t="shared" si="4"/>
        <v>6.5299015073189306</v>
      </c>
      <c r="U57" s="6">
        <f t="shared" si="5"/>
        <v>1.124992E-2</v>
      </c>
      <c r="V57" s="6">
        <f t="shared" si="6"/>
        <v>7.0311999999999996E-3</v>
      </c>
      <c r="W57" s="6">
        <f t="shared" si="7"/>
        <v>2.5874816000000002E-2</v>
      </c>
      <c r="X57" s="6">
        <f t="shared" si="8"/>
        <v>1.617176E-2</v>
      </c>
      <c r="Y57" s="6">
        <f t="shared" si="9"/>
        <v>2.2079999999999999E-2</v>
      </c>
      <c r="Z57" s="6">
        <f t="shared" si="10"/>
        <v>1.38E-2</v>
      </c>
      <c r="AA57" s="5">
        <f t="shared" si="11"/>
        <v>45.289855072463766</v>
      </c>
      <c r="AB57" s="5">
        <f t="shared" si="12"/>
        <v>72.463768115942031</v>
      </c>
      <c r="AC57" s="5">
        <f t="shared" si="13"/>
        <v>88.889520992149272</v>
      </c>
      <c r="AD57" s="5">
        <f t="shared" si="14"/>
        <v>142.22323358743884</v>
      </c>
      <c r="AE57" s="5">
        <f t="shared" si="15"/>
        <v>38.647617822673602</v>
      </c>
      <c r="AF57" s="5">
        <f t="shared" si="16"/>
        <v>61.836188516277758</v>
      </c>
    </row>
    <row r="58" spans="1:32">
      <c r="B58" s="16" t="s">
        <v>301</v>
      </c>
      <c r="D58" s="32">
        <v>2500</v>
      </c>
      <c r="F58" s="33">
        <f t="shared" si="0"/>
        <v>1562.5</v>
      </c>
      <c r="G58" s="33" t="s">
        <v>53</v>
      </c>
      <c r="H58">
        <v>1600</v>
      </c>
      <c r="I58">
        <v>220</v>
      </c>
      <c r="J58">
        <v>320</v>
      </c>
      <c r="K58">
        <v>42</v>
      </c>
      <c r="L58">
        <v>2300</v>
      </c>
      <c r="M58">
        <v>4040</v>
      </c>
      <c r="N58">
        <v>4750</v>
      </c>
      <c r="O58" s="5">
        <f t="shared" si="1"/>
        <v>0.128</v>
      </c>
      <c r="Q58" s="5">
        <f t="shared" si="2"/>
        <v>7.6190476190476186</v>
      </c>
      <c r="R58" s="5">
        <f t="shared" si="3"/>
        <v>16.675351745700887</v>
      </c>
      <c r="S58" s="5">
        <f t="shared" si="4"/>
        <v>7.2501529329134282</v>
      </c>
      <c r="U58" s="6">
        <f t="shared" si="5"/>
        <v>1.22816E-2</v>
      </c>
      <c r="V58" s="6">
        <f t="shared" si="6"/>
        <v>7.6760000000000005E-3</v>
      </c>
      <c r="W58" s="6">
        <f t="shared" si="7"/>
        <v>2.8247680000000001E-2</v>
      </c>
      <c r="X58" s="6">
        <f t="shared" si="8"/>
        <v>1.7654800000000002E-2</v>
      </c>
      <c r="Y58" s="6">
        <f t="shared" si="9"/>
        <v>2.6880000000000001E-2</v>
      </c>
      <c r="Z58" s="6">
        <f t="shared" si="10"/>
        <v>1.6799999999999999E-2</v>
      </c>
      <c r="AA58" s="5">
        <f t="shared" si="11"/>
        <v>37.202380952380949</v>
      </c>
      <c r="AB58" s="5">
        <f t="shared" si="12"/>
        <v>59.523809523809526</v>
      </c>
      <c r="AC58" s="5">
        <f t="shared" si="13"/>
        <v>81.422615945805106</v>
      </c>
      <c r="AD58" s="5">
        <f t="shared" si="14"/>
        <v>130.27618551328817</v>
      </c>
      <c r="AE58" s="5">
        <f t="shared" si="15"/>
        <v>35.401137367741356</v>
      </c>
      <c r="AF58" s="5">
        <f t="shared" si="16"/>
        <v>56.641819788386165</v>
      </c>
    </row>
    <row r="59" spans="1:32">
      <c r="B59" s="16" t="s">
        <v>302</v>
      </c>
      <c r="D59" s="32">
        <v>2500</v>
      </c>
      <c r="F59" s="33">
        <f t="shared" si="0"/>
        <v>1562.5</v>
      </c>
      <c r="G59" s="33" t="s">
        <v>53</v>
      </c>
      <c r="H59">
        <v>1600</v>
      </c>
      <c r="I59">
        <v>264</v>
      </c>
      <c r="J59">
        <v>400</v>
      </c>
      <c r="K59">
        <v>49</v>
      </c>
      <c r="L59">
        <v>2400</v>
      </c>
      <c r="M59">
        <v>4400</v>
      </c>
      <c r="N59">
        <v>4800</v>
      </c>
      <c r="O59" s="5">
        <f t="shared" si="1"/>
        <v>0.16</v>
      </c>
      <c r="Q59" s="5">
        <f t="shared" si="2"/>
        <v>8.1632653061224492</v>
      </c>
      <c r="R59" s="5">
        <f t="shared" si="3"/>
        <v>18.939393939393938</v>
      </c>
      <c r="S59" s="5">
        <f t="shared" si="4"/>
        <v>7.891414141414141</v>
      </c>
      <c r="U59" s="6">
        <f t="shared" si="5"/>
        <v>1.3516800000000001E-2</v>
      </c>
      <c r="V59" s="6">
        <f t="shared" si="6"/>
        <v>8.4480000000000006E-3</v>
      </c>
      <c r="W59" s="6">
        <f t="shared" si="7"/>
        <v>3.2440320000000002E-2</v>
      </c>
      <c r="X59" s="6">
        <f t="shared" si="8"/>
        <v>2.02752E-2</v>
      </c>
      <c r="Y59" s="6">
        <f t="shared" si="9"/>
        <v>3.1359999999999999E-2</v>
      </c>
      <c r="Z59" s="6">
        <f t="shared" si="10"/>
        <v>1.9599999999999999E-2</v>
      </c>
      <c r="AA59" s="5">
        <f t="shared" si="11"/>
        <v>31.887755102040817</v>
      </c>
      <c r="AB59" s="5">
        <f t="shared" si="12"/>
        <v>51.020408163265309</v>
      </c>
      <c r="AC59" s="5">
        <f t="shared" si="13"/>
        <v>73.982007575757578</v>
      </c>
      <c r="AD59" s="5">
        <f t="shared" si="14"/>
        <v>118.37121212121212</v>
      </c>
      <c r="AE59" s="5">
        <f t="shared" si="15"/>
        <v>30.82583648989899</v>
      </c>
      <c r="AF59" s="5">
        <f t="shared" si="16"/>
        <v>49.321338383838381</v>
      </c>
    </row>
    <row r="60" spans="1:32" s="8" customFormat="1">
      <c r="A60" s="7" t="s">
        <v>54</v>
      </c>
      <c r="B60" s="18"/>
      <c r="F60" s="4"/>
      <c r="G60" s="9"/>
      <c r="O60" s="5"/>
      <c r="Q60" s="5"/>
      <c r="R60" s="5"/>
      <c r="S60" s="5"/>
      <c r="U60" s="6"/>
      <c r="V60" s="6"/>
      <c r="W60" s="6"/>
      <c r="X60" s="6"/>
      <c r="Y60" s="6"/>
      <c r="Z60" s="6"/>
      <c r="AA60" s="5"/>
      <c r="AB60" s="5"/>
      <c r="AC60" s="5"/>
      <c r="AD60" s="5"/>
      <c r="AE60" s="5"/>
      <c r="AF60" s="5"/>
    </row>
    <row r="61" spans="1:32">
      <c r="B61" s="17" t="s">
        <v>61</v>
      </c>
      <c r="D61">
        <v>200</v>
      </c>
      <c r="F61" s="4">
        <f t="shared" ref="E61:F112" si="17">D61/1.6</f>
        <v>125</v>
      </c>
      <c r="G61" s="4" t="s">
        <v>77</v>
      </c>
      <c r="H61">
        <v>1400</v>
      </c>
      <c r="I61">
        <v>5.5</v>
      </c>
      <c r="J61">
        <v>90</v>
      </c>
      <c r="K61">
        <v>38.5</v>
      </c>
      <c r="L61">
        <v>2150</v>
      </c>
      <c r="M61">
        <v>3450</v>
      </c>
      <c r="N61">
        <v>6700</v>
      </c>
      <c r="O61" s="5">
        <f t="shared" ref="O61:O122" si="18">J61/D61</f>
        <v>0.45</v>
      </c>
      <c r="Q61" s="5">
        <f t="shared" ref="Q61:Q125" si="19">J61/K61</f>
        <v>2.3376623376623376</v>
      </c>
      <c r="R61" s="5">
        <f t="shared" ref="R61:R125" si="20">J61/(M61*N61)*1000000</f>
        <v>3.8935756002595716</v>
      </c>
      <c r="S61" s="5">
        <f t="shared" ref="S61:S125" si="21">J61/(L61*M61*N61)*1000000000</f>
        <v>1.8109653954695681</v>
      </c>
      <c r="U61" s="6">
        <f t="shared" ref="U61:U112" si="22">(M61*N61)/1000000/F61</f>
        <v>0.18492</v>
      </c>
      <c r="V61" s="6">
        <f t="shared" ref="V61:V116" si="23">(M61*N61)/1000000/D61</f>
        <v>0.115575</v>
      </c>
      <c r="W61" s="6">
        <f t="shared" ref="W61:W112" si="24">(L61*M61*N61)/1000000000/F61</f>
        <v>0.39757799999999999</v>
      </c>
      <c r="X61" s="6">
        <f t="shared" ref="X61:X116" si="25">(L61*M61*N61)/1000000000/D61</f>
        <v>0.24848624999999999</v>
      </c>
      <c r="Y61" s="6">
        <f t="shared" ref="Y61:Y112" si="26">K61/F61</f>
        <v>0.308</v>
      </c>
      <c r="Z61" s="6">
        <f t="shared" ref="Z61:Z116" si="27">K61/D61</f>
        <v>0.1925</v>
      </c>
      <c r="AA61" s="5">
        <f t="shared" ref="AA61:AA112" si="28">F61/K61</f>
        <v>3.2467532467532467</v>
      </c>
      <c r="AB61" s="5">
        <f t="shared" ref="AB61:AB116" si="29">D61/K61</f>
        <v>5.1948051948051948</v>
      </c>
      <c r="AC61" s="5">
        <f t="shared" ref="AC61:AC112" si="30">F61/(M61*N61)*1000000</f>
        <v>5.4077438892494047</v>
      </c>
      <c r="AD61" s="5">
        <f t="shared" ref="AD61:AD116" si="31">D61/(M61*N61)*1000000</f>
        <v>8.652390222799049</v>
      </c>
      <c r="AE61" s="5">
        <f t="shared" ref="AE61:AE112" si="32">F61/(M61*N61*L61)*1000000000</f>
        <v>2.5152297159299559</v>
      </c>
      <c r="AF61" s="5">
        <f t="shared" ref="AF61:AF116" si="33">D61/(M61*N61*L61)*1000000000</f>
        <v>4.0243675454879302</v>
      </c>
    </row>
    <row r="62" spans="1:32">
      <c r="A62" s="1" t="s">
        <v>55</v>
      </c>
      <c r="B62" s="17"/>
      <c r="F62" s="4"/>
      <c r="G62" s="4"/>
      <c r="O62" s="5"/>
      <c r="Q62" s="5"/>
      <c r="R62" s="5"/>
      <c r="S62" s="5"/>
      <c r="U62" s="6"/>
      <c r="V62" s="6"/>
      <c r="W62" s="6"/>
      <c r="X62" s="6"/>
      <c r="Y62" s="6"/>
      <c r="Z62" s="6"/>
      <c r="AA62" s="5"/>
      <c r="AB62" s="5"/>
      <c r="AC62" s="5"/>
      <c r="AD62" s="5"/>
      <c r="AE62" s="5"/>
      <c r="AF62" s="5"/>
    </row>
    <row r="63" spans="1:32">
      <c r="B63" s="17">
        <v>2315</v>
      </c>
      <c r="D63">
        <v>1000</v>
      </c>
      <c r="F63" s="4">
        <f t="shared" si="17"/>
        <v>625</v>
      </c>
      <c r="G63" s="4"/>
      <c r="H63">
        <v>2000</v>
      </c>
      <c r="I63">
        <v>110</v>
      </c>
      <c r="J63">
        <v>160</v>
      </c>
      <c r="O63" s="5">
        <f t="shared" si="18"/>
        <v>0.16</v>
      </c>
      <c r="Q63" s="5"/>
      <c r="R63" s="5"/>
      <c r="S63" s="5"/>
      <c r="U63" s="6"/>
      <c r="V63" s="6"/>
      <c r="W63" s="6"/>
      <c r="X63" s="6"/>
      <c r="Y63" s="6"/>
      <c r="Z63" s="6"/>
      <c r="AA63" s="5"/>
      <c r="AB63" s="5"/>
      <c r="AC63" s="5"/>
      <c r="AD63" s="5"/>
      <c r="AE63" s="5"/>
      <c r="AF63" s="5"/>
    </row>
    <row r="64" spans="1:32">
      <c r="A64" s="1" t="s">
        <v>56</v>
      </c>
      <c r="B64" s="17"/>
      <c r="F64" s="4"/>
      <c r="G64" s="4"/>
      <c r="O64" s="5"/>
      <c r="Q64" s="5"/>
      <c r="R64" s="5"/>
      <c r="S64" s="5"/>
      <c r="U64" s="6"/>
      <c r="V64" s="6"/>
      <c r="W64" s="6"/>
      <c r="X64" s="6"/>
      <c r="Y64" s="6"/>
      <c r="Z64" s="6"/>
      <c r="AA64" s="5"/>
      <c r="AB64" s="5"/>
      <c r="AC64" s="5"/>
      <c r="AD64" s="5"/>
      <c r="AE64" s="5"/>
      <c r="AF64" s="5"/>
    </row>
    <row r="65" spans="1:32">
      <c r="B65" s="17" t="s">
        <v>247</v>
      </c>
      <c r="D65">
        <v>8</v>
      </c>
      <c r="F65" s="4"/>
      <c r="G65" s="22" t="s">
        <v>78</v>
      </c>
      <c r="H65">
        <v>650</v>
      </c>
      <c r="J65">
        <v>15</v>
      </c>
      <c r="K65">
        <v>2.8</v>
      </c>
      <c r="L65">
        <v>1050</v>
      </c>
      <c r="M65">
        <v>1020</v>
      </c>
      <c r="N65">
        <v>1520</v>
      </c>
      <c r="O65" s="5">
        <f t="shared" si="18"/>
        <v>1.875</v>
      </c>
      <c r="Q65" s="5">
        <f t="shared" si="19"/>
        <v>5.3571428571428577</v>
      </c>
      <c r="R65" s="5">
        <f t="shared" si="20"/>
        <v>9.6749226006191957</v>
      </c>
      <c r="S65" s="5">
        <f t="shared" si="21"/>
        <v>9.2142120005897095</v>
      </c>
      <c r="U65" s="6"/>
      <c r="V65" s="6">
        <f t="shared" si="23"/>
        <v>0.1938</v>
      </c>
      <c r="W65" s="6"/>
      <c r="X65" s="6">
        <f t="shared" si="25"/>
        <v>0.20349</v>
      </c>
      <c r="Y65" s="6"/>
      <c r="Z65" s="6">
        <f t="shared" si="27"/>
        <v>0.35</v>
      </c>
      <c r="AA65" s="5"/>
      <c r="AB65" s="5">
        <f t="shared" si="29"/>
        <v>2.8571428571428572</v>
      </c>
      <c r="AC65" s="5"/>
      <c r="AD65" s="5">
        <f t="shared" si="31"/>
        <v>5.1599587203302377</v>
      </c>
      <c r="AE65" s="5"/>
      <c r="AF65" s="5">
        <f t="shared" si="33"/>
        <v>4.9142464003145117</v>
      </c>
    </row>
    <row r="66" spans="1:32">
      <c r="B66" s="17" t="s">
        <v>244</v>
      </c>
      <c r="D66">
        <v>12</v>
      </c>
      <c r="F66" s="4"/>
      <c r="G66" s="2" t="s">
        <v>78</v>
      </c>
      <c r="H66">
        <v>650</v>
      </c>
      <c r="J66">
        <v>20</v>
      </c>
      <c r="K66">
        <v>3.25</v>
      </c>
      <c r="L66">
        <v>1150</v>
      </c>
      <c r="M66">
        <v>1220</v>
      </c>
      <c r="N66">
        <v>1520</v>
      </c>
      <c r="O66" s="5">
        <f t="shared" si="18"/>
        <v>1.6666666666666667</v>
      </c>
      <c r="Q66" s="5">
        <f t="shared" si="19"/>
        <v>6.1538461538461542</v>
      </c>
      <c r="R66" s="5">
        <f t="shared" si="20"/>
        <v>10.78515962036238</v>
      </c>
      <c r="S66" s="5">
        <f t="shared" si="21"/>
        <v>9.3783996698803325</v>
      </c>
      <c r="U66" s="6"/>
      <c r="V66" s="6">
        <f t="shared" si="23"/>
        <v>0.15453333333333333</v>
      </c>
      <c r="W66" s="6"/>
      <c r="X66" s="6">
        <f t="shared" si="25"/>
        <v>0.17771333333333331</v>
      </c>
      <c r="Y66" s="6"/>
      <c r="Z66" s="6">
        <f t="shared" si="27"/>
        <v>0.27083333333333331</v>
      </c>
      <c r="AA66" s="5"/>
      <c r="AB66" s="5">
        <f t="shared" si="29"/>
        <v>3.6923076923076925</v>
      </c>
      <c r="AC66" s="5"/>
      <c r="AD66" s="5">
        <f t="shared" si="31"/>
        <v>6.4710957722174296</v>
      </c>
      <c r="AE66" s="5"/>
      <c r="AF66" s="5">
        <f t="shared" si="33"/>
        <v>5.6270398019281993</v>
      </c>
    </row>
    <row r="67" spans="1:32">
      <c r="B67" s="17" t="s">
        <v>245</v>
      </c>
      <c r="D67">
        <v>15</v>
      </c>
      <c r="F67" s="4"/>
      <c r="G67" s="2" t="s">
        <v>78</v>
      </c>
      <c r="H67">
        <v>650</v>
      </c>
      <c r="J67">
        <v>25</v>
      </c>
      <c r="K67">
        <v>3.7</v>
      </c>
      <c r="L67">
        <v>1150</v>
      </c>
      <c r="M67">
        <v>1440</v>
      </c>
      <c r="N67">
        <v>1520</v>
      </c>
      <c r="O67" s="5">
        <f t="shared" si="18"/>
        <v>1.6666666666666667</v>
      </c>
      <c r="Q67" s="5">
        <f t="shared" si="19"/>
        <v>6.7567567567567561</v>
      </c>
      <c r="R67" s="5">
        <f t="shared" si="20"/>
        <v>11.421783625730994</v>
      </c>
      <c r="S67" s="5">
        <f t="shared" si="21"/>
        <v>9.9319857615052118</v>
      </c>
      <c r="U67" s="6"/>
      <c r="V67" s="6">
        <f t="shared" si="23"/>
        <v>0.14591999999999999</v>
      </c>
      <c r="W67" s="6"/>
      <c r="X67" s="6">
        <f t="shared" si="25"/>
        <v>0.16780799999999998</v>
      </c>
      <c r="Y67" s="6"/>
      <c r="Z67" s="6">
        <f t="shared" si="27"/>
        <v>0.24666666666666667</v>
      </c>
      <c r="AA67" s="5"/>
      <c r="AB67" s="5">
        <f t="shared" si="29"/>
        <v>4.0540540540540535</v>
      </c>
      <c r="AC67" s="5"/>
      <c r="AD67" s="5">
        <f t="shared" si="31"/>
        <v>6.8530701754385968</v>
      </c>
      <c r="AE67" s="5"/>
      <c r="AF67" s="5">
        <f t="shared" si="33"/>
        <v>5.9591914569031275</v>
      </c>
    </row>
    <row r="68" spans="1:32">
      <c r="B68" s="17" t="s">
        <v>246</v>
      </c>
      <c r="D68">
        <v>18</v>
      </c>
      <c r="F68" s="4"/>
      <c r="G68" s="22" t="s">
        <v>78</v>
      </c>
      <c r="H68">
        <v>650</v>
      </c>
      <c r="J68">
        <v>30</v>
      </c>
      <c r="K68">
        <v>4.0999999999999996</v>
      </c>
      <c r="L68">
        <v>1150</v>
      </c>
      <c r="M68">
        <v>1680</v>
      </c>
      <c r="N68">
        <v>1575</v>
      </c>
      <c r="O68" s="5">
        <f t="shared" si="18"/>
        <v>1.6666666666666667</v>
      </c>
      <c r="Q68" s="5">
        <f t="shared" si="19"/>
        <v>7.3170731707317076</v>
      </c>
      <c r="R68" s="5">
        <f t="shared" si="20"/>
        <v>11.337868480725623</v>
      </c>
      <c r="S68" s="5">
        <f t="shared" si="21"/>
        <v>9.8590160701961942</v>
      </c>
      <c r="U68" s="6"/>
      <c r="V68" s="6">
        <f t="shared" si="23"/>
        <v>0.14699999999999999</v>
      </c>
      <c r="W68" s="6"/>
      <c r="X68" s="6">
        <f t="shared" si="25"/>
        <v>0.16905000000000001</v>
      </c>
      <c r="Y68" s="6"/>
      <c r="Z68" s="6">
        <f t="shared" si="27"/>
        <v>0.22777777777777775</v>
      </c>
      <c r="AA68" s="5"/>
      <c r="AB68" s="5">
        <f t="shared" si="29"/>
        <v>4.3902439024390247</v>
      </c>
      <c r="AC68" s="5"/>
      <c r="AD68" s="5">
        <f t="shared" si="31"/>
        <v>6.8027210884353746</v>
      </c>
      <c r="AE68" s="5"/>
      <c r="AF68" s="5">
        <f t="shared" si="33"/>
        <v>5.9154096421177167</v>
      </c>
    </row>
    <row r="69" spans="1:32">
      <c r="B69" s="17" t="s">
        <v>248</v>
      </c>
      <c r="D69">
        <v>23</v>
      </c>
      <c r="F69" s="4"/>
      <c r="G69" s="22" t="s">
        <v>78</v>
      </c>
      <c r="H69">
        <v>650</v>
      </c>
      <c r="J69">
        <v>40</v>
      </c>
      <c r="K69">
        <v>5.0999999999999996</v>
      </c>
      <c r="L69">
        <v>1150</v>
      </c>
      <c r="M69">
        <v>1500</v>
      </c>
      <c r="N69">
        <v>1575</v>
      </c>
      <c r="O69" s="5">
        <f t="shared" si="18"/>
        <v>1.7391304347826086</v>
      </c>
      <c r="Q69" s="5">
        <f t="shared" si="19"/>
        <v>7.8431372549019613</v>
      </c>
      <c r="R69" s="5">
        <f t="shared" si="20"/>
        <v>16.93121693121693</v>
      </c>
      <c r="S69" s="5">
        <f t="shared" si="21"/>
        <v>14.722797331492984</v>
      </c>
      <c r="U69" s="6"/>
      <c r="V69" s="6">
        <f t="shared" si="23"/>
        <v>0.10271739130434782</v>
      </c>
      <c r="W69" s="6"/>
      <c r="X69" s="6">
        <f t="shared" si="25"/>
        <v>0.11812499999999999</v>
      </c>
      <c r="Y69" s="6"/>
      <c r="Z69" s="6">
        <f t="shared" si="27"/>
        <v>0.22173913043478261</v>
      </c>
      <c r="AA69" s="5"/>
      <c r="AB69" s="5">
        <f t="shared" si="29"/>
        <v>4.5098039215686274</v>
      </c>
      <c r="AC69" s="5"/>
      <c r="AD69" s="5">
        <f t="shared" si="31"/>
        <v>9.7354497354497358</v>
      </c>
      <c r="AE69" s="5"/>
      <c r="AF69" s="5">
        <f t="shared" si="33"/>
        <v>8.4656084656084651</v>
      </c>
    </row>
    <row r="70" spans="1:32">
      <c r="A70" s="3" t="s">
        <v>57</v>
      </c>
      <c r="F70" s="4"/>
      <c r="O70" s="5"/>
      <c r="Q70" s="5"/>
      <c r="R70" s="5"/>
      <c r="S70" s="5"/>
      <c r="U70" s="6"/>
      <c r="V70" s="6"/>
      <c r="W70" s="6"/>
      <c r="X70" s="6"/>
      <c r="Y70" s="6"/>
      <c r="Z70" s="6"/>
      <c r="AA70" s="5"/>
      <c r="AB70" s="5"/>
      <c r="AC70" s="5"/>
      <c r="AD70" s="5"/>
      <c r="AE70" s="5"/>
      <c r="AF70" s="5"/>
    </row>
    <row r="71" spans="1:32">
      <c r="B71" s="17">
        <v>2340</v>
      </c>
      <c r="D71">
        <v>10</v>
      </c>
      <c r="E71" s="4"/>
      <c r="F71" s="4">
        <f t="shared" si="17"/>
        <v>6.25</v>
      </c>
      <c r="G71" s="4"/>
      <c r="H71">
        <v>250</v>
      </c>
      <c r="J71">
        <v>45</v>
      </c>
      <c r="K71">
        <v>4.0999999999999996</v>
      </c>
      <c r="L71">
        <v>1870</v>
      </c>
      <c r="M71">
        <v>1300</v>
      </c>
      <c r="N71">
        <v>2800</v>
      </c>
      <c r="O71" s="5">
        <f t="shared" si="18"/>
        <v>4.5</v>
      </c>
      <c r="Q71" s="5">
        <f t="shared" si="19"/>
        <v>10.975609756097562</v>
      </c>
      <c r="R71" s="5">
        <f t="shared" si="20"/>
        <v>12.362637362637363</v>
      </c>
      <c r="S71" s="5">
        <f t="shared" si="21"/>
        <v>6.6110360228007288</v>
      </c>
      <c r="U71" s="6">
        <f t="shared" si="22"/>
        <v>0.58240000000000003</v>
      </c>
      <c r="V71" s="6">
        <f t="shared" si="23"/>
        <v>0.36399999999999999</v>
      </c>
      <c r="W71" s="6">
        <f t="shared" si="24"/>
        <v>1.0890880000000001</v>
      </c>
      <c r="X71" s="6">
        <f t="shared" si="25"/>
        <v>0.68067999999999995</v>
      </c>
      <c r="Y71" s="6">
        <f t="shared" si="26"/>
        <v>0.65599999999999992</v>
      </c>
      <c r="Z71" s="6">
        <f t="shared" si="27"/>
        <v>0.41</v>
      </c>
      <c r="AA71" s="5">
        <f t="shared" si="28"/>
        <v>1.524390243902439</v>
      </c>
      <c r="AB71" s="5">
        <f t="shared" si="29"/>
        <v>2.4390243902439028</v>
      </c>
      <c r="AC71" s="5">
        <f t="shared" si="30"/>
        <v>1.7170329670329669</v>
      </c>
      <c r="AD71" s="5">
        <f t="shared" si="31"/>
        <v>2.7472527472527473</v>
      </c>
      <c r="AE71" s="5">
        <f t="shared" si="32"/>
        <v>0.9181994476112123</v>
      </c>
      <c r="AF71" s="5">
        <f t="shared" si="33"/>
        <v>1.4691191161779398</v>
      </c>
    </row>
    <row r="72" spans="1:32">
      <c r="A72" s="1" t="s">
        <v>58</v>
      </c>
      <c r="B72" s="17"/>
      <c r="E72" s="4"/>
      <c r="F72" s="4"/>
      <c r="G72" s="4"/>
      <c r="O72" s="5"/>
      <c r="Q72" s="5"/>
      <c r="R72" s="5"/>
      <c r="S72" s="5"/>
      <c r="U72" s="6"/>
      <c r="V72" s="6"/>
      <c r="W72" s="6"/>
      <c r="X72" s="6"/>
      <c r="Y72" s="6"/>
      <c r="Z72" s="6"/>
      <c r="AA72" s="5"/>
      <c r="AB72" s="5"/>
      <c r="AC72" s="5"/>
      <c r="AD72" s="5"/>
      <c r="AE72" s="5"/>
      <c r="AF72" s="5"/>
    </row>
    <row r="73" spans="1:32">
      <c r="B73" s="17">
        <v>2330</v>
      </c>
      <c r="D73">
        <v>150</v>
      </c>
      <c r="E73" s="4"/>
      <c r="F73" s="4">
        <f t="shared" si="17"/>
        <v>93.75</v>
      </c>
      <c r="G73" s="4" t="s">
        <v>79</v>
      </c>
      <c r="H73">
        <v>1000</v>
      </c>
      <c r="I73">
        <v>15</v>
      </c>
      <c r="J73">
        <v>110</v>
      </c>
      <c r="K73">
        <v>24</v>
      </c>
      <c r="L73">
        <v>3200</v>
      </c>
      <c r="M73">
        <v>1500</v>
      </c>
      <c r="N73">
        <v>4200</v>
      </c>
      <c r="O73" s="5">
        <f t="shared" si="18"/>
        <v>0.73333333333333328</v>
      </c>
      <c r="Q73" s="5">
        <f t="shared" si="19"/>
        <v>4.583333333333333</v>
      </c>
      <c r="R73" s="5">
        <f t="shared" si="20"/>
        <v>17.460317460317459</v>
      </c>
      <c r="S73" s="5">
        <f t="shared" si="21"/>
        <v>5.4563492063492065</v>
      </c>
      <c r="U73" s="6">
        <f t="shared" si="22"/>
        <v>6.7199999999999996E-2</v>
      </c>
      <c r="V73" s="6">
        <f t="shared" si="23"/>
        <v>4.1999999999999996E-2</v>
      </c>
      <c r="W73" s="6">
        <f t="shared" si="24"/>
        <v>0.21504000000000001</v>
      </c>
      <c r="X73" s="6">
        <f t="shared" si="25"/>
        <v>0.13439999999999999</v>
      </c>
      <c r="Y73" s="6">
        <f t="shared" si="26"/>
        <v>0.25600000000000001</v>
      </c>
      <c r="Z73" s="6">
        <f t="shared" si="27"/>
        <v>0.16</v>
      </c>
      <c r="AA73" s="5">
        <f t="shared" si="28"/>
        <v>3.90625</v>
      </c>
      <c r="AB73" s="5">
        <f t="shared" si="29"/>
        <v>6.25</v>
      </c>
      <c r="AC73" s="5">
        <f t="shared" si="30"/>
        <v>14.880952380952381</v>
      </c>
      <c r="AD73" s="5">
        <f t="shared" si="31"/>
        <v>23.80952380952381</v>
      </c>
      <c r="AE73" s="5">
        <f t="shared" si="32"/>
        <v>4.6502976190476186</v>
      </c>
      <c r="AF73" s="5">
        <f t="shared" si="33"/>
        <v>7.4404761904761898</v>
      </c>
    </row>
    <row r="74" spans="1:32">
      <c r="A74" s="1" t="s">
        <v>59</v>
      </c>
      <c r="B74" s="17"/>
      <c r="E74" s="4"/>
      <c r="F74" s="4"/>
      <c r="G74" s="4"/>
      <c r="O74" s="5"/>
      <c r="Q74" s="5"/>
      <c r="R74" s="5"/>
      <c r="S74" s="5"/>
      <c r="U74" s="6"/>
      <c r="V74" s="6"/>
      <c r="W74" s="6"/>
      <c r="X74" s="6"/>
      <c r="Y74" s="6"/>
      <c r="Z74" s="6"/>
      <c r="AA74" s="5"/>
      <c r="AB74" s="5"/>
      <c r="AC74" s="5"/>
      <c r="AD74" s="5"/>
      <c r="AE74" s="5"/>
      <c r="AF74" s="5"/>
    </row>
    <row r="75" spans="1:32">
      <c r="B75" s="17" t="s">
        <v>62</v>
      </c>
      <c r="D75">
        <v>400</v>
      </c>
      <c r="E75" s="4"/>
      <c r="F75" s="4">
        <f t="shared" si="17"/>
        <v>250</v>
      </c>
      <c r="G75" s="4" t="s">
        <v>80</v>
      </c>
      <c r="H75">
        <v>1200</v>
      </c>
      <c r="I75">
        <v>11</v>
      </c>
      <c r="J75">
        <v>110</v>
      </c>
      <c r="K75">
        <v>20.399999999999999</v>
      </c>
      <c r="L75">
        <v>1400</v>
      </c>
      <c r="M75">
        <v>3540</v>
      </c>
      <c r="N75">
        <v>2050</v>
      </c>
      <c r="O75" s="5">
        <f t="shared" si="18"/>
        <v>0.27500000000000002</v>
      </c>
      <c r="Q75" s="5">
        <f t="shared" si="19"/>
        <v>5.3921568627450984</v>
      </c>
      <c r="R75" s="5">
        <f t="shared" si="20"/>
        <v>15.157778696431032</v>
      </c>
      <c r="S75" s="5">
        <f t="shared" si="21"/>
        <v>10.826984783165024</v>
      </c>
      <c r="U75" s="6">
        <f t="shared" si="22"/>
        <v>2.9027999999999998E-2</v>
      </c>
      <c r="V75" s="6">
        <f t="shared" si="23"/>
        <v>1.8142499999999999E-2</v>
      </c>
      <c r="W75" s="6">
        <f t="shared" si="24"/>
        <v>4.06392E-2</v>
      </c>
      <c r="X75" s="6">
        <f t="shared" si="25"/>
        <v>2.5399500000000002E-2</v>
      </c>
      <c r="Y75" s="6">
        <f t="shared" si="26"/>
        <v>8.1599999999999992E-2</v>
      </c>
      <c r="Z75" s="6">
        <f t="shared" si="27"/>
        <v>5.0999999999999997E-2</v>
      </c>
      <c r="AA75" s="5">
        <f t="shared" si="28"/>
        <v>12.254901960784315</v>
      </c>
      <c r="AB75" s="5">
        <f t="shared" si="29"/>
        <v>19.607843137254903</v>
      </c>
      <c r="AC75" s="5">
        <f t="shared" si="30"/>
        <v>34.449497037343257</v>
      </c>
      <c r="AD75" s="5">
        <f t="shared" si="31"/>
        <v>55.119195259749205</v>
      </c>
      <c r="AE75" s="5">
        <f t="shared" si="32"/>
        <v>24.606783598102325</v>
      </c>
      <c r="AF75" s="5">
        <f t="shared" si="33"/>
        <v>39.370853756963719</v>
      </c>
    </row>
    <row r="76" spans="1:32">
      <c r="A76" s="1" t="s">
        <v>60</v>
      </c>
      <c r="B76" s="17"/>
      <c r="E76" s="4"/>
      <c r="F76" s="4"/>
      <c r="G76" s="4"/>
      <c r="O76" s="5"/>
      <c r="Q76" s="5"/>
      <c r="R76" s="5"/>
      <c r="S76" s="5"/>
      <c r="U76" s="6"/>
      <c r="V76" s="6"/>
      <c r="W76" s="6"/>
      <c r="X76" s="6"/>
      <c r="Y76" s="6"/>
      <c r="Z76" s="6"/>
      <c r="AA76" s="5"/>
      <c r="AB76" s="5"/>
      <c r="AC76" s="5"/>
      <c r="AD76" s="5"/>
      <c r="AE76" s="5"/>
      <c r="AF76" s="5"/>
    </row>
    <row r="77" spans="1:32" s="8" customFormat="1">
      <c r="A77" s="10"/>
      <c r="B77" s="19" t="s">
        <v>63</v>
      </c>
      <c r="D77" s="8">
        <v>3000</v>
      </c>
      <c r="E77" s="9"/>
      <c r="F77" s="4">
        <f t="shared" si="17"/>
        <v>1875</v>
      </c>
      <c r="G77" s="9"/>
      <c r="H77" s="8">
        <v>1000</v>
      </c>
      <c r="I77" s="8">
        <v>320</v>
      </c>
      <c r="J77" s="8">
        <v>400</v>
      </c>
      <c r="K77" s="8">
        <v>42</v>
      </c>
      <c r="O77" s="5">
        <f t="shared" si="18"/>
        <v>0.13333333333333333</v>
      </c>
      <c r="Q77" s="5">
        <f t="shared" si="19"/>
        <v>9.5238095238095237</v>
      </c>
      <c r="R77" s="5"/>
      <c r="S77" s="5"/>
      <c r="U77" s="6"/>
      <c r="V77" s="6"/>
      <c r="W77" s="6"/>
      <c r="X77" s="6"/>
      <c r="Y77" s="6">
        <f t="shared" si="26"/>
        <v>2.24E-2</v>
      </c>
      <c r="Z77" s="6">
        <f t="shared" si="27"/>
        <v>1.4E-2</v>
      </c>
      <c r="AA77" s="5">
        <f t="shared" si="28"/>
        <v>44.642857142857146</v>
      </c>
      <c r="AB77" s="5">
        <f t="shared" si="29"/>
        <v>71.428571428571431</v>
      </c>
      <c r="AC77" s="5"/>
      <c r="AD77" s="5"/>
      <c r="AE77" s="5"/>
      <c r="AF77" s="5"/>
    </row>
    <row r="78" spans="1:32">
      <c r="B78" s="19" t="s">
        <v>64</v>
      </c>
      <c r="D78" s="8">
        <v>3000</v>
      </c>
      <c r="E78" s="4"/>
      <c r="F78" s="4">
        <f t="shared" si="17"/>
        <v>1875</v>
      </c>
      <c r="G78" s="4"/>
      <c r="H78" s="8">
        <v>1000</v>
      </c>
      <c r="I78" s="8">
        <v>400</v>
      </c>
      <c r="J78" s="8">
        <v>500</v>
      </c>
      <c r="K78" s="8">
        <v>48</v>
      </c>
      <c r="O78" s="5">
        <f t="shared" si="18"/>
        <v>0.16666666666666666</v>
      </c>
      <c r="Q78" s="5">
        <f t="shared" si="19"/>
        <v>10.416666666666666</v>
      </c>
      <c r="R78" s="5"/>
      <c r="S78" s="5"/>
      <c r="U78" s="6"/>
      <c r="V78" s="6"/>
      <c r="W78" s="6"/>
      <c r="X78" s="6"/>
      <c r="Y78" s="6">
        <f t="shared" si="26"/>
        <v>2.5600000000000001E-2</v>
      </c>
      <c r="Z78" s="6">
        <f t="shared" si="27"/>
        <v>1.6E-2</v>
      </c>
      <c r="AA78" s="5">
        <f t="shared" si="28"/>
        <v>39.0625</v>
      </c>
      <c r="AB78" s="5">
        <f t="shared" si="29"/>
        <v>62.5</v>
      </c>
      <c r="AC78" s="5"/>
      <c r="AD78" s="5"/>
      <c r="AE78" s="5"/>
      <c r="AF78" s="5"/>
    </row>
    <row r="79" spans="1:32">
      <c r="B79" s="19" t="s">
        <v>65</v>
      </c>
      <c r="D79" s="8">
        <v>4000</v>
      </c>
      <c r="E79" s="4"/>
      <c r="F79" s="4">
        <f t="shared" si="17"/>
        <v>2500</v>
      </c>
      <c r="G79" s="4"/>
      <c r="H79" s="8">
        <v>1200</v>
      </c>
      <c r="I79" s="8">
        <v>400</v>
      </c>
      <c r="J79" s="8">
        <v>500</v>
      </c>
      <c r="K79" s="8">
        <v>58</v>
      </c>
      <c r="O79" s="5">
        <f t="shared" si="18"/>
        <v>0.125</v>
      </c>
      <c r="Q79" s="5">
        <f t="shared" si="19"/>
        <v>8.6206896551724146</v>
      </c>
      <c r="R79" s="5"/>
      <c r="S79" s="5"/>
      <c r="U79" s="6"/>
      <c r="V79" s="6"/>
      <c r="W79" s="6"/>
      <c r="X79" s="6"/>
      <c r="Y79" s="6">
        <f t="shared" si="26"/>
        <v>2.3199999999999998E-2</v>
      </c>
      <c r="Z79" s="6">
        <f t="shared" si="27"/>
        <v>1.4500000000000001E-2</v>
      </c>
      <c r="AA79" s="5">
        <f t="shared" si="28"/>
        <v>43.103448275862071</v>
      </c>
      <c r="AB79" s="5">
        <f t="shared" si="29"/>
        <v>68.965517241379317</v>
      </c>
      <c r="AC79" s="5"/>
      <c r="AD79" s="5"/>
      <c r="AE79" s="5"/>
      <c r="AF79" s="5"/>
    </row>
    <row r="80" spans="1:32">
      <c r="B80" s="19" t="s">
        <v>67</v>
      </c>
      <c r="D80" s="8">
        <v>4000</v>
      </c>
      <c r="E80" s="4"/>
      <c r="F80" s="4">
        <f t="shared" si="17"/>
        <v>2500</v>
      </c>
      <c r="G80" s="4"/>
      <c r="H80" s="8">
        <v>1200</v>
      </c>
      <c r="I80" s="8">
        <v>500</v>
      </c>
      <c r="J80" s="8">
        <v>630</v>
      </c>
      <c r="K80" s="8">
        <v>67</v>
      </c>
      <c r="O80" s="5">
        <f t="shared" si="18"/>
        <v>0.1575</v>
      </c>
      <c r="Q80" s="5">
        <f t="shared" si="19"/>
        <v>9.4029850746268657</v>
      </c>
      <c r="R80" s="5"/>
      <c r="S80" s="5"/>
      <c r="U80" s="6"/>
      <c r="V80" s="6"/>
      <c r="W80" s="6"/>
      <c r="X80" s="6"/>
      <c r="Y80" s="6">
        <f t="shared" si="26"/>
        <v>2.6800000000000001E-2</v>
      </c>
      <c r="Z80" s="6">
        <f t="shared" si="27"/>
        <v>1.6750000000000001E-2</v>
      </c>
      <c r="AA80" s="5">
        <f t="shared" si="28"/>
        <v>37.313432835820898</v>
      </c>
      <c r="AB80" s="5">
        <f t="shared" si="29"/>
        <v>59.701492537313435</v>
      </c>
      <c r="AC80" s="5"/>
      <c r="AD80" s="5"/>
      <c r="AE80" s="5"/>
      <c r="AF80" s="5"/>
    </row>
    <row r="81" spans="1:32">
      <c r="B81" s="19" t="s">
        <v>66</v>
      </c>
      <c r="D81" s="8">
        <v>5000</v>
      </c>
      <c r="E81" s="4"/>
      <c r="F81" s="4">
        <f t="shared" si="17"/>
        <v>3125</v>
      </c>
      <c r="G81" s="4"/>
      <c r="H81" s="8">
        <v>1400</v>
      </c>
      <c r="I81" s="8">
        <v>500</v>
      </c>
      <c r="J81" s="8">
        <v>800</v>
      </c>
      <c r="K81" s="8">
        <v>92</v>
      </c>
      <c r="O81" s="5">
        <f t="shared" si="18"/>
        <v>0.16</v>
      </c>
      <c r="Q81" s="5">
        <f t="shared" si="19"/>
        <v>8.695652173913043</v>
      </c>
      <c r="R81" s="5"/>
      <c r="S81" s="5"/>
      <c r="U81" s="6"/>
      <c r="V81" s="6"/>
      <c r="W81" s="6"/>
      <c r="X81" s="6"/>
      <c r="Y81" s="6">
        <f t="shared" si="26"/>
        <v>2.9440000000000001E-2</v>
      </c>
      <c r="Z81" s="6">
        <f t="shared" si="27"/>
        <v>1.84E-2</v>
      </c>
      <c r="AA81" s="5">
        <f t="shared" si="28"/>
        <v>33.967391304347828</v>
      </c>
      <c r="AB81" s="5">
        <f t="shared" si="29"/>
        <v>54.347826086956523</v>
      </c>
      <c r="AC81" s="5"/>
      <c r="AD81" s="5"/>
      <c r="AE81" s="5"/>
      <c r="AF81" s="5"/>
    </row>
    <row r="82" spans="1:32">
      <c r="B82" s="19" t="s">
        <v>68</v>
      </c>
      <c r="D82" s="8">
        <v>5000</v>
      </c>
      <c r="E82" s="4"/>
      <c r="F82" s="4">
        <f t="shared" si="17"/>
        <v>3125</v>
      </c>
      <c r="G82" s="4"/>
      <c r="H82" s="8">
        <v>1400</v>
      </c>
      <c r="I82" s="8">
        <v>630</v>
      </c>
      <c r="J82" s="8">
        <v>800</v>
      </c>
      <c r="K82" s="8">
        <v>108</v>
      </c>
      <c r="O82" s="5">
        <f t="shared" si="18"/>
        <v>0.16</v>
      </c>
      <c r="Q82" s="5">
        <f t="shared" si="19"/>
        <v>7.4074074074074074</v>
      </c>
      <c r="R82" s="5"/>
      <c r="S82" s="5"/>
      <c r="U82" s="6"/>
      <c r="V82" s="6"/>
      <c r="W82" s="6"/>
      <c r="X82" s="6"/>
      <c r="Y82" s="6">
        <f t="shared" si="26"/>
        <v>3.456E-2</v>
      </c>
      <c r="Z82" s="6">
        <f t="shared" si="27"/>
        <v>2.1600000000000001E-2</v>
      </c>
      <c r="AA82" s="5">
        <f t="shared" si="28"/>
        <v>28.935185185185187</v>
      </c>
      <c r="AB82" s="5">
        <f t="shared" si="29"/>
        <v>46.296296296296298</v>
      </c>
      <c r="AC82" s="5"/>
      <c r="AD82" s="5"/>
      <c r="AE82" s="5"/>
      <c r="AF82" s="5"/>
    </row>
    <row r="83" spans="1:32">
      <c r="B83" s="19" t="s">
        <v>69</v>
      </c>
      <c r="D83" s="8">
        <v>350</v>
      </c>
      <c r="E83" s="4"/>
      <c r="F83" s="4">
        <f t="shared" si="17"/>
        <v>218.75</v>
      </c>
      <c r="G83" s="4"/>
      <c r="H83" s="8">
        <v>600</v>
      </c>
      <c r="I83" s="8">
        <v>90</v>
      </c>
      <c r="J83" s="8">
        <v>150</v>
      </c>
      <c r="K83" s="8">
        <v>12</v>
      </c>
      <c r="O83" s="5">
        <f t="shared" si="18"/>
        <v>0.42857142857142855</v>
      </c>
      <c r="Q83" s="5">
        <f t="shared" si="19"/>
        <v>12.5</v>
      </c>
      <c r="R83" s="5"/>
      <c r="S83" s="5"/>
      <c r="U83" s="6"/>
      <c r="V83" s="6"/>
      <c r="W83" s="6"/>
      <c r="X83" s="6"/>
      <c r="Y83" s="6">
        <f t="shared" si="26"/>
        <v>5.4857142857142854E-2</v>
      </c>
      <c r="Z83" s="6">
        <f t="shared" si="27"/>
        <v>3.4285714285714287E-2</v>
      </c>
      <c r="AA83" s="5">
        <f t="shared" si="28"/>
        <v>18.229166666666668</v>
      </c>
      <c r="AB83" s="5">
        <f t="shared" si="29"/>
        <v>29.166666666666668</v>
      </c>
      <c r="AC83" s="5"/>
      <c r="AD83" s="5"/>
      <c r="AE83" s="5"/>
      <c r="AF83" s="5"/>
    </row>
    <row r="84" spans="1:32" s="8" customFormat="1">
      <c r="A84" s="10"/>
      <c r="B84" s="19" t="s">
        <v>70</v>
      </c>
      <c r="D84" s="8">
        <v>450</v>
      </c>
      <c r="E84" s="9"/>
      <c r="F84" s="4">
        <f t="shared" si="17"/>
        <v>281.25</v>
      </c>
      <c r="G84" s="9"/>
      <c r="H84" s="8">
        <v>600</v>
      </c>
      <c r="I84" s="8">
        <v>110</v>
      </c>
      <c r="J84" s="8">
        <v>180</v>
      </c>
      <c r="K84" s="8">
        <v>15</v>
      </c>
      <c r="O84" s="5">
        <f t="shared" si="18"/>
        <v>0.4</v>
      </c>
      <c r="Q84" s="5">
        <f t="shared" si="19"/>
        <v>12</v>
      </c>
      <c r="R84" s="5"/>
      <c r="S84" s="5"/>
      <c r="U84" s="6"/>
      <c r="V84" s="6"/>
      <c r="W84" s="6"/>
      <c r="X84" s="6"/>
      <c r="Y84" s="6">
        <f t="shared" si="26"/>
        <v>5.3333333333333337E-2</v>
      </c>
      <c r="Z84" s="6">
        <f t="shared" si="27"/>
        <v>3.3333333333333333E-2</v>
      </c>
      <c r="AA84" s="5">
        <f t="shared" si="28"/>
        <v>18.75</v>
      </c>
      <c r="AB84" s="5">
        <f t="shared" si="29"/>
        <v>30</v>
      </c>
      <c r="AC84" s="5"/>
      <c r="AD84" s="5"/>
      <c r="AE84" s="5"/>
      <c r="AF84" s="5"/>
    </row>
    <row r="85" spans="1:32">
      <c r="B85" s="19" t="s">
        <v>71</v>
      </c>
      <c r="D85" s="8">
        <v>550</v>
      </c>
      <c r="E85" s="4"/>
      <c r="F85" s="4">
        <f t="shared" si="17"/>
        <v>343.75</v>
      </c>
      <c r="G85" s="4"/>
      <c r="H85" s="8">
        <v>600</v>
      </c>
      <c r="I85" s="8">
        <v>150</v>
      </c>
      <c r="J85" s="8">
        <v>180</v>
      </c>
      <c r="K85" s="8">
        <v>18</v>
      </c>
      <c r="O85" s="5">
        <f t="shared" si="18"/>
        <v>0.32727272727272727</v>
      </c>
      <c r="Q85" s="5">
        <f t="shared" si="19"/>
        <v>10</v>
      </c>
      <c r="R85" s="5"/>
      <c r="S85" s="5"/>
      <c r="U85" s="6"/>
      <c r="V85" s="6"/>
      <c r="W85" s="6"/>
      <c r="X85" s="6"/>
      <c r="Y85" s="6">
        <f t="shared" si="26"/>
        <v>5.2363636363636362E-2</v>
      </c>
      <c r="Z85" s="6">
        <f t="shared" si="27"/>
        <v>3.272727272727273E-2</v>
      </c>
      <c r="AA85" s="5">
        <f t="shared" si="28"/>
        <v>19.097222222222221</v>
      </c>
      <c r="AB85" s="5">
        <f t="shared" si="29"/>
        <v>30.555555555555557</v>
      </c>
      <c r="AC85" s="5"/>
      <c r="AD85" s="5"/>
      <c r="AE85" s="5"/>
      <c r="AF85" s="5"/>
    </row>
    <row r="86" spans="1:32">
      <c r="B86" s="19" t="s">
        <v>72</v>
      </c>
      <c r="D86" s="8">
        <v>350</v>
      </c>
      <c r="E86" s="4"/>
      <c r="F86" s="4">
        <f t="shared" si="17"/>
        <v>218.75</v>
      </c>
      <c r="G86" s="4"/>
      <c r="H86" s="8">
        <v>800</v>
      </c>
      <c r="I86" s="8">
        <v>110</v>
      </c>
      <c r="J86" s="8">
        <v>150</v>
      </c>
      <c r="K86" s="8">
        <v>20</v>
      </c>
      <c r="O86" s="5">
        <f t="shared" si="18"/>
        <v>0.42857142857142855</v>
      </c>
      <c r="Q86" s="5">
        <f t="shared" si="19"/>
        <v>7.5</v>
      </c>
      <c r="R86" s="5"/>
      <c r="S86" s="5"/>
      <c r="U86" s="6"/>
      <c r="V86" s="6"/>
      <c r="W86" s="6"/>
      <c r="X86" s="6"/>
      <c r="Y86" s="6">
        <f t="shared" si="26"/>
        <v>9.1428571428571428E-2</v>
      </c>
      <c r="Z86" s="6">
        <f t="shared" si="27"/>
        <v>5.7142857142857141E-2</v>
      </c>
      <c r="AA86" s="5">
        <f t="shared" si="28"/>
        <v>10.9375</v>
      </c>
      <c r="AB86" s="5">
        <f t="shared" si="29"/>
        <v>17.5</v>
      </c>
      <c r="AC86" s="5"/>
      <c r="AD86" s="5"/>
      <c r="AE86" s="5"/>
      <c r="AF86" s="5"/>
    </row>
    <row r="87" spans="1:32">
      <c r="B87" s="19" t="s">
        <v>73</v>
      </c>
      <c r="D87" s="8">
        <v>450</v>
      </c>
      <c r="E87" s="4"/>
      <c r="F87" s="4">
        <f t="shared" si="17"/>
        <v>281.25</v>
      </c>
      <c r="G87" s="4"/>
      <c r="H87" s="8">
        <v>800</v>
      </c>
      <c r="I87" s="8">
        <v>150</v>
      </c>
      <c r="J87" s="8">
        <v>180</v>
      </c>
      <c r="K87" s="8">
        <v>26</v>
      </c>
      <c r="O87" s="5">
        <f t="shared" si="18"/>
        <v>0.4</v>
      </c>
      <c r="Q87" s="5">
        <f t="shared" si="19"/>
        <v>6.9230769230769234</v>
      </c>
      <c r="R87" s="5"/>
      <c r="S87" s="5"/>
      <c r="U87" s="6"/>
      <c r="V87" s="6"/>
      <c r="W87" s="6"/>
      <c r="X87" s="6"/>
      <c r="Y87" s="6">
        <f t="shared" si="26"/>
        <v>9.244444444444444E-2</v>
      </c>
      <c r="Z87" s="6">
        <f t="shared" si="27"/>
        <v>5.7777777777777775E-2</v>
      </c>
      <c r="AA87" s="5">
        <f t="shared" si="28"/>
        <v>10.817307692307692</v>
      </c>
      <c r="AB87" s="5">
        <f t="shared" si="29"/>
        <v>17.307692307692307</v>
      </c>
      <c r="AC87" s="5"/>
      <c r="AD87" s="5"/>
      <c r="AE87" s="5"/>
      <c r="AF87" s="5"/>
    </row>
    <row r="88" spans="1:32">
      <c r="B88" s="19" t="s">
        <v>74</v>
      </c>
      <c r="D88" s="8">
        <v>650</v>
      </c>
      <c r="E88" s="4"/>
      <c r="F88" s="4">
        <f t="shared" si="17"/>
        <v>406.25</v>
      </c>
      <c r="G88" s="4"/>
      <c r="H88" s="8">
        <v>800</v>
      </c>
      <c r="I88" s="8">
        <v>220</v>
      </c>
      <c r="J88" s="8">
        <v>264</v>
      </c>
      <c r="K88" s="8">
        <v>32</v>
      </c>
      <c r="O88" s="5">
        <f t="shared" si="18"/>
        <v>0.40615384615384614</v>
      </c>
      <c r="Q88" s="5">
        <f t="shared" si="19"/>
        <v>8.25</v>
      </c>
      <c r="R88" s="5"/>
      <c r="S88" s="5"/>
      <c r="U88" s="6"/>
      <c r="V88" s="6"/>
      <c r="W88" s="6"/>
      <c r="X88" s="6"/>
      <c r="Y88" s="6">
        <f t="shared" si="26"/>
        <v>7.8769230769230772E-2</v>
      </c>
      <c r="Z88" s="6">
        <f t="shared" si="27"/>
        <v>4.9230769230769231E-2</v>
      </c>
      <c r="AA88" s="5">
        <f t="shared" si="28"/>
        <v>12.6953125</v>
      </c>
      <c r="AB88" s="5">
        <f t="shared" si="29"/>
        <v>20.3125</v>
      </c>
      <c r="AC88" s="5"/>
      <c r="AD88" s="5"/>
      <c r="AE88" s="5"/>
      <c r="AF88" s="5"/>
    </row>
    <row r="89" spans="1:32">
      <c r="B89" s="19" t="s">
        <v>75</v>
      </c>
      <c r="D89" s="8">
        <v>1200</v>
      </c>
      <c r="E89" s="4"/>
      <c r="F89" s="4">
        <f t="shared" si="17"/>
        <v>750</v>
      </c>
      <c r="G89" s="4"/>
      <c r="H89" s="8">
        <v>800</v>
      </c>
      <c r="I89" s="8">
        <v>264</v>
      </c>
      <c r="J89" s="8">
        <v>320</v>
      </c>
      <c r="K89" s="8">
        <v>38</v>
      </c>
      <c r="O89" s="5">
        <f t="shared" si="18"/>
        <v>0.26666666666666666</v>
      </c>
      <c r="Q89" s="5">
        <f t="shared" si="19"/>
        <v>8.4210526315789469</v>
      </c>
      <c r="R89" s="5"/>
      <c r="S89" s="5"/>
      <c r="U89" s="6"/>
      <c r="V89" s="6"/>
      <c r="W89" s="6"/>
      <c r="X89" s="6"/>
      <c r="Y89" s="6">
        <f t="shared" si="26"/>
        <v>5.0666666666666665E-2</v>
      </c>
      <c r="Z89" s="6">
        <f t="shared" si="27"/>
        <v>3.1666666666666669E-2</v>
      </c>
      <c r="AA89" s="5">
        <f t="shared" si="28"/>
        <v>19.736842105263158</v>
      </c>
      <c r="AB89" s="5">
        <f t="shared" si="29"/>
        <v>31.578947368421051</v>
      </c>
      <c r="AC89" s="5"/>
      <c r="AD89" s="5"/>
      <c r="AE89" s="5"/>
      <c r="AF89" s="5"/>
    </row>
    <row r="90" spans="1:32">
      <c r="B90" s="19" t="s">
        <v>76</v>
      </c>
      <c r="D90" s="8">
        <v>2000</v>
      </c>
      <c r="E90" s="4"/>
      <c r="F90" s="4">
        <f t="shared" si="17"/>
        <v>1250</v>
      </c>
      <c r="G90" s="4"/>
      <c r="H90" s="8">
        <v>800</v>
      </c>
      <c r="I90" s="8">
        <v>400</v>
      </c>
      <c r="J90" s="8">
        <v>500</v>
      </c>
      <c r="K90" s="8">
        <v>56</v>
      </c>
      <c r="O90" s="5">
        <f t="shared" si="18"/>
        <v>0.25</v>
      </c>
      <c r="Q90" s="5">
        <f t="shared" si="19"/>
        <v>8.9285714285714288</v>
      </c>
      <c r="R90" s="5"/>
      <c r="S90" s="5"/>
      <c r="U90" s="6"/>
      <c r="V90" s="6"/>
      <c r="W90" s="6"/>
      <c r="X90" s="6"/>
      <c r="Y90" s="6">
        <f t="shared" si="26"/>
        <v>4.48E-2</v>
      </c>
      <c r="Z90" s="6">
        <f t="shared" si="27"/>
        <v>2.8000000000000001E-2</v>
      </c>
      <c r="AA90" s="5">
        <f t="shared" si="28"/>
        <v>22.321428571428573</v>
      </c>
      <c r="AB90" s="5">
        <f t="shared" si="29"/>
        <v>35.714285714285715</v>
      </c>
      <c r="AC90" s="5"/>
      <c r="AD90" s="5"/>
      <c r="AE90" s="5"/>
      <c r="AF90" s="5"/>
    </row>
    <row r="91" spans="1:32">
      <c r="B91" s="19"/>
      <c r="E91" s="4"/>
      <c r="F91" s="4"/>
      <c r="G91" s="4"/>
      <c r="H91" s="8"/>
      <c r="J91" s="8"/>
      <c r="K91" s="8"/>
      <c r="O91" s="5"/>
      <c r="Q91" s="5"/>
      <c r="R91" s="5"/>
      <c r="S91" s="5"/>
      <c r="U91" s="6"/>
      <c r="V91" s="6"/>
      <c r="W91" s="6"/>
      <c r="X91" s="6"/>
      <c r="Y91" s="6"/>
      <c r="Z91" s="6"/>
      <c r="AA91" s="5"/>
      <c r="AB91" s="5"/>
      <c r="AC91" s="5"/>
      <c r="AD91" s="5"/>
      <c r="AE91" s="5"/>
      <c r="AF91" s="5"/>
    </row>
    <row r="92" spans="1:32">
      <c r="A92" s="21" t="s">
        <v>81</v>
      </c>
      <c r="B92" s="19"/>
      <c r="E92" s="4"/>
      <c r="F92" s="4"/>
      <c r="G92" s="4"/>
      <c r="H92" s="8"/>
      <c r="J92" s="8"/>
      <c r="K92" s="8"/>
      <c r="O92" s="5"/>
      <c r="Q92" s="5"/>
      <c r="R92" s="5"/>
      <c r="S92" s="5"/>
      <c r="U92" s="6"/>
      <c r="V92" s="6"/>
      <c r="W92" s="6"/>
      <c r="X92" s="6"/>
      <c r="Y92" s="6"/>
      <c r="Z92" s="6"/>
      <c r="AA92" s="5"/>
      <c r="AB92" s="5"/>
      <c r="AC92" s="5"/>
      <c r="AD92" s="5"/>
      <c r="AE92" s="5"/>
      <c r="AF92" s="5"/>
    </row>
    <row r="93" spans="1:32">
      <c r="A93" s="1" t="s">
        <v>82</v>
      </c>
      <c r="B93" s="19"/>
      <c r="E93" s="4"/>
      <c r="F93" s="4"/>
      <c r="G93" s="4"/>
      <c r="H93" s="8"/>
      <c r="J93" s="8"/>
      <c r="K93" s="8"/>
      <c r="O93" s="5"/>
      <c r="Q93" s="5"/>
      <c r="R93" s="5"/>
      <c r="S93" s="5"/>
      <c r="U93" s="6"/>
      <c r="V93" s="6"/>
      <c r="W93" s="6"/>
      <c r="X93" s="6"/>
      <c r="Y93" s="6"/>
      <c r="Z93" s="6"/>
      <c r="AA93" s="5"/>
      <c r="AB93" s="5"/>
      <c r="AC93" s="5"/>
      <c r="AD93" s="5"/>
      <c r="AE93" s="5"/>
      <c r="AF93" s="5"/>
    </row>
    <row r="94" spans="1:32">
      <c r="B94" s="19" t="s">
        <v>83</v>
      </c>
      <c r="C94">
        <v>10</v>
      </c>
      <c r="D94">
        <v>1500</v>
      </c>
      <c r="E94" s="4">
        <f t="shared" si="17"/>
        <v>6.25</v>
      </c>
      <c r="F94" s="4">
        <f t="shared" si="17"/>
        <v>937.5</v>
      </c>
      <c r="G94" s="22" t="s">
        <v>102</v>
      </c>
      <c r="H94" s="8">
        <v>450</v>
      </c>
      <c r="J94" s="8">
        <v>110</v>
      </c>
      <c r="K94" s="8">
        <v>17</v>
      </c>
      <c r="L94" s="8">
        <v>1005</v>
      </c>
      <c r="M94" s="8">
        <v>2090</v>
      </c>
      <c r="N94" s="8">
        <v>5600</v>
      </c>
      <c r="O94" s="5">
        <f t="shared" si="18"/>
        <v>7.3333333333333334E-2</v>
      </c>
      <c r="Q94" s="5">
        <f t="shared" si="19"/>
        <v>6.4705882352941178</v>
      </c>
      <c r="R94" s="5">
        <f t="shared" si="20"/>
        <v>9.3984962406015029</v>
      </c>
      <c r="S94" s="5">
        <f t="shared" si="21"/>
        <v>9.3517375528373172</v>
      </c>
      <c r="U94" s="6">
        <f t="shared" si="22"/>
        <v>1.2484266666666667E-2</v>
      </c>
      <c r="V94" s="6">
        <f t="shared" si="23"/>
        <v>7.802666666666667E-3</v>
      </c>
      <c r="W94" s="6">
        <f t="shared" si="24"/>
        <v>1.2546688E-2</v>
      </c>
      <c r="X94" s="6">
        <f t="shared" si="25"/>
        <v>7.8416800000000002E-3</v>
      </c>
      <c r="Y94" s="6">
        <f t="shared" si="26"/>
        <v>1.8133333333333335E-2</v>
      </c>
      <c r="Z94" s="6">
        <f t="shared" si="27"/>
        <v>1.1333333333333334E-2</v>
      </c>
      <c r="AA94" s="5">
        <f t="shared" si="28"/>
        <v>55.147058823529413</v>
      </c>
      <c r="AB94" s="5">
        <f t="shared" si="29"/>
        <v>88.235294117647058</v>
      </c>
      <c r="AC94" s="5">
        <f t="shared" si="30"/>
        <v>80.100820232399187</v>
      </c>
      <c r="AD94" s="5">
        <f t="shared" si="31"/>
        <v>128.1613123718387</v>
      </c>
      <c r="AE94" s="5">
        <f t="shared" si="32"/>
        <v>79.702308688954403</v>
      </c>
      <c r="AF94" s="5">
        <f t="shared" si="33"/>
        <v>127.52369390232704</v>
      </c>
    </row>
    <row r="95" spans="1:32">
      <c r="B95" s="17" t="s">
        <v>84</v>
      </c>
      <c r="C95">
        <v>10</v>
      </c>
      <c r="D95">
        <v>1500</v>
      </c>
      <c r="E95" s="4">
        <f t="shared" si="17"/>
        <v>6.25</v>
      </c>
      <c r="F95" s="4">
        <f t="shared" si="17"/>
        <v>937.5</v>
      </c>
      <c r="G95" s="22" t="s">
        <v>103</v>
      </c>
      <c r="H95">
        <v>450</v>
      </c>
      <c r="J95">
        <v>132</v>
      </c>
      <c r="K95">
        <v>22</v>
      </c>
      <c r="L95">
        <v>1005</v>
      </c>
      <c r="M95">
        <v>2090</v>
      </c>
      <c r="N95">
        <v>6090</v>
      </c>
      <c r="O95" s="5">
        <f t="shared" si="18"/>
        <v>8.7999999999999995E-2</v>
      </c>
      <c r="Q95" s="5">
        <f t="shared" si="19"/>
        <v>6</v>
      </c>
      <c r="R95" s="5">
        <f t="shared" si="20"/>
        <v>10.370754472387866</v>
      </c>
      <c r="S95" s="5">
        <f t="shared" si="21"/>
        <v>10.319158678992903</v>
      </c>
      <c r="U95" s="6">
        <f t="shared" si="22"/>
        <v>1.3576639999999999E-2</v>
      </c>
      <c r="V95" s="6">
        <f t="shared" si="23"/>
        <v>8.4853999999999988E-3</v>
      </c>
      <c r="W95" s="6">
        <f t="shared" si="24"/>
        <v>1.36445232E-2</v>
      </c>
      <c r="X95" s="6">
        <f t="shared" si="25"/>
        <v>8.527827E-3</v>
      </c>
      <c r="Y95" s="6">
        <f t="shared" si="26"/>
        <v>2.3466666666666667E-2</v>
      </c>
      <c r="Z95" s="6">
        <f t="shared" si="27"/>
        <v>1.4666666666666666E-2</v>
      </c>
      <c r="AA95" s="5">
        <f t="shared" si="28"/>
        <v>42.613636363636367</v>
      </c>
      <c r="AB95" s="5">
        <f t="shared" si="29"/>
        <v>68.181818181818187</v>
      </c>
      <c r="AC95" s="5">
        <f t="shared" si="30"/>
        <v>73.655926650482002</v>
      </c>
      <c r="AD95" s="5">
        <f t="shared" si="31"/>
        <v>117.84948264077121</v>
      </c>
      <c r="AE95" s="5">
        <f t="shared" si="32"/>
        <v>73.289479254210946</v>
      </c>
      <c r="AF95" s="5">
        <f t="shared" si="33"/>
        <v>117.26316680673752</v>
      </c>
    </row>
    <row r="96" spans="1:32">
      <c r="A96" s="3"/>
      <c r="B96" s="17" t="s">
        <v>85</v>
      </c>
      <c r="C96">
        <v>10</v>
      </c>
      <c r="D96">
        <v>1500</v>
      </c>
      <c r="E96" s="4">
        <f t="shared" si="17"/>
        <v>6.25</v>
      </c>
      <c r="F96" s="4">
        <f t="shared" si="17"/>
        <v>937.5</v>
      </c>
      <c r="G96" s="22" t="s">
        <v>104</v>
      </c>
      <c r="H96">
        <v>450</v>
      </c>
      <c r="J96">
        <v>160</v>
      </c>
      <c r="K96">
        <v>27</v>
      </c>
      <c r="L96">
        <v>1005</v>
      </c>
      <c r="M96">
        <v>2090</v>
      </c>
      <c r="N96">
        <v>6590</v>
      </c>
      <c r="O96" s="5">
        <f t="shared" si="18"/>
        <v>0.10666666666666667</v>
      </c>
      <c r="Q96" s="5">
        <f t="shared" si="19"/>
        <v>5.9259259259259256</v>
      </c>
      <c r="R96" s="5">
        <f t="shared" si="20"/>
        <v>11.616847332844458</v>
      </c>
      <c r="S96" s="5">
        <f t="shared" si="21"/>
        <v>11.559052072482048</v>
      </c>
      <c r="U96" s="6">
        <f t="shared" si="22"/>
        <v>1.4691306666666666E-2</v>
      </c>
      <c r="V96" s="6">
        <f t="shared" si="23"/>
        <v>9.1820666666666655E-3</v>
      </c>
      <c r="W96" s="6">
        <f t="shared" si="24"/>
        <v>1.4764763200000001E-2</v>
      </c>
      <c r="X96" s="6">
        <f t="shared" si="25"/>
        <v>9.2279770000000001E-3</v>
      </c>
      <c r="Y96" s="6">
        <f t="shared" si="26"/>
        <v>2.8799999999999999E-2</v>
      </c>
      <c r="Z96" s="6">
        <f t="shared" si="27"/>
        <v>1.7999999999999999E-2</v>
      </c>
      <c r="AA96" s="5">
        <f t="shared" si="28"/>
        <v>34.722222222222221</v>
      </c>
      <c r="AB96" s="5">
        <f t="shared" si="29"/>
        <v>55.555555555555557</v>
      </c>
      <c r="AC96" s="5">
        <f t="shared" si="30"/>
        <v>68.067464840885492</v>
      </c>
      <c r="AD96" s="5">
        <f t="shared" si="31"/>
        <v>108.9079437454168</v>
      </c>
      <c r="AE96" s="5">
        <f t="shared" si="32"/>
        <v>67.728820737199499</v>
      </c>
      <c r="AF96" s="5">
        <f t="shared" si="33"/>
        <v>108.36611317951919</v>
      </c>
    </row>
    <row r="97" spans="1:32">
      <c r="B97" s="19" t="s">
        <v>86</v>
      </c>
      <c r="C97">
        <v>10</v>
      </c>
      <c r="D97">
        <v>1500</v>
      </c>
      <c r="E97" s="4">
        <f t="shared" si="17"/>
        <v>6.25</v>
      </c>
      <c r="F97" s="4">
        <f t="shared" si="17"/>
        <v>937.5</v>
      </c>
      <c r="G97" s="22" t="s">
        <v>105</v>
      </c>
      <c r="H97">
        <v>650</v>
      </c>
      <c r="J97">
        <v>110</v>
      </c>
      <c r="K97">
        <v>27</v>
      </c>
      <c r="L97">
        <v>1265</v>
      </c>
      <c r="M97">
        <v>2650</v>
      </c>
      <c r="N97">
        <v>4255</v>
      </c>
      <c r="O97" s="5">
        <f t="shared" si="18"/>
        <v>7.3333333333333334E-2</v>
      </c>
      <c r="Q97" s="5">
        <f t="shared" si="19"/>
        <v>4.0740740740740744</v>
      </c>
      <c r="R97" s="5">
        <f t="shared" si="20"/>
        <v>9.7554486397800595</v>
      </c>
      <c r="S97" s="5">
        <f t="shared" si="21"/>
        <v>7.7118171065455012</v>
      </c>
      <c r="U97" s="6">
        <f t="shared" si="22"/>
        <v>1.2027466666666667E-2</v>
      </c>
      <c r="V97" s="6">
        <f t="shared" si="23"/>
        <v>7.5171666666666668E-3</v>
      </c>
      <c r="W97" s="6">
        <f t="shared" si="24"/>
        <v>1.5214745333333333E-2</v>
      </c>
      <c r="X97" s="6">
        <f t="shared" si="25"/>
        <v>9.5092158333333343E-3</v>
      </c>
      <c r="Y97" s="6">
        <f t="shared" si="26"/>
        <v>2.8799999999999999E-2</v>
      </c>
      <c r="Z97" s="6">
        <f t="shared" si="27"/>
        <v>1.7999999999999999E-2</v>
      </c>
      <c r="AA97" s="5">
        <f t="shared" si="28"/>
        <v>34.722222222222221</v>
      </c>
      <c r="AB97" s="5">
        <f t="shared" si="29"/>
        <v>55.555555555555557</v>
      </c>
      <c r="AC97" s="5">
        <f t="shared" si="30"/>
        <v>83.143028179943684</v>
      </c>
      <c r="AD97" s="5">
        <f t="shared" si="31"/>
        <v>133.0288450879099</v>
      </c>
      <c r="AE97" s="5">
        <f t="shared" si="32"/>
        <v>65.725713976240058</v>
      </c>
      <c r="AF97" s="5">
        <f t="shared" si="33"/>
        <v>105.1611423619841</v>
      </c>
    </row>
    <row r="98" spans="1:32">
      <c r="B98" s="17" t="s">
        <v>87</v>
      </c>
      <c r="C98">
        <v>10</v>
      </c>
      <c r="D98">
        <v>1500</v>
      </c>
      <c r="E98" s="4">
        <f t="shared" si="17"/>
        <v>6.25</v>
      </c>
      <c r="F98" s="4">
        <f t="shared" si="17"/>
        <v>937.5</v>
      </c>
      <c r="G98" s="22" t="s">
        <v>106</v>
      </c>
      <c r="H98">
        <v>650</v>
      </c>
      <c r="J98">
        <v>132</v>
      </c>
      <c r="K98">
        <v>35</v>
      </c>
      <c r="L98">
        <v>1265</v>
      </c>
      <c r="M98">
        <v>2650</v>
      </c>
      <c r="N98">
        <v>4755</v>
      </c>
      <c r="O98" s="5">
        <f t="shared" si="18"/>
        <v>8.7999999999999995E-2</v>
      </c>
      <c r="Q98" s="5">
        <f t="shared" si="19"/>
        <v>3.7714285714285714</v>
      </c>
      <c r="R98" s="5">
        <f t="shared" si="20"/>
        <v>10.475566930539848</v>
      </c>
      <c r="S98" s="5">
        <f t="shared" si="21"/>
        <v>8.2810805775018554</v>
      </c>
      <c r="U98" s="6">
        <f t="shared" si="22"/>
        <v>1.3440799999999999E-2</v>
      </c>
      <c r="V98" s="6">
        <f t="shared" si="23"/>
        <v>8.4005E-3</v>
      </c>
      <c r="W98" s="6">
        <f t="shared" si="24"/>
        <v>1.7002612E-2</v>
      </c>
      <c r="X98" s="6">
        <f t="shared" si="25"/>
        <v>1.06266325E-2</v>
      </c>
      <c r="Y98" s="6">
        <f t="shared" si="26"/>
        <v>3.7333333333333336E-2</v>
      </c>
      <c r="Z98" s="6">
        <f t="shared" si="27"/>
        <v>2.3333333333333334E-2</v>
      </c>
      <c r="AA98" s="5">
        <f t="shared" si="28"/>
        <v>26.785714285714285</v>
      </c>
      <c r="AB98" s="5">
        <f t="shared" si="29"/>
        <v>42.857142857142854</v>
      </c>
      <c r="AC98" s="5">
        <f t="shared" si="30"/>
        <v>74.400333313493235</v>
      </c>
      <c r="AD98" s="5">
        <f t="shared" si="31"/>
        <v>119.04053330158919</v>
      </c>
      <c r="AE98" s="5">
        <f t="shared" si="32"/>
        <v>58.814492737939325</v>
      </c>
      <c r="AF98" s="5">
        <f t="shared" si="33"/>
        <v>94.103188380702917</v>
      </c>
    </row>
    <row r="99" spans="1:32">
      <c r="A99" s="7"/>
      <c r="B99" s="17" t="s">
        <v>88</v>
      </c>
      <c r="C99">
        <v>10</v>
      </c>
      <c r="D99">
        <v>1500</v>
      </c>
      <c r="E99" s="4">
        <f t="shared" si="17"/>
        <v>6.25</v>
      </c>
      <c r="F99" s="4">
        <f t="shared" si="17"/>
        <v>937.5</v>
      </c>
      <c r="G99" s="22" t="s">
        <v>107</v>
      </c>
      <c r="H99">
        <v>650</v>
      </c>
      <c r="J99">
        <v>160</v>
      </c>
      <c r="K99">
        <v>38</v>
      </c>
      <c r="L99">
        <v>1265</v>
      </c>
      <c r="M99">
        <v>2650</v>
      </c>
      <c r="N99">
        <v>5255</v>
      </c>
      <c r="O99" s="5">
        <f t="shared" si="18"/>
        <v>0.10666666666666667</v>
      </c>
      <c r="Q99" s="5">
        <f t="shared" si="19"/>
        <v>4.2105263157894735</v>
      </c>
      <c r="R99" s="5">
        <f t="shared" si="20"/>
        <v>11.489506848823224</v>
      </c>
      <c r="S99" s="5">
        <f t="shared" si="21"/>
        <v>9.0826141097416784</v>
      </c>
      <c r="U99" s="6">
        <f t="shared" si="22"/>
        <v>1.4854133333333333E-2</v>
      </c>
      <c r="V99" s="6">
        <f t="shared" si="23"/>
        <v>9.2838333333333332E-3</v>
      </c>
      <c r="W99" s="6">
        <f t="shared" si="24"/>
        <v>1.8790478666666669E-2</v>
      </c>
      <c r="X99" s="6">
        <f t="shared" si="25"/>
        <v>1.1744049166666668E-2</v>
      </c>
      <c r="Y99" s="6">
        <f t="shared" si="26"/>
        <v>4.0533333333333331E-2</v>
      </c>
      <c r="Z99" s="6">
        <f t="shared" si="27"/>
        <v>2.5333333333333333E-2</v>
      </c>
      <c r="AA99" s="5">
        <f t="shared" si="28"/>
        <v>24.671052631578949</v>
      </c>
      <c r="AB99" s="5">
        <f t="shared" si="29"/>
        <v>39.473684210526315</v>
      </c>
      <c r="AC99" s="5">
        <f t="shared" si="30"/>
        <v>67.321329192323574</v>
      </c>
      <c r="AD99" s="5">
        <f t="shared" si="31"/>
        <v>107.71412670771771</v>
      </c>
      <c r="AE99" s="5">
        <f t="shared" si="32"/>
        <v>53.218442049267644</v>
      </c>
      <c r="AF99" s="5">
        <f t="shared" si="33"/>
        <v>85.149507278828239</v>
      </c>
    </row>
    <row r="100" spans="1:32">
      <c r="A100" s="7"/>
      <c r="B100" s="17" t="s">
        <v>89</v>
      </c>
      <c r="C100">
        <v>10</v>
      </c>
      <c r="D100">
        <v>1500</v>
      </c>
      <c r="E100" s="4">
        <f t="shared" si="17"/>
        <v>6.25</v>
      </c>
      <c r="F100" s="4">
        <f t="shared" si="17"/>
        <v>937.5</v>
      </c>
      <c r="G100" s="22" t="s">
        <v>108</v>
      </c>
      <c r="H100">
        <v>850</v>
      </c>
      <c r="J100">
        <v>160</v>
      </c>
      <c r="K100">
        <v>39</v>
      </c>
      <c r="L100">
        <v>1265</v>
      </c>
      <c r="M100">
        <v>3150</v>
      </c>
      <c r="N100">
        <v>4255</v>
      </c>
      <c r="O100" s="5">
        <f t="shared" si="18"/>
        <v>0.10666666666666667</v>
      </c>
      <c r="Q100" s="5">
        <f t="shared" si="19"/>
        <v>4.1025641025641022</v>
      </c>
      <c r="R100" s="5">
        <f t="shared" si="20"/>
        <v>11.937403241751067</v>
      </c>
      <c r="S100" s="5">
        <f t="shared" si="21"/>
        <v>9.436682404546298</v>
      </c>
      <c r="U100" s="6">
        <f t="shared" si="22"/>
        <v>1.42968E-2</v>
      </c>
      <c r="V100" s="6">
        <f t="shared" si="23"/>
        <v>8.9355000000000007E-3</v>
      </c>
      <c r="W100" s="6">
        <f t="shared" si="24"/>
        <v>1.8085452000000002E-2</v>
      </c>
      <c r="X100" s="6">
        <f t="shared" si="25"/>
        <v>1.1303407500000001E-2</v>
      </c>
      <c r="Y100" s="6">
        <f t="shared" si="26"/>
        <v>4.1599999999999998E-2</v>
      </c>
      <c r="Z100" s="6">
        <f t="shared" si="27"/>
        <v>2.5999999999999999E-2</v>
      </c>
      <c r="AA100" s="5">
        <f t="shared" si="28"/>
        <v>24.03846153846154</v>
      </c>
      <c r="AB100" s="5">
        <f t="shared" si="29"/>
        <v>38.46153846153846</v>
      </c>
      <c r="AC100" s="5">
        <f t="shared" si="30"/>
        <v>69.945722119635164</v>
      </c>
      <c r="AD100" s="5">
        <f t="shared" si="31"/>
        <v>111.91315539141625</v>
      </c>
      <c r="AE100" s="5">
        <f t="shared" si="32"/>
        <v>55.293060964138469</v>
      </c>
      <c r="AF100" s="5">
        <f t="shared" si="33"/>
        <v>88.468897542621548</v>
      </c>
    </row>
    <row r="101" spans="1:32">
      <c r="B101" s="17" t="s">
        <v>91</v>
      </c>
      <c r="C101">
        <v>10</v>
      </c>
      <c r="D101">
        <v>1500</v>
      </c>
      <c r="E101" s="4">
        <f t="shared" si="17"/>
        <v>6.25</v>
      </c>
      <c r="F101" s="4">
        <f t="shared" si="17"/>
        <v>937.5</v>
      </c>
      <c r="G101" s="22" t="s">
        <v>109</v>
      </c>
      <c r="H101">
        <v>850</v>
      </c>
      <c r="J101">
        <v>200</v>
      </c>
      <c r="K101">
        <v>41</v>
      </c>
      <c r="L101">
        <v>1265</v>
      </c>
      <c r="M101">
        <v>3150</v>
      </c>
      <c r="N101">
        <v>4755</v>
      </c>
      <c r="O101" s="5">
        <f t="shared" si="18"/>
        <v>0.13333333333333333</v>
      </c>
      <c r="Q101" s="5">
        <f t="shared" si="19"/>
        <v>4.8780487804878048</v>
      </c>
      <c r="R101" s="5">
        <f t="shared" si="20"/>
        <v>13.35269474070736</v>
      </c>
      <c r="S101" s="5">
        <f t="shared" si="21"/>
        <v>10.555489913602656</v>
      </c>
      <c r="U101" s="6">
        <f t="shared" si="22"/>
        <v>1.5976799999999999E-2</v>
      </c>
      <c r="V101" s="6">
        <f t="shared" si="23"/>
        <v>9.9854999999999996E-3</v>
      </c>
      <c r="W101" s="6">
        <f t="shared" si="24"/>
        <v>2.0210651999999999E-2</v>
      </c>
      <c r="X101" s="6">
        <f t="shared" si="25"/>
        <v>1.2631657500000001E-2</v>
      </c>
      <c r="Y101" s="6">
        <f t="shared" si="26"/>
        <v>4.3733333333333332E-2</v>
      </c>
      <c r="Z101" s="6">
        <f t="shared" si="27"/>
        <v>2.7333333333333334E-2</v>
      </c>
      <c r="AA101" s="5">
        <f t="shared" si="28"/>
        <v>22.865853658536587</v>
      </c>
      <c r="AB101" s="5">
        <f t="shared" si="29"/>
        <v>36.585365853658537</v>
      </c>
      <c r="AC101" s="5">
        <f t="shared" si="30"/>
        <v>62.590756597065742</v>
      </c>
      <c r="AD101" s="5">
        <f t="shared" si="31"/>
        <v>100.14521055530518</v>
      </c>
      <c r="AE101" s="5">
        <f t="shared" si="32"/>
        <v>49.478858970012446</v>
      </c>
      <c r="AF101" s="5">
        <f t="shared" si="33"/>
        <v>79.166174352019908</v>
      </c>
    </row>
    <row r="102" spans="1:32">
      <c r="A102" s="7"/>
      <c r="B102" s="19" t="s">
        <v>90</v>
      </c>
      <c r="C102" s="8">
        <v>10</v>
      </c>
      <c r="D102">
        <v>1500</v>
      </c>
      <c r="E102" s="4">
        <f t="shared" si="17"/>
        <v>6.25</v>
      </c>
      <c r="F102" s="4">
        <f t="shared" si="17"/>
        <v>937.5</v>
      </c>
      <c r="G102" s="23" t="s">
        <v>110</v>
      </c>
      <c r="H102" s="8">
        <v>850</v>
      </c>
      <c r="I102" s="8"/>
      <c r="J102" s="8">
        <v>250</v>
      </c>
      <c r="K102" s="8">
        <v>46</v>
      </c>
      <c r="L102">
        <v>1265</v>
      </c>
      <c r="M102" s="8">
        <v>3150</v>
      </c>
      <c r="N102" s="8">
        <v>5255</v>
      </c>
      <c r="O102" s="5">
        <f t="shared" si="18"/>
        <v>0.16666666666666666</v>
      </c>
      <c r="P102" s="8"/>
      <c r="Q102" s="5">
        <f t="shared" si="19"/>
        <v>5.4347826086956523</v>
      </c>
      <c r="R102" s="5">
        <f t="shared" si="20"/>
        <v>15.102774379653543</v>
      </c>
      <c r="S102" s="5">
        <f t="shared" si="21"/>
        <v>11.938952078777504</v>
      </c>
      <c r="T102" s="8"/>
      <c r="U102" s="6">
        <f t="shared" si="22"/>
        <v>1.7656799999999997E-2</v>
      </c>
      <c r="V102" s="6">
        <f t="shared" si="23"/>
        <v>1.1035499999999998E-2</v>
      </c>
      <c r="W102" s="6">
        <f t="shared" si="24"/>
        <v>2.2335852E-2</v>
      </c>
      <c r="X102" s="6">
        <f t="shared" si="25"/>
        <v>1.39599075E-2</v>
      </c>
      <c r="Y102" s="6">
        <f t="shared" si="26"/>
        <v>4.9066666666666668E-2</v>
      </c>
      <c r="Z102" s="6">
        <f t="shared" si="27"/>
        <v>3.0666666666666665E-2</v>
      </c>
      <c r="AA102" s="5">
        <f t="shared" si="28"/>
        <v>20.380434782608695</v>
      </c>
      <c r="AB102" s="5">
        <f t="shared" si="29"/>
        <v>32.608695652173914</v>
      </c>
      <c r="AC102" s="5">
        <f t="shared" si="30"/>
        <v>56.635403923700785</v>
      </c>
      <c r="AD102" s="5">
        <f t="shared" si="31"/>
        <v>90.616646277921248</v>
      </c>
      <c r="AE102" s="5">
        <f t="shared" si="32"/>
        <v>44.77107029541564</v>
      </c>
      <c r="AF102" s="5">
        <f t="shared" si="33"/>
        <v>71.633712472665025</v>
      </c>
    </row>
    <row r="103" spans="1:32">
      <c r="A103" s="3" t="s">
        <v>92</v>
      </c>
      <c r="B103" s="17"/>
      <c r="E103" s="4"/>
      <c r="F103" s="4"/>
      <c r="G103" s="4"/>
      <c r="O103" s="5"/>
      <c r="Q103" s="5"/>
      <c r="R103" s="5"/>
      <c r="S103" s="5"/>
      <c r="U103" s="6"/>
      <c r="V103" s="6"/>
      <c r="W103" s="6"/>
      <c r="X103" s="6"/>
      <c r="Y103" s="6"/>
      <c r="Z103" s="6"/>
      <c r="AA103" s="5"/>
      <c r="AB103" s="5"/>
      <c r="AC103" s="5"/>
      <c r="AD103" s="5"/>
      <c r="AE103" s="5"/>
      <c r="AF103" s="5"/>
    </row>
    <row r="104" spans="1:32">
      <c r="B104" s="17" t="s">
        <v>93</v>
      </c>
      <c r="C104">
        <v>10</v>
      </c>
      <c r="D104">
        <v>1500</v>
      </c>
      <c r="E104" s="4">
        <f t="shared" si="17"/>
        <v>6.25</v>
      </c>
      <c r="F104" s="4">
        <f t="shared" si="17"/>
        <v>937.5</v>
      </c>
      <c r="G104" s="22" t="s">
        <v>102</v>
      </c>
      <c r="H104">
        <v>450</v>
      </c>
      <c r="J104">
        <v>110</v>
      </c>
      <c r="K104">
        <v>15</v>
      </c>
      <c r="L104">
        <v>2050</v>
      </c>
      <c r="M104">
        <v>4130</v>
      </c>
      <c r="N104">
        <v>2300</v>
      </c>
      <c r="O104" s="5">
        <f t="shared" si="18"/>
        <v>7.3333333333333334E-2</v>
      </c>
      <c r="Q104" s="5">
        <f t="shared" si="19"/>
        <v>7.333333333333333</v>
      </c>
      <c r="R104" s="5">
        <f t="shared" si="20"/>
        <v>11.580166333298243</v>
      </c>
      <c r="S104" s="5">
        <f t="shared" si="21"/>
        <v>5.6488616259991424</v>
      </c>
      <c r="U104" s="6">
        <f t="shared" si="22"/>
        <v>1.0132266666666667E-2</v>
      </c>
      <c r="V104" s="6">
        <f t="shared" si="23"/>
        <v>6.332666666666667E-3</v>
      </c>
      <c r="W104" s="6">
        <f t="shared" si="24"/>
        <v>2.0771146666666667E-2</v>
      </c>
      <c r="X104" s="6">
        <f t="shared" si="25"/>
        <v>1.2981966666666667E-2</v>
      </c>
      <c r="Y104" s="6">
        <f t="shared" si="26"/>
        <v>1.6E-2</v>
      </c>
      <c r="Z104" s="6">
        <f t="shared" si="27"/>
        <v>0.01</v>
      </c>
      <c r="AA104" s="5">
        <f t="shared" si="28"/>
        <v>62.5</v>
      </c>
      <c r="AB104" s="5">
        <f t="shared" si="29"/>
        <v>100</v>
      </c>
      <c r="AC104" s="5">
        <f t="shared" si="30"/>
        <v>98.694599431519109</v>
      </c>
      <c r="AD104" s="5">
        <f t="shared" si="31"/>
        <v>157.91135909043058</v>
      </c>
      <c r="AE104" s="5">
        <f t="shared" si="32"/>
        <v>48.143707039765417</v>
      </c>
      <c r="AF104" s="5">
        <f t="shared" si="33"/>
        <v>77.029931263624661</v>
      </c>
    </row>
    <row r="105" spans="1:32">
      <c r="B105" s="17" t="s">
        <v>94</v>
      </c>
      <c r="C105">
        <v>10</v>
      </c>
      <c r="D105">
        <v>1500</v>
      </c>
      <c r="E105" s="4">
        <f t="shared" si="17"/>
        <v>6.25</v>
      </c>
      <c r="F105" s="4">
        <f t="shared" si="17"/>
        <v>937.5</v>
      </c>
      <c r="G105" s="22" t="s">
        <v>103</v>
      </c>
      <c r="H105">
        <v>450</v>
      </c>
      <c r="J105">
        <v>132</v>
      </c>
      <c r="K105">
        <v>20</v>
      </c>
      <c r="L105">
        <v>2050</v>
      </c>
      <c r="M105">
        <v>4572</v>
      </c>
      <c r="N105">
        <v>2300</v>
      </c>
      <c r="O105" s="5">
        <f t="shared" si="18"/>
        <v>8.7999999999999995E-2</v>
      </c>
      <c r="Q105" s="5">
        <f t="shared" si="19"/>
        <v>6.6</v>
      </c>
      <c r="R105" s="5">
        <f t="shared" si="20"/>
        <v>12.552778728745862</v>
      </c>
      <c r="S105" s="5">
        <f t="shared" si="21"/>
        <v>6.1233066969492009</v>
      </c>
      <c r="U105" s="6">
        <f t="shared" si="22"/>
        <v>1.121664E-2</v>
      </c>
      <c r="V105" s="6">
        <f t="shared" si="23"/>
        <v>7.0103999999999991E-3</v>
      </c>
      <c r="W105" s="6">
        <f t="shared" si="24"/>
        <v>2.2994112000000001E-2</v>
      </c>
      <c r="X105" s="6">
        <f t="shared" si="25"/>
        <v>1.437132E-2</v>
      </c>
      <c r="Y105" s="6">
        <f t="shared" si="26"/>
        <v>2.1333333333333333E-2</v>
      </c>
      <c r="Z105" s="6">
        <f t="shared" si="27"/>
        <v>1.3333333333333334E-2</v>
      </c>
      <c r="AA105" s="5">
        <f t="shared" si="28"/>
        <v>46.875</v>
      </c>
      <c r="AB105" s="5">
        <f t="shared" si="29"/>
        <v>75</v>
      </c>
      <c r="AC105" s="5">
        <f t="shared" si="30"/>
        <v>89.15325801666097</v>
      </c>
      <c r="AD105" s="5">
        <f t="shared" si="31"/>
        <v>142.64521282665754</v>
      </c>
      <c r="AE105" s="5">
        <f t="shared" si="32"/>
        <v>43.489394154468762</v>
      </c>
      <c r="AF105" s="5">
        <f t="shared" si="33"/>
        <v>69.583030647150011</v>
      </c>
    </row>
    <row r="106" spans="1:32">
      <c r="B106" s="17" t="s">
        <v>95</v>
      </c>
      <c r="C106">
        <v>10</v>
      </c>
      <c r="D106">
        <v>1500</v>
      </c>
      <c r="E106" s="4">
        <f t="shared" si="17"/>
        <v>6.25</v>
      </c>
      <c r="F106" s="4">
        <f t="shared" si="17"/>
        <v>937.5</v>
      </c>
      <c r="G106" s="22" t="s">
        <v>104</v>
      </c>
      <c r="H106">
        <v>450</v>
      </c>
      <c r="J106">
        <v>160</v>
      </c>
      <c r="K106">
        <v>24</v>
      </c>
      <c r="L106">
        <v>2050</v>
      </c>
      <c r="M106">
        <v>5730</v>
      </c>
      <c r="N106">
        <v>2300</v>
      </c>
      <c r="O106" s="5">
        <f t="shared" si="18"/>
        <v>0.10666666666666667</v>
      </c>
      <c r="Q106" s="5">
        <f t="shared" si="19"/>
        <v>6.666666666666667</v>
      </c>
      <c r="R106" s="5">
        <f t="shared" si="20"/>
        <v>12.140526595341072</v>
      </c>
      <c r="S106" s="5">
        <f t="shared" si="21"/>
        <v>5.9222080952883278</v>
      </c>
      <c r="U106" s="6">
        <f t="shared" si="22"/>
        <v>1.40576E-2</v>
      </c>
      <c r="V106" s="6">
        <f t="shared" si="23"/>
        <v>8.7860000000000004E-3</v>
      </c>
      <c r="W106" s="6">
        <f t="shared" si="24"/>
        <v>2.8818080000000003E-2</v>
      </c>
      <c r="X106" s="6">
        <f t="shared" si="25"/>
        <v>1.8011300000000001E-2</v>
      </c>
      <c r="Y106" s="6">
        <f t="shared" si="26"/>
        <v>2.5600000000000001E-2</v>
      </c>
      <c r="Z106" s="6">
        <f t="shared" si="27"/>
        <v>1.6E-2</v>
      </c>
      <c r="AA106" s="5">
        <f t="shared" si="28"/>
        <v>39.0625</v>
      </c>
      <c r="AB106" s="5">
        <f t="shared" si="29"/>
        <v>62.5</v>
      </c>
      <c r="AC106" s="5">
        <f t="shared" si="30"/>
        <v>71.135898019576601</v>
      </c>
      <c r="AD106" s="5">
        <f t="shared" si="31"/>
        <v>113.81743683132257</v>
      </c>
      <c r="AE106" s="5">
        <f t="shared" si="32"/>
        <v>34.70043805833005</v>
      </c>
      <c r="AF106" s="5">
        <f t="shared" si="33"/>
        <v>55.520700893328076</v>
      </c>
    </row>
    <row r="107" spans="1:32">
      <c r="B107" s="17" t="s">
        <v>96</v>
      </c>
      <c r="C107">
        <v>10</v>
      </c>
      <c r="D107">
        <v>1500</v>
      </c>
      <c r="E107" s="4">
        <f t="shared" si="17"/>
        <v>6.25</v>
      </c>
      <c r="F107" s="4">
        <f t="shared" si="17"/>
        <v>937.5</v>
      </c>
      <c r="G107" s="22" t="s">
        <v>105</v>
      </c>
      <c r="H107">
        <v>650</v>
      </c>
      <c r="J107">
        <v>110</v>
      </c>
      <c r="K107">
        <v>21</v>
      </c>
      <c r="L107">
        <v>2150</v>
      </c>
      <c r="M107">
        <v>4130</v>
      </c>
      <c r="N107">
        <v>2880</v>
      </c>
      <c r="O107" s="5">
        <f t="shared" si="18"/>
        <v>7.3333333333333334E-2</v>
      </c>
      <c r="Q107" s="5">
        <f t="shared" si="19"/>
        <v>5.2380952380952381</v>
      </c>
      <c r="R107" s="5">
        <f t="shared" si="20"/>
        <v>9.2480495022867899</v>
      </c>
      <c r="S107" s="5">
        <f t="shared" si="21"/>
        <v>4.3014183731566469</v>
      </c>
      <c r="U107" s="6">
        <f t="shared" si="22"/>
        <v>1.268736E-2</v>
      </c>
      <c r="V107" s="6">
        <f t="shared" si="23"/>
        <v>7.9296000000000002E-3</v>
      </c>
      <c r="W107" s="6">
        <f t="shared" si="24"/>
        <v>2.7277823999999999E-2</v>
      </c>
      <c r="X107" s="6">
        <f t="shared" si="25"/>
        <v>1.704864E-2</v>
      </c>
      <c r="Y107" s="6">
        <f t="shared" si="26"/>
        <v>2.24E-2</v>
      </c>
      <c r="Z107" s="6">
        <f t="shared" si="27"/>
        <v>1.4E-2</v>
      </c>
      <c r="AA107" s="5">
        <f t="shared" si="28"/>
        <v>44.642857142857146</v>
      </c>
      <c r="AB107" s="5">
        <f t="shared" si="29"/>
        <v>71.428571428571431</v>
      </c>
      <c r="AC107" s="5">
        <f t="shared" si="30"/>
        <v>78.818603712671504</v>
      </c>
      <c r="AD107" s="5">
        <f t="shared" si="31"/>
        <v>126.1097659402744</v>
      </c>
      <c r="AE107" s="5">
        <f t="shared" si="32"/>
        <v>36.659815680312327</v>
      </c>
      <c r="AF107" s="5">
        <f t="shared" si="33"/>
        <v>58.65570508849973</v>
      </c>
    </row>
    <row r="108" spans="1:32">
      <c r="A108" s="3"/>
      <c r="B108" s="17" t="s">
        <v>97</v>
      </c>
      <c r="C108">
        <v>10</v>
      </c>
      <c r="D108">
        <v>1500</v>
      </c>
      <c r="E108" s="4">
        <f t="shared" si="17"/>
        <v>6.25</v>
      </c>
      <c r="F108" s="4">
        <f t="shared" si="17"/>
        <v>937.5</v>
      </c>
      <c r="G108" s="22" t="s">
        <v>106</v>
      </c>
      <c r="H108">
        <v>650</v>
      </c>
      <c r="J108">
        <v>132</v>
      </c>
      <c r="K108">
        <v>25</v>
      </c>
      <c r="L108">
        <v>2155</v>
      </c>
      <c r="M108">
        <v>4572</v>
      </c>
      <c r="N108">
        <v>2880</v>
      </c>
      <c r="O108" s="5">
        <f t="shared" si="18"/>
        <v>8.7999999999999995E-2</v>
      </c>
      <c r="Q108" s="5">
        <f t="shared" si="19"/>
        <v>5.28</v>
      </c>
      <c r="R108" s="5">
        <f t="shared" si="20"/>
        <v>10.024788568095655</v>
      </c>
      <c r="S108" s="5">
        <f t="shared" si="21"/>
        <v>4.6518740455200254</v>
      </c>
      <c r="U108" s="6">
        <f t="shared" si="22"/>
        <v>1.4045184E-2</v>
      </c>
      <c r="V108" s="6">
        <f t="shared" si="23"/>
        <v>8.7782399999999997E-3</v>
      </c>
      <c r="W108" s="6">
        <f t="shared" si="24"/>
        <v>3.0267371519999999E-2</v>
      </c>
      <c r="X108" s="6">
        <f t="shared" si="25"/>
        <v>1.8917107199999998E-2</v>
      </c>
      <c r="Y108" s="6">
        <f t="shared" si="26"/>
        <v>2.6666666666666668E-2</v>
      </c>
      <c r="Z108" s="6">
        <f t="shared" si="27"/>
        <v>1.6666666666666666E-2</v>
      </c>
      <c r="AA108" s="5">
        <f t="shared" si="28"/>
        <v>37.5</v>
      </c>
      <c r="AB108" s="5">
        <f t="shared" si="29"/>
        <v>60</v>
      </c>
      <c r="AC108" s="5">
        <f t="shared" si="30"/>
        <v>71.198782443861191</v>
      </c>
      <c r="AD108" s="5">
        <f t="shared" si="31"/>
        <v>113.91805191017789</v>
      </c>
      <c r="AE108" s="5">
        <f t="shared" si="32"/>
        <v>33.038878164204725</v>
      </c>
      <c r="AF108" s="5">
        <f t="shared" si="33"/>
        <v>52.862205062727561</v>
      </c>
    </row>
    <row r="109" spans="1:32">
      <c r="B109" s="17" t="s">
        <v>98</v>
      </c>
      <c r="C109">
        <v>10</v>
      </c>
      <c r="D109">
        <v>1500</v>
      </c>
      <c r="E109" s="4">
        <f t="shared" si="17"/>
        <v>6.25</v>
      </c>
      <c r="F109" s="4">
        <f t="shared" si="17"/>
        <v>937.5</v>
      </c>
      <c r="G109" s="22" t="s">
        <v>107</v>
      </c>
      <c r="H109">
        <v>650</v>
      </c>
      <c r="J109">
        <v>160</v>
      </c>
      <c r="K109">
        <v>28</v>
      </c>
      <c r="L109">
        <v>2205</v>
      </c>
      <c r="M109">
        <v>5730</v>
      </c>
      <c r="N109">
        <v>2880</v>
      </c>
      <c r="O109" s="5">
        <f t="shared" si="18"/>
        <v>0.10666666666666667</v>
      </c>
      <c r="Q109" s="5">
        <f t="shared" si="19"/>
        <v>5.7142857142857144</v>
      </c>
      <c r="R109" s="5">
        <f t="shared" si="20"/>
        <v>9.6955594337793283</v>
      </c>
      <c r="S109" s="5">
        <f t="shared" si="21"/>
        <v>4.3970791082899456</v>
      </c>
      <c r="U109" s="6">
        <f t="shared" si="22"/>
        <v>1.7602560000000003E-2</v>
      </c>
      <c r="V109" s="6">
        <f t="shared" si="23"/>
        <v>1.10016E-2</v>
      </c>
      <c r="W109" s="6">
        <f t="shared" si="24"/>
        <v>3.8813644799999998E-2</v>
      </c>
      <c r="X109" s="6">
        <f t="shared" si="25"/>
        <v>2.4258527999999998E-2</v>
      </c>
      <c r="Y109" s="6">
        <f t="shared" si="26"/>
        <v>2.9866666666666666E-2</v>
      </c>
      <c r="Z109" s="6">
        <f t="shared" si="27"/>
        <v>1.8666666666666668E-2</v>
      </c>
      <c r="AA109" s="5">
        <f t="shared" si="28"/>
        <v>33.482142857142854</v>
      </c>
      <c r="AB109" s="5">
        <f t="shared" si="29"/>
        <v>53.571428571428569</v>
      </c>
      <c r="AC109" s="5">
        <f t="shared" si="30"/>
        <v>56.809918557300755</v>
      </c>
      <c r="AD109" s="5">
        <f t="shared" si="31"/>
        <v>90.895869691681213</v>
      </c>
      <c r="AE109" s="5">
        <f t="shared" si="32"/>
        <v>25.764135400136396</v>
      </c>
      <c r="AF109" s="5">
        <f t="shared" si="33"/>
        <v>41.222616640218234</v>
      </c>
    </row>
    <row r="110" spans="1:32">
      <c r="B110" s="17" t="s">
        <v>99</v>
      </c>
      <c r="C110">
        <v>10</v>
      </c>
      <c r="D110">
        <v>1500</v>
      </c>
      <c r="E110" s="4">
        <f t="shared" si="17"/>
        <v>6.25</v>
      </c>
      <c r="F110" s="4">
        <f t="shared" si="17"/>
        <v>937.5</v>
      </c>
      <c r="G110" s="22" t="s">
        <v>108</v>
      </c>
      <c r="H110">
        <v>850</v>
      </c>
      <c r="J110">
        <v>160</v>
      </c>
      <c r="K110">
        <v>25</v>
      </c>
      <c r="L110">
        <v>2205</v>
      </c>
      <c r="M110">
        <v>4538</v>
      </c>
      <c r="N110">
        <v>3330</v>
      </c>
      <c r="O110" s="5">
        <f t="shared" si="18"/>
        <v>0.10666666666666667</v>
      </c>
      <c r="Q110" s="5">
        <f t="shared" si="19"/>
        <v>6.4</v>
      </c>
      <c r="R110" s="5">
        <f t="shared" si="20"/>
        <v>10.587934783615701</v>
      </c>
      <c r="S110" s="5">
        <f t="shared" si="21"/>
        <v>4.801784482365397</v>
      </c>
      <c r="U110" s="6">
        <f t="shared" si="22"/>
        <v>1.6118976E-2</v>
      </c>
      <c r="V110" s="6">
        <f t="shared" si="23"/>
        <v>1.0074359999999999E-2</v>
      </c>
      <c r="W110" s="6">
        <f t="shared" si="24"/>
        <v>3.5542342080000004E-2</v>
      </c>
      <c r="X110" s="6">
        <f t="shared" si="25"/>
        <v>2.2213963800000004E-2</v>
      </c>
      <c r="Y110" s="6">
        <f t="shared" si="26"/>
        <v>2.6666666666666668E-2</v>
      </c>
      <c r="Z110" s="6">
        <f t="shared" si="27"/>
        <v>1.6666666666666666E-2</v>
      </c>
      <c r="AA110" s="5">
        <f t="shared" si="28"/>
        <v>37.5</v>
      </c>
      <c r="AB110" s="5">
        <f t="shared" si="29"/>
        <v>60</v>
      </c>
      <c r="AC110" s="5">
        <f t="shared" si="30"/>
        <v>62.038680372748246</v>
      </c>
      <c r="AD110" s="5">
        <f t="shared" si="31"/>
        <v>99.261888596397185</v>
      </c>
      <c r="AE110" s="5">
        <f t="shared" si="32"/>
        <v>28.135455951359749</v>
      </c>
      <c r="AF110" s="5">
        <f t="shared" si="33"/>
        <v>45.016729522175595</v>
      </c>
    </row>
    <row r="111" spans="1:32">
      <c r="B111" s="17" t="s">
        <v>100</v>
      </c>
      <c r="C111">
        <v>10</v>
      </c>
      <c r="D111">
        <v>1500</v>
      </c>
      <c r="E111" s="4">
        <f t="shared" si="17"/>
        <v>6.25</v>
      </c>
      <c r="F111" s="4">
        <f t="shared" si="17"/>
        <v>937.5</v>
      </c>
      <c r="G111" s="22" t="s">
        <v>109</v>
      </c>
      <c r="H111">
        <v>850</v>
      </c>
      <c r="J111">
        <v>200</v>
      </c>
      <c r="K111">
        <v>30</v>
      </c>
      <c r="L111">
        <v>2205</v>
      </c>
      <c r="M111">
        <v>4572</v>
      </c>
      <c r="N111">
        <v>3330</v>
      </c>
      <c r="O111" s="5">
        <f t="shared" si="18"/>
        <v>0.13333333333333333</v>
      </c>
      <c r="Q111" s="5">
        <f t="shared" si="19"/>
        <v>6.666666666666667</v>
      </c>
      <c r="R111" s="5">
        <f t="shared" si="20"/>
        <v>13.136496076128623</v>
      </c>
      <c r="S111" s="5">
        <f t="shared" si="21"/>
        <v>5.9575945923485811</v>
      </c>
      <c r="U111" s="6">
        <f t="shared" si="22"/>
        <v>1.6239744E-2</v>
      </c>
      <c r="V111" s="6">
        <f t="shared" si="23"/>
        <v>1.014984E-2</v>
      </c>
      <c r="W111" s="6">
        <f t="shared" si="24"/>
        <v>3.580863552E-2</v>
      </c>
      <c r="X111" s="6">
        <f t="shared" si="25"/>
        <v>2.2380397199999999E-2</v>
      </c>
      <c r="Y111" s="6">
        <f t="shared" si="26"/>
        <v>3.2000000000000001E-2</v>
      </c>
      <c r="Z111" s="6">
        <f t="shared" si="27"/>
        <v>0.02</v>
      </c>
      <c r="AA111" s="5">
        <f t="shared" si="28"/>
        <v>31.25</v>
      </c>
      <c r="AB111" s="5">
        <f t="shared" si="29"/>
        <v>50</v>
      </c>
      <c r="AC111" s="5">
        <f t="shared" si="30"/>
        <v>61.577325356852917</v>
      </c>
      <c r="AD111" s="5">
        <f t="shared" si="31"/>
        <v>98.52372057096467</v>
      </c>
      <c r="AE111" s="5">
        <f t="shared" si="32"/>
        <v>27.926224651633973</v>
      </c>
      <c r="AF111" s="5">
        <f t="shared" si="33"/>
        <v>44.681959442614357</v>
      </c>
    </row>
    <row r="112" spans="1:32">
      <c r="B112" s="17" t="s">
        <v>101</v>
      </c>
      <c r="C112">
        <v>10</v>
      </c>
      <c r="D112">
        <v>1500</v>
      </c>
      <c r="E112" s="4">
        <f t="shared" si="17"/>
        <v>6.25</v>
      </c>
      <c r="F112" s="4">
        <f t="shared" si="17"/>
        <v>937.5</v>
      </c>
      <c r="G112" s="22" t="s">
        <v>110</v>
      </c>
      <c r="H112">
        <v>850</v>
      </c>
      <c r="J112">
        <v>250</v>
      </c>
      <c r="K112">
        <v>36</v>
      </c>
      <c r="L112">
        <v>2205</v>
      </c>
      <c r="M112">
        <v>5730</v>
      </c>
      <c r="N112">
        <v>3330</v>
      </c>
      <c r="O112" s="5">
        <f t="shared" si="18"/>
        <v>0.16666666666666666</v>
      </c>
      <c r="Q112" s="5">
        <f t="shared" si="19"/>
        <v>6.9444444444444446</v>
      </c>
      <c r="R112" s="5">
        <f t="shared" si="20"/>
        <v>13.10210734294504</v>
      </c>
      <c r="S112" s="5">
        <f t="shared" si="21"/>
        <v>5.9419987949864117</v>
      </c>
      <c r="U112" s="6">
        <f t="shared" si="22"/>
        <v>2.035296E-2</v>
      </c>
      <c r="V112" s="6">
        <f t="shared" si="23"/>
        <v>1.27206E-2</v>
      </c>
      <c r="W112" s="6">
        <f t="shared" si="24"/>
        <v>4.4878276800000005E-2</v>
      </c>
      <c r="X112" s="6">
        <f t="shared" si="25"/>
        <v>2.8048923000000003E-2</v>
      </c>
      <c r="Y112" s="6">
        <f t="shared" si="26"/>
        <v>3.8399999999999997E-2</v>
      </c>
      <c r="Z112" s="6">
        <f t="shared" si="27"/>
        <v>2.4E-2</v>
      </c>
      <c r="AA112" s="5">
        <f t="shared" si="28"/>
        <v>26.041666666666668</v>
      </c>
      <c r="AB112" s="5">
        <f t="shared" si="29"/>
        <v>41.666666666666664</v>
      </c>
      <c r="AC112" s="5">
        <f t="shared" si="30"/>
        <v>49.132902536043893</v>
      </c>
      <c r="AD112" s="5">
        <f t="shared" si="31"/>
        <v>78.612644057670238</v>
      </c>
      <c r="AE112" s="5">
        <f t="shared" si="32"/>
        <v>22.282495481199046</v>
      </c>
      <c r="AF112" s="5">
        <f t="shared" si="33"/>
        <v>35.651992769918479</v>
      </c>
    </row>
    <row r="113" spans="1:32">
      <c r="B113" s="17"/>
      <c r="E113" s="4"/>
      <c r="F113" s="4"/>
      <c r="G113" s="4"/>
      <c r="O113" s="5"/>
      <c r="Q113" s="5"/>
      <c r="R113" s="5"/>
      <c r="S113" s="5"/>
      <c r="U113" s="6"/>
      <c r="V113" s="6"/>
      <c r="W113" s="6"/>
      <c r="X113" s="6"/>
      <c r="Y113" s="6"/>
      <c r="Z113" s="6"/>
      <c r="AA113" s="5"/>
      <c r="AB113" s="5"/>
      <c r="AC113" s="5"/>
      <c r="AD113" s="5"/>
      <c r="AE113" s="5"/>
      <c r="AF113" s="5"/>
    </row>
    <row r="114" spans="1:32">
      <c r="A114" s="21" t="s">
        <v>111</v>
      </c>
      <c r="B114" s="17"/>
      <c r="E114" s="4"/>
      <c r="F114" s="4"/>
      <c r="G114" s="4"/>
      <c r="O114" s="5"/>
      <c r="Q114" s="5"/>
      <c r="R114" s="5"/>
      <c r="S114" s="5"/>
      <c r="U114" s="6"/>
      <c r="V114" s="6"/>
      <c r="W114" s="6"/>
      <c r="X114" s="6"/>
      <c r="Y114" s="6"/>
      <c r="Z114" s="6"/>
      <c r="AA114" s="5"/>
      <c r="AB114" s="5"/>
      <c r="AC114" s="5"/>
      <c r="AD114" s="5"/>
      <c r="AE114" s="5"/>
      <c r="AF114" s="5"/>
    </row>
    <row r="115" spans="1:32">
      <c r="A115" s="7" t="s">
        <v>112</v>
      </c>
      <c r="B115" s="19"/>
      <c r="C115" s="8"/>
      <c r="D115" s="8"/>
      <c r="E115" s="9"/>
      <c r="F115" s="4"/>
      <c r="G115" s="9"/>
      <c r="H115" s="8"/>
      <c r="I115" s="8"/>
      <c r="J115" s="8"/>
      <c r="K115" s="8"/>
      <c r="L115" s="8"/>
      <c r="M115" s="8"/>
      <c r="N115" s="8"/>
      <c r="O115" s="5"/>
      <c r="P115" s="8"/>
      <c r="Q115" s="5"/>
      <c r="R115" s="5"/>
      <c r="S115" s="5"/>
      <c r="T115" s="8"/>
      <c r="U115" s="6"/>
      <c r="V115" s="6"/>
      <c r="W115" s="6"/>
      <c r="X115" s="6"/>
      <c r="Y115" s="6"/>
      <c r="Z115" s="6"/>
      <c r="AA115" s="5"/>
      <c r="AB115" s="5"/>
      <c r="AC115" s="5"/>
      <c r="AD115" s="5"/>
      <c r="AE115" s="5"/>
      <c r="AF115" s="5"/>
    </row>
    <row r="116" spans="1:32">
      <c r="B116" s="19" t="s">
        <v>232</v>
      </c>
      <c r="D116" s="28">
        <v>150</v>
      </c>
      <c r="E116" s="4"/>
      <c r="F116" s="4"/>
      <c r="G116" s="22" t="s">
        <v>131</v>
      </c>
      <c r="H116" s="8">
        <v>600</v>
      </c>
      <c r="I116" s="8">
        <v>11</v>
      </c>
      <c r="J116" s="8">
        <v>74</v>
      </c>
      <c r="K116" s="8">
        <v>9.6999999999999993</v>
      </c>
      <c r="L116" s="8">
        <v>1180</v>
      </c>
      <c r="M116" s="8">
        <v>2500</v>
      </c>
      <c r="N116" s="8">
        <v>2500</v>
      </c>
      <c r="O116" s="5">
        <f t="shared" si="18"/>
        <v>0.49333333333333335</v>
      </c>
      <c r="Q116" s="5">
        <f t="shared" si="19"/>
        <v>7.6288659793814437</v>
      </c>
      <c r="R116" s="5">
        <f t="shared" si="20"/>
        <v>11.84</v>
      </c>
      <c r="S116" s="5">
        <f t="shared" si="21"/>
        <v>10.033898305084746</v>
      </c>
      <c r="U116" s="6"/>
      <c r="V116" s="6">
        <f t="shared" si="23"/>
        <v>4.1666666666666664E-2</v>
      </c>
      <c r="W116" s="6"/>
      <c r="X116" s="6">
        <f t="shared" si="25"/>
        <v>4.9166666666666664E-2</v>
      </c>
      <c r="Y116" s="6"/>
      <c r="Z116" s="6">
        <f t="shared" si="27"/>
        <v>6.4666666666666664E-2</v>
      </c>
      <c r="AA116" s="5"/>
      <c r="AB116" s="5">
        <f t="shared" si="29"/>
        <v>15.463917525773198</v>
      </c>
      <c r="AC116" s="5"/>
      <c r="AD116" s="5">
        <f t="shared" si="31"/>
        <v>24</v>
      </c>
      <c r="AE116" s="5"/>
      <c r="AF116" s="5">
        <f t="shared" si="33"/>
        <v>20.338983050847457</v>
      </c>
    </row>
    <row r="117" spans="1:32">
      <c r="B117" s="19" t="s">
        <v>235</v>
      </c>
      <c r="D117" s="28">
        <v>34</v>
      </c>
      <c r="E117" s="4"/>
      <c r="F117" s="4"/>
      <c r="G117" s="22" t="s">
        <v>131</v>
      </c>
      <c r="H117" s="8">
        <v>600</v>
      </c>
      <c r="I117" s="8">
        <v>11</v>
      </c>
      <c r="J117" s="8">
        <v>74</v>
      </c>
      <c r="K117" s="8">
        <v>9.6999999999999993</v>
      </c>
      <c r="L117" s="8">
        <v>1180</v>
      </c>
      <c r="M117" s="8">
        <v>2500</v>
      </c>
      <c r="N117" s="8">
        <v>2500</v>
      </c>
      <c r="O117" s="5">
        <f t="shared" ref="O117" si="34">J117/D117</f>
        <v>2.1764705882352939</v>
      </c>
      <c r="Q117" s="5"/>
      <c r="R117" s="5"/>
      <c r="S117" s="5"/>
      <c r="U117" s="6"/>
      <c r="V117" s="6">
        <f t="shared" ref="V117:V135" si="35">(M117*N117)/1000000/D117</f>
        <v>0.18382352941176472</v>
      </c>
      <c r="W117" s="6"/>
      <c r="X117" s="6">
        <f t="shared" ref="X117:X135" si="36">(L117*M117*N117)/1000000000/D117</f>
        <v>0.21691176470588236</v>
      </c>
      <c r="Y117" s="6"/>
      <c r="Z117" s="6">
        <f t="shared" ref="Z117:Z135" si="37">K117/D117</f>
        <v>0.28529411764705881</v>
      </c>
      <c r="AA117" s="5"/>
      <c r="AB117" s="5">
        <f t="shared" ref="AB117:AB135" si="38">D117/K117</f>
        <v>3.5051546391752582</v>
      </c>
      <c r="AC117" s="5"/>
      <c r="AD117" s="5">
        <f t="shared" ref="AD117:AD135" si="39">D117/(M117*N117)*1000000</f>
        <v>5.4399999999999995</v>
      </c>
      <c r="AE117" s="5"/>
      <c r="AF117" s="5">
        <f t="shared" ref="AF117:AF135" si="40">D117/(M117*N117*L117)*1000000000</f>
        <v>4.6101694915254239</v>
      </c>
    </row>
    <row r="118" spans="1:32">
      <c r="B118" s="19" t="s">
        <v>233</v>
      </c>
      <c r="D118" s="28">
        <v>30</v>
      </c>
      <c r="E118" s="4"/>
      <c r="F118" s="4"/>
      <c r="G118" s="22" t="s">
        <v>131</v>
      </c>
      <c r="H118" s="8">
        <v>600</v>
      </c>
      <c r="I118" s="8">
        <v>11</v>
      </c>
      <c r="J118" s="8">
        <v>74</v>
      </c>
      <c r="K118" s="8">
        <v>9.6999999999999993</v>
      </c>
      <c r="L118" s="8">
        <v>1180</v>
      </c>
      <c r="M118" s="8">
        <v>2500</v>
      </c>
      <c r="N118" s="8">
        <v>2500</v>
      </c>
      <c r="O118" s="5">
        <f t="shared" si="18"/>
        <v>2.4666666666666668</v>
      </c>
      <c r="Q118" s="5"/>
      <c r="R118" s="5"/>
      <c r="S118" s="5"/>
      <c r="U118" s="6"/>
      <c r="V118" s="6">
        <f t="shared" si="35"/>
        <v>0.20833333333333334</v>
      </c>
      <c r="W118" s="6"/>
      <c r="X118" s="6">
        <f t="shared" si="36"/>
        <v>0.24583333333333332</v>
      </c>
      <c r="Y118" s="6"/>
      <c r="Z118" s="6">
        <f t="shared" si="37"/>
        <v>0.32333333333333331</v>
      </c>
      <c r="AA118" s="5"/>
      <c r="AB118" s="5">
        <f t="shared" si="38"/>
        <v>3.0927835051546393</v>
      </c>
      <c r="AC118" s="5"/>
      <c r="AD118" s="5">
        <f t="shared" si="39"/>
        <v>4.8</v>
      </c>
      <c r="AE118" s="5"/>
      <c r="AF118" s="5">
        <f t="shared" si="40"/>
        <v>4.0677966101694913</v>
      </c>
    </row>
    <row r="119" spans="1:32">
      <c r="B119" s="19" t="s">
        <v>113</v>
      </c>
      <c r="E119" s="4"/>
      <c r="F119" s="4"/>
      <c r="G119" s="22" t="s">
        <v>132</v>
      </c>
      <c r="H119" s="8">
        <v>800</v>
      </c>
      <c r="I119" s="8">
        <v>3</v>
      </c>
      <c r="J119" s="8">
        <v>220</v>
      </c>
      <c r="K119" s="8">
        <v>20.5</v>
      </c>
      <c r="L119" s="8">
        <v>1380</v>
      </c>
      <c r="M119" s="8">
        <v>2700</v>
      </c>
      <c r="N119" s="8">
        <v>2630</v>
      </c>
      <c r="O119" s="5"/>
      <c r="Q119" s="5">
        <f t="shared" si="19"/>
        <v>10.731707317073171</v>
      </c>
      <c r="R119" s="5">
        <f t="shared" si="20"/>
        <v>30.981551894099425</v>
      </c>
      <c r="S119" s="5">
        <f t="shared" si="21"/>
        <v>22.450399923260452</v>
      </c>
      <c r="U119" s="6"/>
      <c r="V119" s="6"/>
      <c r="W119" s="6"/>
      <c r="X119" s="6"/>
      <c r="Y119" s="6"/>
      <c r="Z119" s="6"/>
      <c r="AA119" s="5"/>
      <c r="AB119" s="5"/>
      <c r="AC119" s="5"/>
      <c r="AD119" s="5"/>
      <c r="AE119" s="5"/>
      <c r="AF119" s="5"/>
    </row>
    <row r="120" spans="1:32">
      <c r="B120" s="19" t="s">
        <v>234</v>
      </c>
      <c r="D120" s="28">
        <v>36</v>
      </c>
      <c r="E120" s="4"/>
      <c r="F120" s="4"/>
      <c r="G120" s="22" t="s">
        <v>133</v>
      </c>
      <c r="H120" s="8">
        <v>1000</v>
      </c>
      <c r="I120" s="8">
        <v>44</v>
      </c>
      <c r="J120" s="8">
        <v>150</v>
      </c>
      <c r="K120" s="8">
        <v>18.350000000000001</v>
      </c>
      <c r="L120" s="8">
        <v>1500</v>
      </c>
      <c r="M120" s="8">
        <v>2800</v>
      </c>
      <c r="N120" s="8">
        <v>3100</v>
      </c>
      <c r="O120" s="5">
        <f t="shared" ref="O120" si="41">J120/D120</f>
        <v>4.166666666666667</v>
      </c>
      <c r="Q120" s="5"/>
      <c r="R120" s="5"/>
      <c r="S120" s="5"/>
      <c r="U120" s="6"/>
      <c r="V120" s="6">
        <f t="shared" si="35"/>
        <v>0.24111111111111111</v>
      </c>
      <c r="W120" s="6"/>
      <c r="X120" s="6">
        <f t="shared" si="36"/>
        <v>0.36166666666666664</v>
      </c>
      <c r="Y120" s="6"/>
      <c r="Z120" s="6">
        <f t="shared" si="37"/>
        <v>0.5097222222222223</v>
      </c>
      <c r="AA120" s="5"/>
      <c r="AB120" s="5">
        <f t="shared" si="38"/>
        <v>1.9618528610354222</v>
      </c>
      <c r="AC120" s="5"/>
      <c r="AD120" s="5">
        <f t="shared" si="39"/>
        <v>4.1474654377880178</v>
      </c>
      <c r="AE120" s="5"/>
      <c r="AF120" s="5">
        <f t="shared" si="40"/>
        <v>2.7649769585253456</v>
      </c>
    </row>
    <row r="121" spans="1:32">
      <c r="B121" s="19" t="s">
        <v>230</v>
      </c>
      <c r="D121" s="28">
        <v>50</v>
      </c>
      <c r="E121" s="4"/>
      <c r="F121" s="4"/>
      <c r="G121" s="22" t="s">
        <v>133</v>
      </c>
      <c r="H121" s="8">
        <v>1000</v>
      </c>
      <c r="I121" s="8">
        <v>44</v>
      </c>
      <c r="J121" s="8">
        <v>150</v>
      </c>
      <c r="K121" s="8">
        <v>18.350000000000001</v>
      </c>
      <c r="L121" s="8">
        <v>1500</v>
      </c>
      <c r="M121" s="8">
        <v>2800</v>
      </c>
      <c r="N121" s="8">
        <v>3100</v>
      </c>
      <c r="O121" s="5">
        <f t="shared" si="18"/>
        <v>3</v>
      </c>
      <c r="Q121" s="5">
        <f t="shared" si="19"/>
        <v>8.1743869209809255</v>
      </c>
      <c r="R121" s="5">
        <f t="shared" si="20"/>
        <v>17.281105990783409</v>
      </c>
      <c r="S121" s="5">
        <f t="shared" si="21"/>
        <v>11.52073732718894</v>
      </c>
      <c r="U121" s="6"/>
      <c r="V121" s="6">
        <f t="shared" si="35"/>
        <v>0.1736</v>
      </c>
      <c r="W121" s="6"/>
      <c r="X121" s="6">
        <f t="shared" si="36"/>
        <v>0.26039999999999996</v>
      </c>
      <c r="Y121" s="6"/>
      <c r="Z121" s="6">
        <f t="shared" si="37"/>
        <v>0.36700000000000005</v>
      </c>
      <c r="AA121" s="5"/>
      <c r="AB121" s="5">
        <f t="shared" si="38"/>
        <v>2.7247956403269753</v>
      </c>
      <c r="AC121" s="5"/>
      <c r="AD121" s="5">
        <f t="shared" si="39"/>
        <v>5.7603686635944698</v>
      </c>
      <c r="AE121" s="5"/>
      <c r="AF121" s="5">
        <f t="shared" si="40"/>
        <v>3.8402457757296471</v>
      </c>
    </row>
    <row r="122" spans="1:32">
      <c r="B122" s="19" t="s">
        <v>231</v>
      </c>
      <c r="D122" s="28">
        <f>F122*1.6</f>
        <v>96</v>
      </c>
      <c r="E122" s="4"/>
      <c r="F122" s="4">
        <v>60</v>
      </c>
      <c r="G122" s="22" t="s">
        <v>133</v>
      </c>
      <c r="H122" s="8">
        <v>1000</v>
      </c>
      <c r="I122" s="8">
        <v>44</v>
      </c>
      <c r="J122" s="8">
        <v>150</v>
      </c>
      <c r="K122" s="8">
        <v>18.350000000000001</v>
      </c>
      <c r="L122" s="8">
        <v>1500</v>
      </c>
      <c r="M122" s="8">
        <v>2800</v>
      </c>
      <c r="N122" s="8">
        <v>3100</v>
      </c>
      <c r="O122" s="5">
        <f t="shared" si="18"/>
        <v>1.5625</v>
      </c>
      <c r="Q122" s="5"/>
      <c r="R122" s="5"/>
      <c r="S122" s="5"/>
      <c r="U122" s="6"/>
      <c r="V122" s="6">
        <f t="shared" si="35"/>
        <v>9.0416666666666659E-2</v>
      </c>
      <c r="W122" s="6"/>
      <c r="X122" s="6">
        <f t="shared" si="36"/>
        <v>0.135625</v>
      </c>
      <c r="Y122" s="6"/>
      <c r="Z122" s="6">
        <f t="shared" si="37"/>
        <v>0.19114583333333335</v>
      </c>
      <c r="AA122" s="5"/>
      <c r="AB122" s="5">
        <f t="shared" si="38"/>
        <v>5.2316076294277929</v>
      </c>
      <c r="AC122" s="5"/>
      <c r="AD122" s="5">
        <f t="shared" si="39"/>
        <v>11.059907834101383</v>
      </c>
      <c r="AE122" s="5"/>
      <c r="AF122" s="5">
        <f t="shared" si="40"/>
        <v>7.3732718894009217</v>
      </c>
    </row>
    <row r="123" spans="1:32">
      <c r="B123" s="19" t="s">
        <v>114</v>
      </c>
      <c r="E123" s="4"/>
      <c r="F123" s="4"/>
      <c r="G123" s="22" t="s">
        <v>134</v>
      </c>
      <c r="H123" s="8">
        <v>1200</v>
      </c>
      <c r="I123" s="8">
        <v>74</v>
      </c>
      <c r="J123" s="8">
        <v>220</v>
      </c>
      <c r="K123" s="8">
        <v>30.5</v>
      </c>
      <c r="L123" s="8">
        <v>1700</v>
      </c>
      <c r="M123" s="8">
        <v>3200</v>
      </c>
      <c r="N123" s="8">
        <v>3600</v>
      </c>
      <c r="O123" s="5"/>
      <c r="Q123" s="5">
        <f t="shared" si="19"/>
        <v>7.2131147540983607</v>
      </c>
      <c r="R123" s="5">
        <f t="shared" si="20"/>
        <v>19.097222222222221</v>
      </c>
      <c r="S123" s="5">
        <f t="shared" si="21"/>
        <v>11.233660130718954</v>
      </c>
      <c r="U123" s="6"/>
      <c r="V123" s="6"/>
      <c r="W123" s="6"/>
      <c r="X123" s="6"/>
      <c r="Y123" s="6"/>
      <c r="Z123" s="6"/>
      <c r="AA123" s="5"/>
      <c r="AB123" s="5"/>
      <c r="AC123" s="5"/>
      <c r="AD123" s="5"/>
      <c r="AE123" s="5"/>
      <c r="AF123" s="5"/>
    </row>
    <row r="124" spans="1:32">
      <c r="B124" s="19" t="s">
        <v>115</v>
      </c>
      <c r="E124" s="4"/>
      <c r="F124" s="4"/>
      <c r="G124" s="22" t="s">
        <v>135</v>
      </c>
      <c r="H124" s="8">
        <v>1400</v>
      </c>
      <c r="I124" s="8">
        <v>90</v>
      </c>
      <c r="J124" s="8">
        <v>220</v>
      </c>
      <c r="K124" s="8">
        <v>39.200000000000003</v>
      </c>
      <c r="L124" s="8">
        <v>1900</v>
      </c>
      <c r="M124" s="8">
        <v>3500</v>
      </c>
      <c r="N124" s="8">
        <v>4350</v>
      </c>
      <c r="O124" s="5"/>
      <c r="Q124" s="5">
        <f t="shared" si="19"/>
        <v>5.612244897959183</v>
      </c>
      <c r="R124" s="5">
        <f t="shared" si="20"/>
        <v>14.449917898193759</v>
      </c>
      <c r="S124" s="5">
        <f t="shared" si="21"/>
        <v>7.605219946417769</v>
      </c>
      <c r="U124" s="6"/>
      <c r="V124" s="6"/>
      <c r="W124" s="6"/>
      <c r="X124" s="6"/>
      <c r="Y124" s="6"/>
      <c r="Z124" s="6"/>
      <c r="AA124" s="5"/>
      <c r="AB124" s="5"/>
      <c r="AC124" s="5"/>
      <c r="AD124" s="5"/>
      <c r="AE124" s="5"/>
      <c r="AF124" s="5"/>
    </row>
    <row r="125" spans="1:32">
      <c r="B125" s="19" t="s">
        <v>116</v>
      </c>
      <c r="E125" s="4"/>
      <c r="F125" s="4"/>
      <c r="G125" s="22" t="s">
        <v>136</v>
      </c>
      <c r="H125" s="8">
        <v>1600</v>
      </c>
      <c r="I125" s="8">
        <v>150</v>
      </c>
      <c r="J125" s="8">
        <v>220</v>
      </c>
      <c r="K125" s="8">
        <v>37.6</v>
      </c>
      <c r="L125" s="8">
        <v>2200</v>
      </c>
      <c r="M125" s="8">
        <v>3200</v>
      </c>
      <c r="N125" s="8">
        <v>4950</v>
      </c>
      <c r="O125" s="5"/>
      <c r="Q125" s="5">
        <f t="shared" si="19"/>
        <v>5.8510638297872335</v>
      </c>
      <c r="R125" s="5">
        <f t="shared" si="20"/>
        <v>13.888888888888889</v>
      </c>
      <c r="S125" s="5">
        <f t="shared" si="21"/>
        <v>6.3131313131313131</v>
      </c>
      <c r="U125" s="6"/>
      <c r="V125" s="6"/>
      <c r="W125" s="6"/>
      <c r="X125" s="6"/>
      <c r="Y125" s="6"/>
      <c r="Z125" s="6"/>
      <c r="AA125" s="5"/>
      <c r="AB125" s="5"/>
      <c r="AC125" s="5"/>
      <c r="AD125" s="5"/>
      <c r="AE125" s="5"/>
      <c r="AF125" s="5"/>
    </row>
    <row r="126" spans="1:32">
      <c r="A126" s="7" t="s">
        <v>59</v>
      </c>
      <c r="B126" s="19"/>
      <c r="C126" s="8"/>
      <c r="D126" s="8"/>
      <c r="E126" s="9"/>
      <c r="F126" s="4"/>
      <c r="G126" s="9"/>
      <c r="H126" s="8"/>
      <c r="I126" s="8"/>
      <c r="J126" s="8"/>
      <c r="K126" s="8"/>
      <c r="L126" s="8"/>
      <c r="M126" s="8"/>
      <c r="N126" s="8"/>
      <c r="O126" s="5"/>
      <c r="P126" s="8"/>
      <c r="Q126" s="5"/>
      <c r="R126" s="5"/>
      <c r="S126" s="5"/>
      <c r="T126" s="8"/>
      <c r="U126" s="6"/>
      <c r="V126" s="6"/>
      <c r="W126" s="6"/>
      <c r="X126" s="6"/>
      <c r="Y126" s="6"/>
      <c r="Z126" s="6"/>
      <c r="AA126" s="5"/>
      <c r="AB126" s="5"/>
      <c r="AC126" s="5"/>
      <c r="AD126" s="5"/>
      <c r="AE126" s="5"/>
      <c r="AF126" s="5"/>
    </row>
    <row r="127" spans="1:32">
      <c r="A127" s="7"/>
      <c r="B127" s="19" t="s">
        <v>237</v>
      </c>
      <c r="C127" s="8"/>
      <c r="D127" s="28">
        <v>11</v>
      </c>
      <c r="E127" s="9"/>
      <c r="F127" s="4"/>
      <c r="G127" s="9" t="s">
        <v>137</v>
      </c>
      <c r="H127" s="8">
        <v>500</v>
      </c>
      <c r="I127" s="8">
        <v>5.5</v>
      </c>
      <c r="J127" s="8">
        <v>11</v>
      </c>
      <c r="K127" s="8">
        <v>3.4</v>
      </c>
      <c r="L127" s="8">
        <v>750</v>
      </c>
      <c r="M127" s="8">
        <v>2200</v>
      </c>
      <c r="N127" s="8">
        <v>1600</v>
      </c>
      <c r="O127" s="5">
        <f t="shared" ref="O127" si="42">J127/D127</f>
        <v>1</v>
      </c>
      <c r="P127" s="8"/>
      <c r="Q127" s="5"/>
      <c r="R127" s="5"/>
      <c r="S127" s="5"/>
      <c r="T127" s="8"/>
      <c r="U127" s="6"/>
      <c r="V127" s="6">
        <f t="shared" si="35"/>
        <v>0.32</v>
      </c>
      <c r="W127" s="6"/>
      <c r="X127" s="6">
        <f t="shared" si="36"/>
        <v>0.24000000000000002</v>
      </c>
      <c r="Y127" s="6"/>
      <c r="Z127" s="6">
        <f t="shared" si="37"/>
        <v>0.30909090909090908</v>
      </c>
      <c r="AA127" s="5"/>
      <c r="AB127" s="5">
        <f t="shared" si="38"/>
        <v>3.2352941176470589</v>
      </c>
      <c r="AC127" s="5"/>
      <c r="AD127" s="5">
        <f t="shared" si="39"/>
        <v>3.125</v>
      </c>
      <c r="AE127" s="5"/>
      <c r="AF127" s="5">
        <f t="shared" si="40"/>
        <v>4.166666666666667</v>
      </c>
    </row>
    <row r="128" spans="1:32">
      <c r="B128" s="19" t="s">
        <v>236</v>
      </c>
      <c r="D128" s="28">
        <v>100</v>
      </c>
      <c r="E128" s="4"/>
      <c r="F128" s="4"/>
      <c r="G128" s="22" t="s">
        <v>137</v>
      </c>
      <c r="H128" s="8">
        <v>500</v>
      </c>
      <c r="I128" s="8">
        <v>5.5</v>
      </c>
      <c r="J128" s="8">
        <v>11</v>
      </c>
      <c r="K128" s="8">
        <v>3.4</v>
      </c>
      <c r="L128" s="8">
        <v>750</v>
      </c>
      <c r="M128" s="8">
        <v>2200</v>
      </c>
      <c r="N128" s="8">
        <v>1600</v>
      </c>
      <c r="O128" s="5">
        <f t="shared" ref="O128:O130" si="43">J128/D128</f>
        <v>0.11</v>
      </c>
      <c r="Q128" s="5">
        <f t="shared" ref="Q128:Q191" si="44">J128/K128</f>
        <v>3.2352941176470589</v>
      </c>
      <c r="R128" s="5">
        <f t="shared" ref="R128:R191" si="45">J128/(M128*N128)*1000000</f>
        <v>3.125</v>
      </c>
      <c r="S128" s="5">
        <f t="shared" ref="S128:S191" si="46">J128/(L128*M128*N128)*1000000000</f>
        <v>4.166666666666667</v>
      </c>
      <c r="U128" s="6"/>
      <c r="V128" s="6">
        <f t="shared" si="35"/>
        <v>3.5200000000000002E-2</v>
      </c>
      <c r="W128" s="6"/>
      <c r="X128" s="6">
        <f t="shared" si="36"/>
        <v>2.64E-2</v>
      </c>
      <c r="Y128" s="6"/>
      <c r="Z128" s="6">
        <f t="shared" si="37"/>
        <v>3.4000000000000002E-2</v>
      </c>
      <c r="AA128" s="5"/>
      <c r="AB128" s="5">
        <f t="shared" si="38"/>
        <v>29.411764705882355</v>
      </c>
      <c r="AC128" s="5"/>
      <c r="AD128" s="5">
        <f t="shared" si="39"/>
        <v>28.40909090909091</v>
      </c>
      <c r="AE128" s="5"/>
      <c r="AF128" s="5">
        <f t="shared" si="40"/>
        <v>37.878787878787882</v>
      </c>
    </row>
    <row r="129" spans="1:32">
      <c r="B129" s="19" t="s">
        <v>117</v>
      </c>
      <c r="E129" s="4"/>
      <c r="F129" s="4"/>
      <c r="G129" s="22" t="s">
        <v>138</v>
      </c>
      <c r="H129" s="8">
        <v>650</v>
      </c>
      <c r="I129" s="8">
        <v>11</v>
      </c>
      <c r="J129" s="8">
        <v>11</v>
      </c>
      <c r="K129" s="8">
        <v>6</v>
      </c>
      <c r="L129" s="8">
        <v>900</v>
      </c>
      <c r="M129" s="8">
        <v>2400</v>
      </c>
      <c r="N129" s="8">
        <v>1700</v>
      </c>
      <c r="O129" s="5"/>
      <c r="Q129" s="5">
        <f t="shared" si="44"/>
        <v>1.8333333333333333</v>
      </c>
      <c r="R129" s="5">
        <f t="shared" si="45"/>
        <v>2.6960784313725488</v>
      </c>
      <c r="S129" s="5">
        <f t="shared" si="46"/>
        <v>2.9956427015250546</v>
      </c>
      <c r="U129" s="6"/>
      <c r="V129" s="6"/>
      <c r="W129" s="6"/>
      <c r="X129" s="6"/>
      <c r="Y129" s="6"/>
      <c r="Z129" s="6"/>
      <c r="AA129" s="5"/>
      <c r="AB129" s="5"/>
      <c r="AC129" s="5"/>
      <c r="AD129" s="5"/>
      <c r="AE129" s="5"/>
      <c r="AF129" s="5"/>
    </row>
    <row r="130" spans="1:32">
      <c r="B130" s="19" t="s">
        <v>238</v>
      </c>
      <c r="D130" s="28">
        <v>25</v>
      </c>
      <c r="E130" s="4"/>
      <c r="F130" s="4"/>
      <c r="G130" s="22" t="s">
        <v>138</v>
      </c>
      <c r="H130" s="8">
        <v>800</v>
      </c>
      <c r="I130" s="8">
        <v>7.5</v>
      </c>
      <c r="J130" s="8">
        <v>7.5</v>
      </c>
      <c r="K130" s="8">
        <v>8.6</v>
      </c>
      <c r="L130" s="8">
        <v>1400</v>
      </c>
      <c r="M130" s="8">
        <v>2630</v>
      </c>
      <c r="N130" s="8">
        <v>2050</v>
      </c>
      <c r="O130" s="5">
        <f t="shared" si="43"/>
        <v>0.3</v>
      </c>
      <c r="Q130" s="5">
        <f t="shared" si="44"/>
        <v>0.87209302325581395</v>
      </c>
      <c r="R130" s="5">
        <f t="shared" si="45"/>
        <v>1.3910785495687656</v>
      </c>
      <c r="S130" s="5">
        <f t="shared" si="46"/>
        <v>0.99362753540626114</v>
      </c>
      <c r="U130" s="6"/>
      <c r="V130" s="6">
        <f t="shared" si="35"/>
        <v>0.21565999999999999</v>
      </c>
      <c r="W130" s="6"/>
      <c r="X130" s="6">
        <f t="shared" si="36"/>
        <v>0.30192399999999997</v>
      </c>
      <c r="Y130" s="6"/>
      <c r="Z130" s="6">
        <f t="shared" si="37"/>
        <v>0.34399999999999997</v>
      </c>
      <c r="AA130" s="5"/>
      <c r="AB130" s="5">
        <f t="shared" si="38"/>
        <v>2.9069767441860468</v>
      </c>
      <c r="AC130" s="5"/>
      <c r="AD130" s="5">
        <f t="shared" si="39"/>
        <v>4.6369284985625523</v>
      </c>
      <c r="AE130" s="5"/>
      <c r="AF130" s="5">
        <f t="shared" si="40"/>
        <v>3.3120917846875373</v>
      </c>
    </row>
    <row r="131" spans="1:32">
      <c r="B131" s="19" t="s">
        <v>240</v>
      </c>
      <c r="D131" s="28">
        <v>15</v>
      </c>
      <c r="E131" s="4"/>
      <c r="F131" s="4"/>
      <c r="G131" s="22" t="s">
        <v>138</v>
      </c>
      <c r="H131" s="8">
        <v>800</v>
      </c>
      <c r="I131" s="8">
        <v>7.5</v>
      </c>
      <c r="J131" s="8">
        <v>7.5</v>
      </c>
      <c r="K131" s="8">
        <v>8.6</v>
      </c>
      <c r="L131" s="8">
        <v>1400</v>
      </c>
      <c r="M131" s="8">
        <v>2630</v>
      </c>
      <c r="N131" s="8">
        <v>2050</v>
      </c>
      <c r="O131" s="5">
        <f t="shared" ref="O131" si="47">J131/D131</f>
        <v>0.5</v>
      </c>
      <c r="Q131" s="5"/>
      <c r="R131" s="5"/>
      <c r="S131" s="5"/>
      <c r="U131" s="6"/>
      <c r="V131" s="6">
        <f t="shared" si="35"/>
        <v>0.35943333333333333</v>
      </c>
      <c r="W131" s="6"/>
      <c r="X131" s="6">
        <f t="shared" si="36"/>
        <v>0.50320666666666669</v>
      </c>
      <c r="Y131" s="6"/>
      <c r="Z131" s="6">
        <f t="shared" si="37"/>
        <v>0.57333333333333336</v>
      </c>
      <c r="AA131" s="5"/>
      <c r="AB131" s="5">
        <f t="shared" si="38"/>
        <v>1.7441860465116279</v>
      </c>
      <c r="AC131" s="5"/>
      <c r="AD131" s="5">
        <f t="shared" si="39"/>
        <v>2.7821570991375313</v>
      </c>
      <c r="AE131" s="5"/>
      <c r="AF131" s="5">
        <f t="shared" si="40"/>
        <v>1.9872550708125223</v>
      </c>
    </row>
    <row r="132" spans="1:32">
      <c r="B132" s="19" t="s">
        <v>241</v>
      </c>
      <c r="D132" s="28">
        <v>300</v>
      </c>
      <c r="E132" s="4"/>
      <c r="F132" s="4"/>
      <c r="G132" s="22" t="s">
        <v>138</v>
      </c>
      <c r="H132" s="8">
        <v>800</v>
      </c>
      <c r="I132" s="8">
        <v>7.5</v>
      </c>
      <c r="J132" s="8">
        <v>7.5</v>
      </c>
      <c r="K132" s="8">
        <v>8.6</v>
      </c>
      <c r="L132" s="8">
        <v>1400</v>
      </c>
      <c r="M132" s="8">
        <v>2630</v>
      </c>
      <c r="N132" s="8">
        <v>2050</v>
      </c>
      <c r="O132" s="5">
        <f t="shared" ref="O132" si="48">J132/D132</f>
        <v>2.5000000000000001E-2</v>
      </c>
      <c r="Q132" s="5"/>
      <c r="R132" s="5"/>
      <c r="S132" s="5"/>
      <c r="U132" s="6"/>
      <c r="V132" s="6">
        <f t="shared" si="35"/>
        <v>1.7971666666666667E-2</v>
      </c>
      <c r="W132" s="6"/>
      <c r="X132" s="6">
        <f t="shared" si="36"/>
        <v>2.5160333333333333E-2</v>
      </c>
      <c r="Y132" s="6"/>
      <c r="Z132" s="6">
        <f t="shared" si="37"/>
        <v>2.8666666666666667E-2</v>
      </c>
      <c r="AA132" s="5"/>
      <c r="AB132" s="5">
        <f t="shared" si="38"/>
        <v>34.883720930232556</v>
      </c>
      <c r="AC132" s="5"/>
      <c r="AD132" s="5">
        <f t="shared" si="39"/>
        <v>55.643141982750628</v>
      </c>
      <c r="AE132" s="5"/>
      <c r="AF132" s="5">
        <f t="shared" si="40"/>
        <v>39.745101416250442</v>
      </c>
    </row>
    <row r="133" spans="1:32">
      <c r="B133" s="19" t="s">
        <v>239</v>
      </c>
      <c r="D133" s="28">
        <v>55</v>
      </c>
      <c r="E133" s="4"/>
      <c r="F133" s="4"/>
      <c r="G133" s="22" t="s">
        <v>138</v>
      </c>
      <c r="H133" s="8">
        <v>800</v>
      </c>
      <c r="I133" s="8">
        <v>7.5</v>
      </c>
      <c r="J133" s="8">
        <v>7.5</v>
      </c>
      <c r="K133" s="8">
        <v>8.6</v>
      </c>
      <c r="L133" s="8">
        <v>1400</v>
      </c>
      <c r="M133" s="8">
        <v>2630</v>
      </c>
      <c r="N133" s="8">
        <v>2050</v>
      </c>
      <c r="O133" s="5">
        <f t="shared" ref="O133:O135" si="49">J133/D133</f>
        <v>0.13636363636363635</v>
      </c>
      <c r="Q133" s="5"/>
      <c r="R133" s="5"/>
      <c r="S133" s="5"/>
      <c r="U133" s="6"/>
      <c r="V133" s="6">
        <f t="shared" si="35"/>
        <v>9.8027272727272727E-2</v>
      </c>
      <c r="W133" s="6"/>
      <c r="X133" s="6">
        <f t="shared" si="36"/>
        <v>0.13723818181818181</v>
      </c>
      <c r="Y133" s="6"/>
      <c r="Z133" s="6">
        <f t="shared" si="37"/>
        <v>0.15636363636363634</v>
      </c>
      <c r="AA133" s="5"/>
      <c r="AB133" s="5">
        <f t="shared" si="38"/>
        <v>6.395348837209303</v>
      </c>
      <c r="AC133" s="5"/>
      <c r="AD133" s="5">
        <f t="shared" si="39"/>
        <v>10.201242696837616</v>
      </c>
      <c r="AE133" s="5"/>
      <c r="AF133" s="5">
        <f t="shared" si="40"/>
        <v>7.2866019263125823</v>
      </c>
    </row>
    <row r="134" spans="1:32">
      <c r="B134" s="19" t="s">
        <v>118</v>
      </c>
      <c r="E134" s="4"/>
      <c r="F134" s="4"/>
      <c r="G134" s="22" t="s">
        <v>139</v>
      </c>
      <c r="H134" s="8">
        <v>1000</v>
      </c>
      <c r="I134" s="8">
        <v>45</v>
      </c>
      <c r="J134" s="8">
        <v>45</v>
      </c>
      <c r="K134" s="8">
        <v>12.4</v>
      </c>
      <c r="L134" s="8">
        <v>1350</v>
      </c>
      <c r="M134" s="8">
        <v>2700</v>
      </c>
      <c r="N134" s="8">
        <v>2250</v>
      </c>
      <c r="O134" s="5"/>
      <c r="Q134" s="5">
        <f t="shared" si="44"/>
        <v>3.629032258064516</v>
      </c>
      <c r="R134" s="5">
        <f t="shared" si="45"/>
        <v>7.4074074074074074</v>
      </c>
      <c r="S134" s="5">
        <f t="shared" si="46"/>
        <v>5.4869684499314131</v>
      </c>
      <c r="U134" s="6"/>
      <c r="V134" s="6"/>
      <c r="W134" s="6"/>
      <c r="X134" s="6"/>
      <c r="Y134" s="6"/>
      <c r="Z134" s="6"/>
      <c r="AA134" s="5"/>
      <c r="AB134" s="5"/>
      <c r="AC134" s="5"/>
      <c r="AD134" s="5"/>
      <c r="AE134" s="5"/>
      <c r="AF134" s="5"/>
    </row>
    <row r="135" spans="1:32">
      <c r="B135" s="19" t="s">
        <v>242</v>
      </c>
      <c r="D135" s="28">
        <v>80</v>
      </c>
      <c r="E135" s="4"/>
      <c r="F135" s="4"/>
      <c r="G135" s="22" t="s">
        <v>140</v>
      </c>
      <c r="H135" s="8">
        <v>1200</v>
      </c>
      <c r="I135" s="8">
        <v>45</v>
      </c>
      <c r="J135" s="8">
        <v>45</v>
      </c>
      <c r="K135" s="8">
        <v>18.2</v>
      </c>
      <c r="L135" s="8">
        <v>1550</v>
      </c>
      <c r="M135" s="8">
        <v>3000</v>
      </c>
      <c r="N135" s="8">
        <v>2450</v>
      </c>
      <c r="O135" s="5">
        <f t="shared" si="49"/>
        <v>0.5625</v>
      </c>
      <c r="Q135" s="5">
        <f t="shared" si="44"/>
        <v>2.4725274725274726</v>
      </c>
      <c r="R135" s="5">
        <f t="shared" si="45"/>
        <v>6.1224489795918373</v>
      </c>
      <c r="S135" s="5">
        <f t="shared" si="46"/>
        <v>3.9499670836076368</v>
      </c>
      <c r="U135" s="6"/>
      <c r="V135" s="6">
        <f t="shared" si="35"/>
        <v>9.1874999999999998E-2</v>
      </c>
      <c r="W135" s="6"/>
      <c r="X135" s="6">
        <f t="shared" si="36"/>
        <v>0.14240625000000001</v>
      </c>
      <c r="Y135" s="6"/>
      <c r="Z135" s="6">
        <f t="shared" si="37"/>
        <v>0.22749999999999998</v>
      </c>
      <c r="AA135" s="5"/>
      <c r="AB135" s="5">
        <f t="shared" si="38"/>
        <v>4.395604395604396</v>
      </c>
      <c r="AC135" s="5"/>
      <c r="AD135" s="5">
        <f t="shared" si="39"/>
        <v>10.8843537414966</v>
      </c>
      <c r="AE135" s="5"/>
      <c r="AF135" s="5">
        <f t="shared" si="40"/>
        <v>7.0221637041913541</v>
      </c>
    </row>
    <row r="136" spans="1:32">
      <c r="B136" s="19" t="s">
        <v>119</v>
      </c>
      <c r="D136">
        <v>550</v>
      </c>
      <c r="E136" s="4"/>
      <c r="F136" s="4">
        <f t="shared" ref="E136:F157" si="50">D136/1.6</f>
        <v>343.75</v>
      </c>
      <c r="G136" s="22" t="s">
        <v>141</v>
      </c>
      <c r="H136" s="8">
        <v>1600</v>
      </c>
      <c r="J136" s="8"/>
      <c r="K136" s="8">
        <v>45.5</v>
      </c>
      <c r="L136" s="8">
        <v>2800</v>
      </c>
      <c r="M136" s="8">
        <v>4300</v>
      </c>
      <c r="N136" s="8">
        <v>5200</v>
      </c>
      <c r="O136" s="5"/>
      <c r="Q136" s="5"/>
      <c r="R136" s="5"/>
      <c r="S136" s="5"/>
      <c r="U136" s="6">
        <f t="shared" ref="U136:U195" si="51">(M136*N136)/1000000/F136</f>
        <v>6.5047272727272731E-2</v>
      </c>
      <c r="V136" s="6">
        <f t="shared" ref="V136:V195" si="52">(M136*N136)/1000000/D136</f>
        <v>4.065454545454545E-2</v>
      </c>
      <c r="W136" s="6">
        <f t="shared" ref="W136:W195" si="53">(L136*M136*N136)/1000000000/F136</f>
        <v>0.18213236363636362</v>
      </c>
      <c r="X136" s="6">
        <f t="shared" ref="X136:X195" si="54">(L136*M136*N136)/1000000000/D136</f>
        <v>0.11383272727272727</v>
      </c>
      <c r="Y136" s="6">
        <f t="shared" ref="Y136:Y195" si="55">K136/F136</f>
        <v>0.13236363636363635</v>
      </c>
      <c r="Z136" s="6">
        <f t="shared" ref="Z136:Z195" si="56">K136/D136</f>
        <v>8.2727272727272733E-2</v>
      </c>
      <c r="AA136" s="5">
        <f t="shared" ref="AA136:AA195" si="57">F136/K136</f>
        <v>7.5549450549450547</v>
      </c>
      <c r="AB136" s="5">
        <f t="shared" ref="AB136:AB195" si="58">D136/K136</f>
        <v>12.087912087912088</v>
      </c>
      <c r="AC136" s="5">
        <f t="shared" ref="AC136:AC195" si="59">F136/(M136*N136)*1000000</f>
        <v>15.373434704830055</v>
      </c>
      <c r="AD136" s="5">
        <f t="shared" ref="AD136:AD195" si="60">D136/(M136*N136)*1000000</f>
        <v>24.597495527728086</v>
      </c>
      <c r="AE136" s="5">
        <f t="shared" ref="AE136:AE195" si="61">F136/(M136*N136*L136)*1000000000</f>
        <v>5.4905123945821614</v>
      </c>
      <c r="AF136" s="5">
        <f t="shared" ref="AF136:AF195" si="62">D136/(M136*N136*L136)*1000000000</f>
        <v>8.7848198313314594</v>
      </c>
    </row>
    <row r="137" spans="1:32">
      <c r="B137" s="19" t="s">
        <v>120</v>
      </c>
      <c r="D137">
        <v>1700</v>
      </c>
      <c r="E137" s="4"/>
      <c r="F137" s="4">
        <f t="shared" si="50"/>
        <v>1062.5</v>
      </c>
      <c r="G137" s="22" t="s">
        <v>142</v>
      </c>
      <c r="H137" s="8">
        <v>1800</v>
      </c>
      <c r="J137" s="8"/>
      <c r="K137" s="8">
        <v>54.5</v>
      </c>
      <c r="L137" s="8">
        <v>3220</v>
      </c>
      <c r="M137" s="8">
        <v>5800</v>
      </c>
      <c r="N137" s="8">
        <v>6100</v>
      </c>
      <c r="O137" s="5"/>
      <c r="Q137" s="5"/>
      <c r="R137" s="5"/>
      <c r="S137" s="5"/>
      <c r="U137" s="6">
        <f t="shared" si="51"/>
        <v>3.329882352941177E-2</v>
      </c>
      <c r="V137" s="6">
        <f t="shared" si="52"/>
        <v>2.0811764705882356E-2</v>
      </c>
      <c r="W137" s="6">
        <f t="shared" si="53"/>
        <v>0.10722221176470588</v>
      </c>
      <c r="X137" s="6">
        <f t="shared" si="54"/>
        <v>6.7013882352941173E-2</v>
      </c>
      <c r="Y137" s="6">
        <f t="shared" si="55"/>
        <v>5.1294117647058823E-2</v>
      </c>
      <c r="Z137" s="6">
        <f t="shared" si="56"/>
        <v>3.2058823529411765E-2</v>
      </c>
      <c r="AA137" s="5">
        <f t="shared" si="57"/>
        <v>19.495412844036696</v>
      </c>
      <c r="AB137" s="5">
        <f t="shared" si="58"/>
        <v>31.192660550458715</v>
      </c>
      <c r="AC137" s="5">
        <f t="shared" si="59"/>
        <v>30.031091011871112</v>
      </c>
      <c r="AD137" s="5">
        <f t="shared" si="60"/>
        <v>48.049745618993782</v>
      </c>
      <c r="AE137" s="5">
        <f t="shared" si="61"/>
        <v>9.3264257800841968</v>
      </c>
      <c r="AF137" s="5">
        <f t="shared" si="62"/>
        <v>14.922281248134714</v>
      </c>
    </row>
    <row r="138" spans="1:32">
      <c r="B138" s="19" t="s">
        <v>121</v>
      </c>
      <c r="D138">
        <v>2800</v>
      </c>
      <c r="E138" s="4"/>
      <c r="F138" s="4">
        <f t="shared" si="50"/>
        <v>1750</v>
      </c>
      <c r="G138" s="22" t="s">
        <v>143</v>
      </c>
      <c r="H138" s="8">
        <v>2000</v>
      </c>
      <c r="J138" s="8"/>
      <c r="K138" s="8">
        <v>98</v>
      </c>
      <c r="L138" s="8">
        <v>3500</v>
      </c>
      <c r="M138" s="8">
        <v>6400</v>
      </c>
      <c r="N138" s="8">
        <v>6400</v>
      </c>
      <c r="O138" s="5"/>
      <c r="Q138" s="5"/>
      <c r="R138" s="5"/>
      <c r="S138" s="5"/>
      <c r="U138" s="6">
        <f t="shared" si="51"/>
        <v>2.3405714285714287E-2</v>
      </c>
      <c r="V138" s="6">
        <f t="shared" si="52"/>
        <v>1.4628571428571428E-2</v>
      </c>
      <c r="W138" s="6">
        <f t="shared" si="53"/>
        <v>8.1920000000000007E-2</v>
      </c>
      <c r="X138" s="6">
        <f t="shared" si="54"/>
        <v>5.1200000000000002E-2</v>
      </c>
      <c r="Y138" s="6">
        <f t="shared" si="55"/>
        <v>5.6000000000000001E-2</v>
      </c>
      <c r="Z138" s="6">
        <f t="shared" si="56"/>
        <v>3.5000000000000003E-2</v>
      </c>
      <c r="AA138" s="5">
        <f t="shared" si="57"/>
        <v>17.857142857142858</v>
      </c>
      <c r="AB138" s="5">
        <f t="shared" si="58"/>
        <v>28.571428571428573</v>
      </c>
      <c r="AC138" s="5">
        <f t="shared" si="59"/>
        <v>42.724609375</v>
      </c>
      <c r="AD138" s="5">
        <f t="shared" si="60"/>
        <v>68.359375</v>
      </c>
      <c r="AE138" s="5">
        <f t="shared" si="61"/>
        <v>12.20703125</v>
      </c>
      <c r="AF138" s="5">
        <f t="shared" si="62"/>
        <v>19.53125</v>
      </c>
    </row>
    <row r="139" spans="1:32">
      <c r="A139" s="3" t="s">
        <v>49</v>
      </c>
      <c r="D139" s="5"/>
      <c r="E139" s="5"/>
      <c r="F139" s="4"/>
      <c r="G139" s="5"/>
      <c r="J139" s="12"/>
      <c r="K139" s="12"/>
      <c r="M139" s="11"/>
      <c r="N139" s="11"/>
      <c r="O139" s="5"/>
      <c r="Q139" s="5"/>
      <c r="R139" s="5"/>
      <c r="S139" s="5"/>
      <c r="U139" s="6"/>
      <c r="V139" s="6"/>
      <c r="W139" s="6"/>
      <c r="X139" s="6"/>
      <c r="Y139" s="6"/>
      <c r="Z139" s="6"/>
      <c r="AA139" s="5"/>
      <c r="AB139" s="5"/>
      <c r="AC139" s="5"/>
      <c r="AD139" s="5"/>
      <c r="AE139" s="5"/>
      <c r="AF139" s="5"/>
    </row>
    <row r="140" spans="1:32">
      <c r="B140" s="17" t="s">
        <v>122</v>
      </c>
      <c r="D140" s="24">
        <v>130</v>
      </c>
      <c r="E140" s="5"/>
      <c r="F140" s="4">
        <f t="shared" si="50"/>
        <v>81.25</v>
      </c>
      <c r="G140" s="25" t="s">
        <v>144</v>
      </c>
      <c r="H140">
        <v>600</v>
      </c>
      <c r="I140">
        <v>11</v>
      </c>
      <c r="J140" s="26">
        <v>11</v>
      </c>
      <c r="K140" s="12">
        <v>7.3</v>
      </c>
      <c r="L140">
        <v>1080</v>
      </c>
      <c r="M140" s="11">
        <v>2250</v>
      </c>
      <c r="N140" s="11">
        <v>2450</v>
      </c>
      <c r="O140" s="5">
        <f t="shared" ref="O140:O195" si="63">J140/D140</f>
        <v>8.461538461538462E-2</v>
      </c>
      <c r="Q140" s="5">
        <f t="shared" si="44"/>
        <v>1.5068493150684932</v>
      </c>
      <c r="R140" s="5">
        <f t="shared" si="45"/>
        <v>1.9954648526077099</v>
      </c>
      <c r="S140" s="5">
        <f t="shared" si="46"/>
        <v>1.8476526413034349</v>
      </c>
      <c r="U140" s="6">
        <f t="shared" si="51"/>
        <v>6.7846153846153848E-2</v>
      </c>
      <c r="V140" s="6">
        <f t="shared" si="52"/>
        <v>4.2403846153846153E-2</v>
      </c>
      <c r="W140" s="6">
        <f t="shared" si="53"/>
        <v>7.3273846153846148E-2</v>
      </c>
      <c r="X140" s="6">
        <f t="shared" si="54"/>
        <v>4.5796153846153848E-2</v>
      </c>
      <c r="Y140" s="6">
        <f t="shared" si="55"/>
        <v>8.9846153846153839E-2</v>
      </c>
      <c r="Z140" s="6">
        <f t="shared" si="56"/>
        <v>5.6153846153846151E-2</v>
      </c>
      <c r="AA140" s="5">
        <f t="shared" si="57"/>
        <v>11.13013698630137</v>
      </c>
      <c r="AB140" s="5">
        <f t="shared" si="58"/>
        <v>17.808219178082194</v>
      </c>
      <c r="AC140" s="5">
        <f t="shared" si="59"/>
        <v>14.739229024943311</v>
      </c>
      <c r="AD140" s="5">
        <f t="shared" si="60"/>
        <v>23.582766439909296</v>
      </c>
      <c r="AE140" s="5">
        <f t="shared" si="61"/>
        <v>13.647434282354917</v>
      </c>
      <c r="AF140" s="5">
        <f t="shared" si="62"/>
        <v>21.835894851767868</v>
      </c>
    </row>
    <row r="141" spans="1:32">
      <c r="B141" s="17" t="s">
        <v>123</v>
      </c>
      <c r="D141">
        <v>155</v>
      </c>
      <c r="F141" s="4">
        <f t="shared" si="50"/>
        <v>96.875</v>
      </c>
      <c r="G141" s="25" t="s">
        <v>145</v>
      </c>
      <c r="H141">
        <v>800</v>
      </c>
      <c r="I141">
        <v>30</v>
      </c>
      <c r="J141">
        <v>30</v>
      </c>
      <c r="K141" s="8">
        <v>12.05</v>
      </c>
      <c r="L141" s="8">
        <v>1230</v>
      </c>
      <c r="M141" s="8">
        <v>2300</v>
      </c>
      <c r="N141" s="8">
        <v>2950</v>
      </c>
      <c r="O141" s="5">
        <f t="shared" si="63"/>
        <v>0.19354838709677419</v>
      </c>
      <c r="Q141" s="5">
        <f t="shared" si="44"/>
        <v>2.4896265560165975</v>
      </c>
      <c r="R141" s="5">
        <f t="shared" si="45"/>
        <v>4.421518054532056</v>
      </c>
      <c r="S141" s="5">
        <f t="shared" si="46"/>
        <v>3.594730125635818</v>
      </c>
      <c r="U141" s="6">
        <f t="shared" si="51"/>
        <v>7.0038709677419361E-2</v>
      </c>
      <c r="V141" s="6">
        <f t="shared" si="52"/>
        <v>4.3774193548387096E-2</v>
      </c>
      <c r="W141" s="6">
        <f t="shared" si="53"/>
        <v>8.6147612903225798E-2</v>
      </c>
      <c r="X141" s="6">
        <f t="shared" si="54"/>
        <v>5.3842258064516126E-2</v>
      </c>
      <c r="Y141" s="6">
        <f t="shared" si="55"/>
        <v>0.12438709677419356</v>
      </c>
      <c r="Z141" s="6">
        <f t="shared" si="56"/>
        <v>7.7741935483870969E-2</v>
      </c>
      <c r="AA141" s="5">
        <f t="shared" si="57"/>
        <v>8.0394190871369293</v>
      </c>
      <c r="AB141" s="5">
        <f t="shared" si="58"/>
        <v>12.863070539419086</v>
      </c>
      <c r="AC141" s="5">
        <f t="shared" si="59"/>
        <v>14.277818717759764</v>
      </c>
      <c r="AD141" s="5">
        <f t="shared" si="60"/>
        <v>22.844509948415624</v>
      </c>
      <c r="AE141" s="5">
        <f t="shared" si="61"/>
        <v>11.607982697365662</v>
      </c>
      <c r="AF141" s="5">
        <f t="shared" si="62"/>
        <v>18.572772315785059</v>
      </c>
    </row>
    <row r="142" spans="1:32">
      <c r="B142" s="17" t="s">
        <v>124</v>
      </c>
      <c r="D142">
        <v>290</v>
      </c>
      <c r="F142" s="4">
        <f t="shared" si="50"/>
        <v>181.25</v>
      </c>
      <c r="G142" s="25" t="s">
        <v>146</v>
      </c>
      <c r="H142">
        <v>1000</v>
      </c>
      <c r="I142">
        <v>44</v>
      </c>
      <c r="J142">
        <v>44</v>
      </c>
      <c r="K142" s="8">
        <v>18.5</v>
      </c>
      <c r="L142" s="8">
        <v>1450</v>
      </c>
      <c r="M142" s="8">
        <v>2750</v>
      </c>
      <c r="N142" s="8">
        <v>3750</v>
      </c>
      <c r="O142" s="5">
        <f t="shared" si="63"/>
        <v>0.15172413793103448</v>
      </c>
      <c r="Q142" s="5">
        <f t="shared" si="44"/>
        <v>2.3783783783783785</v>
      </c>
      <c r="R142" s="5">
        <f t="shared" si="45"/>
        <v>4.2666666666666666</v>
      </c>
      <c r="S142" s="5">
        <f t="shared" si="46"/>
        <v>2.9425287356321839</v>
      </c>
      <c r="U142" s="6">
        <f t="shared" si="51"/>
        <v>5.6896551724137934E-2</v>
      </c>
      <c r="V142" s="6">
        <f t="shared" si="52"/>
        <v>3.5560344827586209E-2</v>
      </c>
      <c r="W142" s="6">
        <f t="shared" si="53"/>
        <v>8.2500000000000004E-2</v>
      </c>
      <c r="X142" s="6">
        <f t="shared" si="54"/>
        <v>5.1562499999999997E-2</v>
      </c>
      <c r="Y142" s="6">
        <f t="shared" si="55"/>
        <v>0.10206896551724139</v>
      </c>
      <c r="Z142" s="6">
        <f t="shared" si="56"/>
        <v>6.3793103448275865E-2</v>
      </c>
      <c r="AA142" s="5">
        <f t="shared" si="57"/>
        <v>9.7972972972972965</v>
      </c>
      <c r="AB142" s="5">
        <f t="shared" si="58"/>
        <v>15.675675675675675</v>
      </c>
      <c r="AC142" s="5">
        <f t="shared" si="59"/>
        <v>17.575757575757574</v>
      </c>
      <c r="AD142" s="5">
        <f t="shared" si="60"/>
        <v>28.121212121212121</v>
      </c>
      <c r="AE142" s="5">
        <f t="shared" si="61"/>
        <v>12.121212121212121</v>
      </c>
      <c r="AF142" s="5">
        <f t="shared" si="62"/>
        <v>19.393939393939394</v>
      </c>
    </row>
    <row r="143" spans="1:32">
      <c r="B143" s="17" t="s">
        <v>125</v>
      </c>
      <c r="D143">
        <v>460</v>
      </c>
      <c r="F143" s="4">
        <f t="shared" si="50"/>
        <v>287.5</v>
      </c>
      <c r="G143" s="25" t="s">
        <v>147</v>
      </c>
      <c r="H143">
        <v>1200</v>
      </c>
      <c r="I143">
        <v>74</v>
      </c>
      <c r="J143">
        <v>74</v>
      </c>
      <c r="K143" s="8">
        <v>31.5</v>
      </c>
      <c r="L143" s="8">
        <v>1900</v>
      </c>
      <c r="M143" s="8">
        <v>3700</v>
      </c>
      <c r="N143" s="8">
        <v>4350</v>
      </c>
      <c r="O143" s="5">
        <f t="shared" si="63"/>
        <v>0.16086956521739129</v>
      </c>
      <c r="Q143" s="5">
        <f t="shared" si="44"/>
        <v>2.3492063492063493</v>
      </c>
      <c r="R143" s="5">
        <f t="shared" si="45"/>
        <v>4.5977011494252871</v>
      </c>
      <c r="S143" s="5">
        <f t="shared" si="46"/>
        <v>2.4198427102238353</v>
      </c>
      <c r="U143" s="6">
        <f t="shared" si="51"/>
        <v>5.5982608695652171E-2</v>
      </c>
      <c r="V143" s="6">
        <f t="shared" si="52"/>
        <v>3.4989130434782606E-2</v>
      </c>
      <c r="W143" s="6">
        <f t="shared" si="53"/>
        <v>0.10636695652173914</v>
      </c>
      <c r="X143" s="6">
        <f t="shared" si="54"/>
        <v>6.6479347826086957E-2</v>
      </c>
      <c r="Y143" s="6">
        <f t="shared" si="55"/>
        <v>0.10956521739130434</v>
      </c>
      <c r="Z143" s="6">
        <f t="shared" si="56"/>
        <v>6.8478260869565211E-2</v>
      </c>
      <c r="AA143" s="5">
        <f t="shared" si="57"/>
        <v>9.1269841269841265</v>
      </c>
      <c r="AB143" s="5">
        <f t="shared" si="58"/>
        <v>14.603174603174603</v>
      </c>
      <c r="AC143" s="5">
        <f t="shared" si="59"/>
        <v>17.862690276483377</v>
      </c>
      <c r="AD143" s="5">
        <f t="shared" si="60"/>
        <v>28.580304442373407</v>
      </c>
      <c r="AE143" s="5">
        <f t="shared" si="61"/>
        <v>9.4014159349912525</v>
      </c>
      <c r="AF143" s="5">
        <f t="shared" si="62"/>
        <v>15.042265495986003</v>
      </c>
    </row>
    <row r="144" spans="1:32">
      <c r="B144" s="17" t="s">
        <v>126</v>
      </c>
      <c r="D144">
        <v>500</v>
      </c>
      <c r="F144" s="4">
        <f t="shared" si="50"/>
        <v>312.5</v>
      </c>
      <c r="G144" s="25" t="s">
        <v>148</v>
      </c>
      <c r="H144">
        <v>1400</v>
      </c>
      <c r="K144" s="8">
        <v>48.6</v>
      </c>
      <c r="L144" s="8">
        <v>2100</v>
      </c>
      <c r="M144" s="8">
        <v>4100</v>
      </c>
      <c r="N144" s="8">
        <v>4800</v>
      </c>
      <c r="O144" s="5"/>
      <c r="Q144" s="5"/>
      <c r="R144" s="5"/>
      <c r="S144" s="5"/>
      <c r="U144" s="6">
        <f t="shared" si="51"/>
        <v>6.2976000000000004E-2</v>
      </c>
      <c r="V144" s="6">
        <f t="shared" si="52"/>
        <v>3.9359999999999999E-2</v>
      </c>
      <c r="W144" s="6">
        <f t="shared" si="53"/>
        <v>0.13224960000000002</v>
      </c>
      <c r="X144" s="6">
        <f t="shared" si="54"/>
        <v>8.2656000000000007E-2</v>
      </c>
      <c r="Y144" s="6">
        <f t="shared" si="55"/>
        <v>0.15551999999999999</v>
      </c>
      <c r="Z144" s="6">
        <f t="shared" si="56"/>
        <v>9.7200000000000009E-2</v>
      </c>
      <c r="AA144" s="5">
        <f t="shared" si="57"/>
        <v>6.4300411522633745</v>
      </c>
      <c r="AB144" s="5">
        <f t="shared" si="58"/>
        <v>10.288065843621398</v>
      </c>
      <c r="AC144" s="5">
        <f t="shared" si="59"/>
        <v>15.879065040650408</v>
      </c>
      <c r="AD144" s="5">
        <f t="shared" si="60"/>
        <v>25.40650406504065</v>
      </c>
      <c r="AE144" s="5">
        <f t="shared" si="61"/>
        <v>7.5614595431668601</v>
      </c>
      <c r="AF144" s="5">
        <f t="shared" si="62"/>
        <v>12.098335269066977</v>
      </c>
    </row>
    <row r="145" spans="1:32">
      <c r="B145" s="17" t="s">
        <v>127</v>
      </c>
      <c r="D145">
        <v>600</v>
      </c>
      <c r="F145" s="4">
        <f t="shared" si="50"/>
        <v>375</v>
      </c>
      <c r="G145" s="25" t="s">
        <v>149</v>
      </c>
      <c r="H145">
        <v>1600</v>
      </c>
      <c r="I145">
        <v>110</v>
      </c>
      <c r="J145">
        <v>110</v>
      </c>
      <c r="K145" s="8">
        <v>49.1</v>
      </c>
      <c r="L145" s="8">
        <v>2350</v>
      </c>
      <c r="M145" s="8">
        <v>4400</v>
      </c>
      <c r="N145" s="8">
        <v>5400</v>
      </c>
      <c r="O145" s="5">
        <f t="shared" si="63"/>
        <v>0.18333333333333332</v>
      </c>
      <c r="Q145" s="5">
        <f t="shared" si="44"/>
        <v>2.2403258655804481</v>
      </c>
      <c r="R145" s="5">
        <f t="shared" si="45"/>
        <v>4.6296296296296298</v>
      </c>
      <c r="S145" s="5">
        <f t="shared" si="46"/>
        <v>1.9700551615445232</v>
      </c>
      <c r="U145" s="6">
        <f t="shared" si="51"/>
        <v>6.336E-2</v>
      </c>
      <c r="V145" s="6">
        <f t="shared" si="52"/>
        <v>3.9600000000000003E-2</v>
      </c>
      <c r="W145" s="6">
        <f t="shared" si="53"/>
        <v>0.148896</v>
      </c>
      <c r="X145" s="6">
        <f t="shared" si="54"/>
        <v>9.3060000000000004E-2</v>
      </c>
      <c r="Y145" s="6">
        <f t="shared" si="55"/>
        <v>0.13093333333333335</v>
      </c>
      <c r="Z145" s="6">
        <f t="shared" si="56"/>
        <v>8.1833333333333341E-2</v>
      </c>
      <c r="AA145" s="5">
        <f t="shared" si="57"/>
        <v>7.6374745417515273</v>
      </c>
      <c r="AB145" s="5">
        <f t="shared" si="58"/>
        <v>12.219959266802444</v>
      </c>
      <c r="AC145" s="5">
        <f t="shared" si="59"/>
        <v>15.782828282828282</v>
      </c>
      <c r="AD145" s="5">
        <f t="shared" si="60"/>
        <v>25.252525252525253</v>
      </c>
      <c r="AE145" s="5">
        <f t="shared" si="61"/>
        <v>6.7160971416290565</v>
      </c>
      <c r="AF145" s="5">
        <f t="shared" si="62"/>
        <v>10.74575542660649</v>
      </c>
    </row>
    <row r="146" spans="1:32">
      <c r="B146" s="17" t="s">
        <v>128</v>
      </c>
      <c r="D146">
        <v>750</v>
      </c>
      <c r="F146" s="4">
        <f t="shared" si="50"/>
        <v>468.75</v>
      </c>
      <c r="G146" s="25" t="s">
        <v>142</v>
      </c>
      <c r="H146">
        <v>1800</v>
      </c>
      <c r="K146" s="8">
        <v>71.3</v>
      </c>
      <c r="L146" s="8">
        <v>2700</v>
      </c>
      <c r="M146" s="8">
        <v>5100</v>
      </c>
      <c r="N146" s="8">
        <v>6050</v>
      </c>
      <c r="O146" s="5"/>
      <c r="Q146" s="5"/>
      <c r="R146" s="5"/>
      <c r="S146" s="5"/>
      <c r="U146" s="6">
        <f t="shared" si="51"/>
        <v>6.5824000000000008E-2</v>
      </c>
      <c r="V146" s="6">
        <f t="shared" si="52"/>
        <v>4.1140000000000003E-2</v>
      </c>
      <c r="W146" s="6">
        <f t="shared" si="53"/>
        <v>0.17772479999999999</v>
      </c>
      <c r="X146" s="6">
        <f t="shared" si="54"/>
        <v>0.111078</v>
      </c>
      <c r="Y146" s="6">
        <f t="shared" si="55"/>
        <v>0.15210666666666667</v>
      </c>
      <c r="Z146" s="6">
        <f t="shared" si="56"/>
        <v>9.506666666666666E-2</v>
      </c>
      <c r="AA146" s="5">
        <f t="shared" si="57"/>
        <v>6.5743338008415151</v>
      </c>
      <c r="AB146" s="5">
        <f t="shared" si="58"/>
        <v>10.518934081346424</v>
      </c>
      <c r="AC146" s="5">
        <f t="shared" si="59"/>
        <v>15.192027224112785</v>
      </c>
      <c r="AD146" s="5">
        <f t="shared" si="60"/>
        <v>24.307243558580456</v>
      </c>
      <c r="AE146" s="5">
        <f t="shared" si="61"/>
        <v>5.6266767496714021</v>
      </c>
      <c r="AF146" s="5">
        <f t="shared" si="62"/>
        <v>9.0026827994742433</v>
      </c>
    </row>
    <row r="147" spans="1:32">
      <c r="B147" s="17" t="s">
        <v>129</v>
      </c>
      <c r="D147">
        <v>1800</v>
      </c>
      <c r="F147" s="4">
        <f t="shared" si="50"/>
        <v>1125</v>
      </c>
      <c r="G147" s="25" t="s">
        <v>150</v>
      </c>
      <c r="H147">
        <v>2000</v>
      </c>
      <c r="K147" s="8">
        <v>150</v>
      </c>
      <c r="L147" s="8">
        <v>3500</v>
      </c>
      <c r="M147" s="8">
        <v>5600</v>
      </c>
      <c r="N147" s="8">
        <v>7100</v>
      </c>
      <c r="O147" s="5"/>
      <c r="Q147" s="5"/>
      <c r="R147" s="5"/>
      <c r="S147" s="5"/>
      <c r="U147" s="6">
        <f t="shared" si="51"/>
        <v>3.5342222222222219E-2</v>
      </c>
      <c r="V147" s="6">
        <f t="shared" si="52"/>
        <v>2.2088888888888887E-2</v>
      </c>
      <c r="W147" s="6">
        <f t="shared" si="53"/>
        <v>0.12369777777777778</v>
      </c>
      <c r="X147" s="6">
        <f t="shared" si="54"/>
        <v>7.7311111111111108E-2</v>
      </c>
      <c r="Y147" s="6">
        <f t="shared" si="55"/>
        <v>0.13333333333333333</v>
      </c>
      <c r="Z147" s="6">
        <f t="shared" si="56"/>
        <v>8.3333333333333329E-2</v>
      </c>
      <c r="AA147" s="5">
        <f t="shared" si="57"/>
        <v>7.5</v>
      </c>
      <c r="AB147" s="5">
        <f t="shared" si="58"/>
        <v>12</v>
      </c>
      <c r="AC147" s="5">
        <f t="shared" si="59"/>
        <v>28.294768611670023</v>
      </c>
      <c r="AD147" s="5">
        <f t="shared" si="60"/>
        <v>45.271629778672029</v>
      </c>
      <c r="AE147" s="5">
        <f t="shared" si="61"/>
        <v>8.0842196033342901</v>
      </c>
      <c r="AF147" s="5">
        <f t="shared" si="62"/>
        <v>12.934751365334867</v>
      </c>
    </row>
    <row r="148" spans="1:32">
      <c r="B148" s="17" t="s">
        <v>130</v>
      </c>
      <c r="D148">
        <v>9000</v>
      </c>
      <c r="F148" s="4">
        <f t="shared" si="50"/>
        <v>5625</v>
      </c>
      <c r="G148" s="25" t="s">
        <v>151</v>
      </c>
      <c r="H148">
        <v>2500</v>
      </c>
      <c r="I148">
        <v>1400</v>
      </c>
      <c r="J148">
        <v>1400</v>
      </c>
      <c r="K148" s="8">
        <v>321</v>
      </c>
      <c r="L148" s="8">
        <v>3600</v>
      </c>
      <c r="M148" s="8">
        <v>6180</v>
      </c>
      <c r="N148" s="8">
        <v>7580</v>
      </c>
      <c r="O148" s="5">
        <f t="shared" si="63"/>
        <v>0.15555555555555556</v>
      </c>
      <c r="Q148" s="5">
        <f t="shared" si="44"/>
        <v>4.361370716510903</v>
      </c>
      <c r="R148" s="5">
        <f t="shared" si="45"/>
        <v>29.886176362596171</v>
      </c>
      <c r="S148" s="5">
        <f t="shared" si="46"/>
        <v>8.3017156562767145</v>
      </c>
      <c r="U148" s="6">
        <f t="shared" si="51"/>
        <v>8.3278933333333326E-3</v>
      </c>
      <c r="V148" s="6">
        <f t="shared" si="52"/>
        <v>5.2049333333333333E-3</v>
      </c>
      <c r="W148" s="6">
        <f t="shared" si="53"/>
        <v>2.9980415999999999E-2</v>
      </c>
      <c r="X148" s="6">
        <f t="shared" si="54"/>
        <v>1.8737759999999999E-2</v>
      </c>
      <c r="Y148" s="6">
        <f t="shared" si="55"/>
        <v>5.7066666666666668E-2</v>
      </c>
      <c r="Z148" s="6">
        <f t="shared" si="56"/>
        <v>3.5666666666666666E-2</v>
      </c>
      <c r="AA148" s="5">
        <f t="shared" si="57"/>
        <v>17.523364485981308</v>
      </c>
      <c r="AB148" s="5">
        <f t="shared" si="58"/>
        <v>28.037383177570092</v>
      </c>
      <c r="AC148" s="5">
        <f t="shared" si="59"/>
        <v>120.07838717114532</v>
      </c>
      <c r="AD148" s="5">
        <f t="shared" si="60"/>
        <v>192.12541947383249</v>
      </c>
      <c r="AE148" s="5">
        <f t="shared" si="61"/>
        <v>33.355107547540371</v>
      </c>
      <c r="AF148" s="5">
        <f t="shared" si="62"/>
        <v>53.368172076064589</v>
      </c>
    </row>
    <row r="149" spans="1:32">
      <c r="F149" s="4"/>
      <c r="G149" s="5"/>
      <c r="O149" s="5"/>
      <c r="Q149" s="5"/>
      <c r="R149" s="5"/>
      <c r="S149" s="5"/>
      <c r="U149" s="6"/>
      <c r="V149" s="6"/>
      <c r="W149" s="6"/>
      <c r="X149" s="6"/>
      <c r="Y149" s="6"/>
      <c r="Z149" s="6"/>
      <c r="AA149" s="5"/>
      <c r="AB149" s="5"/>
      <c r="AC149" s="5"/>
      <c r="AD149" s="5"/>
      <c r="AE149" s="5"/>
      <c r="AF149" s="5"/>
    </row>
    <row r="150" spans="1:32">
      <c r="A150" s="21" t="s">
        <v>152</v>
      </c>
      <c r="F150" s="4"/>
      <c r="O150" s="5"/>
      <c r="Q150" s="5"/>
      <c r="R150" s="5"/>
      <c r="S150" s="5"/>
      <c r="U150" s="6"/>
      <c r="V150" s="6"/>
      <c r="W150" s="6"/>
      <c r="X150" s="6"/>
      <c r="Y150" s="6"/>
      <c r="Z150" s="6"/>
      <c r="AA150" s="5"/>
      <c r="AB150" s="5"/>
      <c r="AC150" s="5"/>
      <c r="AD150" s="5"/>
      <c r="AE150" s="5"/>
      <c r="AF150" s="5"/>
    </row>
    <row r="151" spans="1:32">
      <c r="A151" s="3" t="s">
        <v>112</v>
      </c>
      <c r="F151" s="4"/>
      <c r="O151" s="5"/>
      <c r="Q151" s="5"/>
      <c r="R151" s="5"/>
      <c r="S151" s="5"/>
      <c r="U151" s="6"/>
      <c r="V151" s="6"/>
      <c r="W151" s="6"/>
      <c r="X151" s="6"/>
      <c r="Y151" s="6"/>
      <c r="Z151" s="6"/>
      <c r="AA151" s="5"/>
      <c r="AB151" s="5"/>
      <c r="AC151" s="5"/>
      <c r="AD151" s="5"/>
      <c r="AE151" s="5"/>
      <c r="AF151" s="5"/>
    </row>
    <row r="152" spans="1:32">
      <c r="B152" s="17" t="s">
        <v>153</v>
      </c>
      <c r="F152" s="4"/>
      <c r="G152" s="2" t="s">
        <v>159</v>
      </c>
      <c r="H152">
        <v>2000</v>
      </c>
      <c r="I152">
        <v>8</v>
      </c>
      <c r="J152">
        <v>8</v>
      </c>
      <c r="L152">
        <v>3050</v>
      </c>
      <c r="N152">
        <v>5630</v>
      </c>
      <c r="O152" s="5"/>
      <c r="Q152" s="5"/>
      <c r="R152" s="5"/>
      <c r="S152" s="5"/>
      <c r="U152" s="6"/>
      <c r="V152" s="6"/>
      <c r="W152" s="6"/>
      <c r="X152" s="6"/>
      <c r="Y152" s="6"/>
      <c r="Z152" s="6"/>
      <c r="AA152" s="5"/>
      <c r="AB152" s="5"/>
      <c r="AC152" s="5"/>
      <c r="AD152" s="5"/>
      <c r="AE152" s="5"/>
      <c r="AF152" s="5"/>
    </row>
    <row r="153" spans="1:32">
      <c r="B153" s="17" t="s">
        <v>154</v>
      </c>
      <c r="F153" s="4"/>
      <c r="G153" s="2" t="s">
        <v>160</v>
      </c>
      <c r="H153">
        <v>1000</v>
      </c>
      <c r="I153">
        <v>10</v>
      </c>
      <c r="J153">
        <v>10</v>
      </c>
      <c r="L153">
        <v>1450</v>
      </c>
      <c r="N153">
        <v>3330</v>
      </c>
      <c r="O153" s="5"/>
      <c r="Q153" s="5"/>
      <c r="R153" s="5"/>
      <c r="S153" s="5"/>
      <c r="U153" s="6"/>
      <c r="V153" s="6"/>
      <c r="W153" s="6"/>
      <c r="X153" s="6"/>
      <c r="Y153" s="6"/>
      <c r="Z153" s="6"/>
      <c r="AA153" s="5"/>
      <c r="AB153" s="5"/>
      <c r="AC153" s="5"/>
      <c r="AD153" s="5"/>
      <c r="AE153" s="5"/>
      <c r="AF153" s="5"/>
    </row>
    <row r="154" spans="1:32">
      <c r="A154" s="3" t="s">
        <v>155</v>
      </c>
      <c r="F154" s="4"/>
      <c r="O154" s="5"/>
      <c r="Q154" s="5"/>
      <c r="R154" s="5"/>
      <c r="S154" s="5"/>
      <c r="U154" s="6"/>
      <c r="V154" s="6"/>
      <c r="W154" s="6"/>
      <c r="X154" s="6"/>
      <c r="Y154" s="6"/>
      <c r="Z154" s="6"/>
      <c r="AA154" s="5"/>
      <c r="AB154" s="5"/>
      <c r="AC154" s="5"/>
      <c r="AD154" s="5"/>
      <c r="AE154" s="5"/>
      <c r="AF154" s="5"/>
    </row>
    <row r="155" spans="1:32">
      <c r="B155" s="17" t="s">
        <v>156</v>
      </c>
      <c r="C155">
        <v>10</v>
      </c>
      <c r="D155">
        <v>5000</v>
      </c>
      <c r="E155" s="4">
        <f t="shared" si="50"/>
        <v>6.25</v>
      </c>
      <c r="F155" s="4">
        <f t="shared" si="50"/>
        <v>3125</v>
      </c>
      <c r="G155" s="2" t="s">
        <v>161</v>
      </c>
      <c r="H155">
        <v>1400</v>
      </c>
      <c r="J155">
        <v>575</v>
      </c>
      <c r="K155">
        <v>85</v>
      </c>
      <c r="L155">
        <v>7000</v>
      </c>
      <c r="M155">
        <v>8000</v>
      </c>
      <c r="N155">
        <v>16000</v>
      </c>
      <c r="O155" s="5">
        <f t="shared" si="63"/>
        <v>0.115</v>
      </c>
      <c r="Q155" s="5">
        <f t="shared" si="44"/>
        <v>6.7647058823529411</v>
      </c>
      <c r="R155" s="5">
        <f t="shared" si="45"/>
        <v>4.4921875</v>
      </c>
      <c r="S155" s="5">
        <f t="shared" si="46"/>
        <v>0.6417410714285714</v>
      </c>
      <c r="U155" s="6">
        <f t="shared" si="51"/>
        <v>4.0960000000000003E-2</v>
      </c>
      <c r="V155" s="6">
        <f t="shared" si="52"/>
        <v>2.5600000000000001E-2</v>
      </c>
      <c r="W155" s="6">
        <f t="shared" si="53"/>
        <v>0.28671999999999997</v>
      </c>
      <c r="X155" s="6">
        <f t="shared" si="54"/>
        <v>0.1792</v>
      </c>
      <c r="Y155" s="6">
        <f t="shared" si="55"/>
        <v>2.7199999999999998E-2</v>
      </c>
      <c r="Z155" s="6">
        <f t="shared" si="56"/>
        <v>1.7000000000000001E-2</v>
      </c>
      <c r="AA155" s="5">
        <f t="shared" si="57"/>
        <v>36.764705882352942</v>
      </c>
      <c r="AB155" s="5">
        <f t="shared" si="58"/>
        <v>58.823529411764703</v>
      </c>
      <c r="AC155" s="5">
        <f t="shared" si="59"/>
        <v>24.4140625</v>
      </c>
      <c r="AD155" s="5">
        <f t="shared" si="60"/>
        <v>39.0625</v>
      </c>
      <c r="AE155" s="5">
        <f t="shared" si="61"/>
        <v>3.4877232142857144</v>
      </c>
      <c r="AF155" s="5">
        <f t="shared" si="62"/>
        <v>5.5803571428571432</v>
      </c>
    </row>
    <row r="156" spans="1:32">
      <c r="A156" s="3" t="s">
        <v>157</v>
      </c>
      <c r="F156" s="4"/>
      <c r="O156" s="5"/>
      <c r="Q156" s="5"/>
      <c r="R156" s="5"/>
      <c r="S156" s="5"/>
      <c r="U156" s="6"/>
      <c r="V156" s="6"/>
      <c r="W156" s="6"/>
      <c r="X156" s="6"/>
      <c r="Y156" s="6"/>
      <c r="Z156" s="6"/>
      <c r="AA156" s="5"/>
      <c r="AB156" s="5"/>
      <c r="AC156" s="5"/>
      <c r="AD156" s="5"/>
      <c r="AE156" s="5"/>
      <c r="AF156" s="5"/>
    </row>
    <row r="157" spans="1:32">
      <c r="B157" s="17" t="s">
        <v>158</v>
      </c>
      <c r="C157">
        <v>150</v>
      </c>
      <c r="D157">
        <v>10000</v>
      </c>
      <c r="E157" s="4">
        <f t="shared" si="50"/>
        <v>93.75</v>
      </c>
      <c r="F157" s="4">
        <f t="shared" si="50"/>
        <v>6250</v>
      </c>
      <c r="G157" s="2" t="s">
        <v>162</v>
      </c>
      <c r="H157">
        <v>1800</v>
      </c>
      <c r="J157">
        <v>1000</v>
      </c>
      <c r="K157">
        <v>115</v>
      </c>
      <c r="L157">
        <v>7000</v>
      </c>
      <c r="M157">
        <v>8000</v>
      </c>
      <c r="N157">
        <v>16000</v>
      </c>
      <c r="O157" s="5">
        <f t="shared" si="63"/>
        <v>0.1</v>
      </c>
      <c r="Q157" s="5">
        <f t="shared" si="44"/>
        <v>8.695652173913043</v>
      </c>
      <c r="R157" s="5">
        <f t="shared" si="45"/>
        <v>7.8125</v>
      </c>
      <c r="S157" s="5">
        <f t="shared" si="46"/>
        <v>1.1160714285714284</v>
      </c>
      <c r="U157" s="6">
        <f t="shared" si="51"/>
        <v>2.0480000000000002E-2</v>
      </c>
      <c r="V157" s="6">
        <f t="shared" si="52"/>
        <v>1.2800000000000001E-2</v>
      </c>
      <c r="W157" s="6">
        <f t="shared" si="53"/>
        <v>0.14335999999999999</v>
      </c>
      <c r="X157" s="6">
        <f t="shared" si="54"/>
        <v>8.9599999999999999E-2</v>
      </c>
      <c r="Y157" s="6">
        <f t="shared" si="55"/>
        <v>1.84E-2</v>
      </c>
      <c r="Z157" s="6">
        <f t="shared" si="56"/>
        <v>1.15E-2</v>
      </c>
      <c r="AA157" s="5">
        <f t="shared" si="57"/>
        <v>54.347826086956523</v>
      </c>
      <c r="AB157" s="5">
        <f t="shared" si="58"/>
        <v>86.956521739130437</v>
      </c>
      <c r="AC157" s="5">
        <f t="shared" si="59"/>
        <v>48.828125</v>
      </c>
      <c r="AD157" s="5">
        <f t="shared" si="60"/>
        <v>78.125</v>
      </c>
      <c r="AE157" s="5">
        <f t="shared" si="61"/>
        <v>6.9754464285714288</v>
      </c>
      <c r="AF157" s="5">
        <f t="shared" si="62"/>
        <v>11.160714285714286</v>
      </c>
    </row>
    <row r="158" spans="1:32">
      <c r="F158" s="4"/>
      <c r="O158" s="5"/>
      <c r="Q158" s="5"/>
      <c r="R158" s="5"/>
      <c r="S158" s="5"/>
      <c r="U158" s="6"/>
      <c r="V158" s="6"/>
      <c r="W158" s="6"/>
      <c r="X158" s="6"/>
      <c r="Y158" s="6"/>
      <c r="Z158" s="6"/>
      <c r="AA158" s="5"/>
      <c r="AB158" s="5"/>
      <c r="AC158" s="5"/>
      <c r="AD158" s="5"/>
      <c r="AE158" s="5"/>
      <c r="AF158" s="5"/>
    </row>
    <row r="159" spans="1:32">
      <c r="A159" s="21" t="s">
        <v>45</v>
      </c>
      <c r="O159" s="5"/>
      <c r="Q159" s="5"/>
      <c r="R159" s="5"/>
      <c r="S159" s="5"/>
      <c r="U159" s="6"/>
      <c r="V159" s="6"/>
      <c r="W159" s="6"/>
      <c r="X159" s="6"/>
      <c r="Y159" s="6"/>
      <c r="Z159" s="6"/>
      <c r="AA159" s="5"/>
      <c r="AB159" s="5"/>
      <c r="AC159" s="5"/>
      <c r="AD159" s="5"/>
      <c r="AE159" s="5"/>
      <c r="AF159" s="5"/>
    </row>
    <row r="160" spans="1:32">
      <c r="A160" s="3" t="s">
        <v>112</v>
      </c>
      <c r="O160" s="5"/>
      <c r="Q160" s="5"/>
      <c r="R160" s="5"/>
      <c r="S160" s="5"/>
      <c r="U160" s="6"/>
      <c r="V160" s="6"/>
      <c r="W160" s="6"/>
      <c r="X160" s="6"/>
      <c r="Y160" s="6"/>
      <c r="Z160" s="6"/>
      <c r="AA160" s="5"/>
      <c r="AB160" s="5"/>
      <c r="AC160" s="5"/>
      <c r="AD160" s="5"/>
      <c r="AE160" s="5"/>
      <c r="AF160" s="5"/>
    </row>
    <row r="161" spans="1:32">
      <c r="B161" s="17" t="s">
        <v>163</v>
      </c>
      <c r="C161">
        <f>E161*1.6</f>
        <v>16</v>
      </c>
      <c r="D161">
        <f>F161*1.6</f>
        <v>960</v>
      </c>
      <c r="E161">
        <v>10</v>
      </c>
      <c r="F161">
        <v>600</v>
      </c>
      <c r="H161">
        <v>1250</v>
      </c>
      <c r="K161">
        <v>34</v>
      </c>
      <c r="L161">
        <v>2030</v>
      </c>
      <c r="M161">
        <v>4480</v>
      </c>
      <c r="N161">
        <v>3530</v>
      </c>
      <c r="O161" s="5"/>
      <c r="Q161" s="5"/>
      <c r="R161" s="5"/>
      <c r="S161" s="5"/>
      <c r="U161" s="6">
        <f t="shared" si="51"/>
        <v>2.6357333333333333E-2</v>
      </c>
      <c r="V161" s="6">
        <f t="shared" si="52"/>
        <v>1.6473333333333333E-2</v>
      </c>
      <c r="W161" s="6">
        <f t="shared" si="53"/>
        <v>5.3505386666666661E-2</v>
      </c>
      <c r="X161" s="6">
        <f t="shared" si="54"/>
        <v>3.3440866666666666E-2</v>
      </c>
      <c r="Y161" s="6">
        <f t="shared" si="55"/>
        <v>5.6666666666666664E-2</v>
      </c>
      <c r="Z161" s="6">
        <f t="shared" si="56"/>
        <v>3.5416666666666666E-2</v>
      </c>
      <c r="AA161" s="5">
        <f t="shared" si="57"/>
        <v>17.647058823529413</v>
      </c>
      <c r="AB161" s="5">
        <f t="shared" si="58"/>
        <v>28.235294117647058</v>
      </c>
      <c r="AC161" s="5">
        <f t="shared" si="59"/>
        <v>37.940105220558472</v>
      </c>
      <c r="AD161" s="5">
        <f t="shared" si="60"/>
        <v>60.704168352893561</v>
      </c>
      <c r="AE161" s="5">
        <f t="shared" si="61"/>
        <v>18.689707005201221</v>
      </c>
      <c r="AF161" s="5">
        <f t="shared" si="62"/>
        <v>29.903531208321951</v>
      </c>
    </row>
    <row r="162" spans="1:32">
      <c r="A162" s="3" t="s">
        <v>49</v>
      </c>
      <c r="O162" s="5"/>
      <c r="Q162" s="5"/>
      <c r="R162" s="5"/>
      <c r="S162" s="5"/>
      <c r="U162" s="6"/>
      <c r="V162" s="6"/>
      <c r="W162" s="6"/>
      <c r="X162" s="6"/>
      <c r="Y162" s="6"/>
      <c r="Z162" s="6"/>
      <c r="AA162" s="5"/>
      <c r="AB162" s="5"/>
      <c r="AC162" s="5"/>
      <c r="AD162" s="5"/>
      <c r="AE162" s="5"/>
      <c r="AF162" s="5"/>
    </row>
    <row r="163" spans="1:32">
      <c r="B163" s="17" t="s">
        <v>164</v>
      </c>
      <c r="C163">
        <v>60</v>
      </c>
      <c r="D163">
        <v>1545</v>
      </c>
      <c r="E163">
        <f>C163/1.6</f>
        <v>37.5</v>
      </c>
      <c r="F163">
        <f>D163/1.6</f>
        <v>965.625</v>
      </c>
      <c r="G163" s="2" t="s">
        <v>165</v>
      </c>
      <c r="H163">
        <v>1250</v>
      </c>
      <c r="K163">
        <v>53</v>
      </c>
      <c r="L163">
        <v>2205</v>
      </c>
      <c r="M163">
        <v>4610</v>
      </c>
      <c r="N163">
        <v>5550</v>
      </c>
      <c r="O163" s="5"/>
      <c r="Q163" s="5"/>
      <c r="R163" s="5"/>
      <c r="S163" s="5"/>
      <c r="U163" s="6">
        <f t="shared" si="51"/>
        <v>2.649631067961165E-2</v>
      </c>
      <c r="V163" s="6">
        <f t="shared" si="52"/>
        <v>1.6560194174757282E-2</v>
      </c>
      <c r="W163" s="6">
        <f t="shared" si="53"/>
        <v>5.8424365048543689E-2</v>
      </c>
      <c r="X163" s="6">
        <f t="shared" si="54"/>
        <v>3.6515228155339807E-2</v>
      </c>
      <c r="Y163" s="6">
        <f t="shared" si="55"/>
        <v>5.4886731391585758E-2</v>
      </c>
      <c r="Z163" s="6">
        <f t="shared" si="56"/>
        <v>3.4304207119741102E-2</v>
      </c>
      <c r="AA163" s="5">
        <f t="shared" si="57"/>
        <v>18.21933962264151</v>
      </c>
      <c r="AB163" s="5">
        <f t="shared" si="58"/>
        <v>29.150943396226417</v>
      </c>
      <c r="AC163" s="5">
        <f t="shared" si="59"/>
        <v>37.741103359324619</v>
      </c>
      <c r="AD163" s="5">
        <f t="shared" si="60"/>
        <v>60.385765374919387</v>
      </c>
      <c r="AE163" s="5">
        <f t="shared" si="61"/>
        <v>17.116146648219782</v>
      </c>
      <c r="AF163" s="5">
        <f t="shared" si="62"/>
        <v>27.38583463715165</v>
      </c>
    </row>
    <row r="164" spans="1:32">
      <c r="O164" s="5"/>
      <c r="Q164" s="5"/>
      <c r="R164" s="5"/>
      <c r="S164" s="5"/>
      <c r="U164" s="6"/>
      <c r="V164" s="6"/>
      <c r="W164" s="6"/>
      <c r="X164" s="6"/>
      <c r="Y164" s="6"/>
      <c r="Z164" s="6"/>
      <c r="AA164" s="5"/>
      <c r="AB164" s="5"/>
      <c r="AC164" s="5"/>
      <c r="AD164" s="5"/>
      <c r="AE164" s="5"/>
      <c r="AF164" s="5"/>
    </row>
    <row r="165" spans="1:32">
      <c r="A165" s="21" t="s">
        <v>46</v>
      </c>
      <c r="O165" s="5"/>
      <c r="Q165" s="5"/>
      <c r="R165" s="5"/>
      <c r="S165" s="5"/>
      <c r="U165" s="6"/>
      <c r="V165" s="6"/>
      <c r="W165" s="6"/>
      <c r="X165" s="6"/>
      <c r="Y165" s="6"/>
      <c r="Z165" s="6"/>
      <c r="AA165" s="5"/>
      <c r="AB165" s="5"/>
      <c r="AC165" s="5"/>
      <c r="AD165" s="5"/>
      <c r="AE165" s="5"/>
      <c r="AF165" s="5"/>
    </row>
    <row r="166" spans="1:32">
      <c r="A166" s="3" t="s">
        <v>155</v>
      </c>
      <c r="O166" s="5"/>
      <c r="Q166" s="5"/>
      <c r="R166" s="5"/>
      <c r="S166" s="5"/>
      <c r="U166" s="6"/>
      <c r="V166" s="6"/>
      <c r="W166" s="6"/>
      <c r="X166" s="6"/>
      <c r="Y166" s="6"/>
      <c r="Z166" s="6"/>
      <c r="AA166" s="5"/>
      <c r="AB166" s="5"/>
      <c r="AC166" s="5"/>
      <c r="AD166" s="5"/>
      <c r="AE166" s="5"/>
      <c r="AF166" s="5"/>
    </row>
    <row r="167" spans="1:32">
      <c r="B167" s="17" t="s">
        <v>166</v>
      </c>
      <c r="D167">
        <v>250</v>
      </c>
      <c r="F167">
        <f t="shared" ref="E167:F182" si="64">D167/1.6</f>
        <v>156.25</v>
      </c>
      <c r="G167" s="2" t="s">
        <v>176</v>
      </c>
      <c r="H167">
        <v>800</v>
      </c>
      <c r="I167">
        <v>30</v>
      </c>
      <c r="J167">
        <v>60</v>
      </c>
      <c r="K167">
        <v>6.5</v>
      </c>
      <c r="L167">
        <v>1260</v>
      </c>
      <c r="M167">
        <v>2200</v>
      </c>
      <c r="N167">
        <v>3000</v>
      </c>
      <c r="O167" s="5">
        <f t="shared" si="63"/>
        <v>0.24</v>
      </c>
      <c r="Q167" s="5">
        <f t="shared" si="44"/>
        <v>9.2307692307692299</v>
      </c>
      <c r="R167" s="5">
        <f t="shared" si="45"/>
        <v>9.0909090909090917</v>
      </c>
      <c r="S167" s="5">
        <f t="shared" si="46"/>
        <v>7.2150072150072146</v>
      </c>
      <c r="U167" s="6">
        <f t="shared" si="51"/>
        <v>4.224E-2</v>
      </c>
      <c r="V167" s="6">
        <f t="shared" si="52"/>
        <v>2.64E-2</v>
      </c>
      <c r="W167" s="6">
        <f t="shared" si="53"/>
        <v>5.3222400000000003E-2</v>
      </c>
      <c r="X167" s="6">
        <f t="shared" si="54"/>
        <v>3.3264000000000002E-2</v>
      </c>
      <c r="Y167" s="6">
        <f t="shared" si="55"/>
        <v>4.1599999999999998E-2</v>
      </c>
      <c r="Z167" s="6">
        <f t="shared" si="56"/>
        <v>2.5999999999999999E-2</v>
      </c>
      <c r="AA167" s="5">
        <f t="shared" si="57"/>
        <v>24.03846153846154</v>
      </c>
      <c r="AB167" s="5">
        <f t="shared" si="58"/>
        <v>38.46153846153846</v>
      </c>
      <c r="AC167" s="5">
        <f t="shared" si="59"/>
        <v>23.674242424242426</v>
      </c>
      <c r="AD167" s="5">
        <f t="shared" si="60"/>
        <v>37.878787878787875</v>
      </c>
      <c r="AE167" s="5">
        <f t="shared" si="61"/>
        <v>18.789081289081292</v>
      </c>
      <c r="AF167" s="5">
        <f t="shared" si="62"/>
        <v>30.062530062530062</v>
      </c>
    </row>
    <row r="168" spans="1:32">
      <c r="B168" s="17" t="s">
        <v>167</v>
      </c>
      <c r="D168">
        <v>350</v>
      </c>
      <c r="F168">
        <f t="shared" si="64"/>
        <v>218.75</v>
      </c>
      <c r="G168" s="2" t="s">
        <v>177</v>
      </c>
      <c r="H168">
        <v>800</v>
      </c>
      <c r="I168">
        <v>37</v>
      </c>
      <c r="J168">
        <v>74</v>
      </c>
      <c r="K168">
        <v>7</v>
      </c>
      <c r="L168">
        <v>1150</v>
      </c>
      <c r="M168">
        <v>2050</v>
      </c>
      <c r="N168">
        <v>5200</v>
      </c>
      <c r="O168" s="5">
        <f t="shared" si="63"/>
        <v>0.21142857142857144</v>
      </c>
      <c r="Q168" s="5">
        <f t="shared" si="44"/>
        <v>10.571428571428571</v>
      </c>
      <c r="R168" s="5">
        <f t="shared" si="45"/>
        <v>6.9418386491557218</v>
      </c>
      <c r="S168" s="5">
        <f t="shared" si="46"/>
        <v>6.0363814340484545</v>
      </c>
      <c r="U168" s="6">
        <f t="shared" si="51"/>
        <v>4.8731428571428571E-2</v>
      </c>
      <c r="V168" s="6">
        <f t="shared" si="52"/>
        <v>3.0457142857142856E-2</v>
      </c>
      <c r="W168" s="6">
        <f t="shared" si="53"/>
        <v>5.6041142857142859E-2</v>
      </c>
      <c r="X168" s="6">
        <f t="shared" si="54"/>
        <v>3.5025714285714285E-2</v>
      </c>
      <c r="Y168" s="6">
        <f t="shared" si="55"/>
        <v>3.2000000000000001E-2</v>
      </c>
      <c r="Z168" s="6">
        <f t="shared" si="56"/>
        <v>0.02</v>
      </c>
      <c r="AA168" s="5">
        <f t="shared" si="57"/>
        <v>31.25</v>
      </c>
      <c r="AB168" s="5">
        <f t="shared" si="58"/>
        <v>50</v>
      </c>
      <c r="AC168" s="5">
        <f t="shared" si="59"/>
        <v>20.52063789868668</v>
      </c>
      <c r="AD168" s="5">
        <f t="shared" si="60"/>
        <v>32.833020637898684</v>
      </c>
      <c r="AE168" s="5">
        <f t="shared" si="61"/>
        <v>17.844032955379721</v>
      </c>
      <c r="AF168" s="5">
        <f t="shared" si="62"/>
        <v>28.550452728607553</v>
      </c>
    </row>
    <row r="169" spans="1:32">
      <c r="B169" s="17" t="s">
        <v>168</v>
      </c>
      <c r="D169">
        <v>450</v>
      </c>
      <c r="F169">
        <f t="shared" si="64"/>
        <v>281.25</v>
      </c>
      <c r="G169" s="2" t="s">
        <v>178</v>
      </c>
      <c r="H169">
        <v>800</v>
      </c>
      <c r="I169">
        <v>60</v>
      </c>
      <c r="J169">
        <v>110</v>
      </c>
      <c r="K169">
        <v>8</v>
      </c>
      <c r="L169">
        <v>1150</v>
      </c>
      <c r="M169">
        <v>2120</v>
      </c>
      <c r="N169">
        <v>4600</v>
      </c>
      <c r="O169" s="5">
        <f t="shared" si="63"/>
        <v>0.24444444444444444</v>
      </c>
      <c r="Q169" s="5">
        <f t="shared" si="44"/>
        <v>13.75</v>
      </c>
      <c r="R169" s="5">
        <f t="shared" si="45"/>
        <v>11.279737489745692</v>
      </c>
      <c r="S169" s="5">
        <f t="shared" si="46"/>
        <v>9.8084673823875583</v>
      </c>
      <c r="U169" s="6">
        <f t="shared" si="51"/>
        <v>3.4673777777777783E-2</v>
      </c>
      <c r="V169" s="6">
        <f t="shared" si="52"/>
        <v>2.1671111111111113E-2</v>
      </c>
      <c r="W169" s="6">
        <f t="shared" si="53"/>
        <v>3.9874844444444446E-2</v>
      </c>
      <c r="X169" s="6">
        <f t="shared" si="54"/>
        <v>2.4921777777777779E-2</v>
      </c>
      <c r="Y169" s="6">
        <f t="shared" si="55"/>
        <v>2.8444444444444446E-2</v>
      </c>
      <c r="Z169" s="6">
        <f t="shared" si="56"/>
        <v>1.7777777777777778E-2</v>
      </c>
      <c r="AA169" s="5">
        <f t="shared" si="57"/>
        <v>35.15625</v>
      </c>
      <c r="AB169" s="5">
        <f t="shared" si="58"/>
        <v>56.25</v>
      </c>
      <c r="AC169" s="5">
        <f t="shared" si="59"/>
        <v>28.840237899917966</v>
      </c>
      <c r="AD169" s="5">
        <f t="shared" si="60"/>
        <v>46.144380639868743</v>
      </c>
      <c r="AE169" s="5">
        <f t="shared" si="61"/>
        <v>25.0784677390591</v>
      </c>
      <c r="AF169" s="5">
        <f t="shared" si="62"/>
        <v>40.125548382494564</v>
      </c>
    </row>
    <row r="170" spans="1:32">
      <c r="B170" s="17" t="s">
        <v>169</v>
      </c>
      <c r="D170">
        <v>300</v>
      </c>
      <c r="F170">
        <f t="shared" si="64"/>
        <v>187.5</v>
      </c>
      <c r="G170" s="2" t="s">
        <v>179</v>
      </c>
      <c r="H170">
        <v>1000</v>
      </c>
      <c r="I170">
        <v>60</v>
      </c>
      <c r="J170">
        <v>110</v>
      </c>
      <c r="K170">
        <v>10.5</v>
      </c>
      <c r="L170">
        <v>1530</v>
      </c>
      <c r="M170">
        <v>3030</v>
      </c>
      <c r="N170">
        <v>3700</v>
      </c>
      <c r="O170" s="5">
        <f t="shared" si="63"/>
        <v>0.36666666666666664</v>
      </c>
      <c r="Q170" s="5">
        <f t="shared" si="44"/>
        <v>10.476190476190476</v>
      </c>
      <c r="R170" s="5">
        <f t="shared" si="45"/>
        <v>9.8117919900098123</v>
      </c>
      <c r="S170" s="5">
        <f t="shared" si="46"/>
        <v>6.4129359411828837</v>
      </c>
      <c r="U170" s="6">
        <f t="shared" si="51"/>
        <v>5.9792000000000005E-2</v>
      </c>
      <c r="V170" s="6">
        <f t="shared" si="52"/>
        <v>3.737E-2</v>
      </c>
      <c r="W170" s="6">
        <f t="shared" si="53"/>
        <v>9.1481760000000009E-2</v>
      </c>
      <c r="X170" s="6">
        <f t="shared" si="54"/>
        <v>5.7176100000000007E-2</v>
      </c>
      <c r="Y170" s="6">
        <f t="shared" si="55"/>
        <v>5.6000000000000001E-2</v>
      </c>
      <c r="Z170" s="6">
        <f t="shared" si="56"/>
        <v>3.5000000000000003E-2</v>
      </c>
      <c r="AA170" s="5">
        <f t="shared" si="57"/>
        <v>17.857142857142858</v>
      </c>
      <c r="AB170" s="5">
        <f t="shared" si="58"/>
        <v>28.571428571428573</v>
      </c>
      <c r="AC170" s="5">
        <f t="shared" si="59"/>
        <v>16.724645437516724</v>
      </c>
      <c r="AD170" s="5">
        <f t="shared" si="60"/>
        <v>26.759432700026757</v>
      </c>
      <c r="AE170" s="5">
        <f t="shared" si="61"/>
        <v>10.93114080883446</v>
      </c>
      <c r="AF170" s="5">
        <f t="shared" si="62"/>
        <v>17.489825294135137</v>
      </c>
    </row>
    <row r="171" spans="1:32">
      <c r="B171" s="17" t="s">
        <v>170</v>
      </c>
      <c r="D171">
        <v>480</v>
      </c>
      <c r="F171">
        <f t="shared" si="64"/>
        <v>300</v>
      </c>
      <c r="G171" s="2" t="s">
        <v>180</v>
      </c>
      <c r="H171">
        <v>1000</v>
      </c>
      <c r="I171">
        <v>74</v>
      </c>
      <c r="J171">
        <v>150</v>
      </c>
      <c r="K171">
        <v>14</v>
      </c>
      <c r="L171">
        <v>1700</v>
      </c>
      <c r="M171">
        <v>2100</v>
      </c>
      <c r="N171">
        <v>4344</v>
      </c>
      <c r="O171" s="5">
        <f t="shared" si="63"/>
        <v>0.3125</v>
      </c>
      <c r="Q171" s="5">
        <f t="shared" si="44"/>
        <v>10.714285714285714</v>
      </c>
      <c r="R171" s="5">
        <f t="shared" si="45"/>
        <v>16.44304130491976</v>
      </c>
      <c r="S171" s="5">
        <f t="shared" si="46"/>
        <v>9.6723772381880941</v>
      </c>
      <c r="U171" s="6">
        <f t="shared" si="51"/>
        <v>3.0408000000000001E-2</v>
      </c>
      <c r="V171" s="6">
        <f t="shared" si="52"/>
        <v>1.9005000000000001E-2</v>
      </c>
      <c r="W171" s="6">
        <f t="shared" si="53"/>
        <v>5.1693599999999999E-2</v>
      </c>
      <c r="X171" s="6">
        <f t="shared" si="54"/>
        <v>3.2308499999999997E-2</v>
      </c>
      <c r="Y171" s="6">
        <f t="shared" si="55"/>
        <v>4.6666666666666669E-2</v>
      </c>
      <c r="Z171" s="6">
        <f t="shared" si="56"/>
        <v>2.9166666666666667E-2</v>
      </c>
      <c r="AA171" s="5">
        <f t="shared" si="57"/>
        <v>21.428571428571427</v>
      </c>
      <c r="AB171" s="5">
        <f t="shared" si="58"/>
        <v>34.285714285714285</v>
      </c>
      <c r="AC171" s="5">
        <f t="shared" si="59"/>
        <v>32.886082609839519</v>
      </c>
      <c r="AD171" s="5">
        <f t="shared" si="60"/>
        <v>52.617732175743228</v>
      </c>
      <c r="AE171" s="5">
        <f t="shared" si="61"/>
        <v>19.344754476376188</v>
      </c>
      <c r="AF171" s="5">
        <f t="shared" si="62"/>
        <v>30.951607162201896</v>
      </c>
    </row>
    <row r="172" spans="1:32">
      <c r="B172" s="17" t="s">
        <v>171</v>
      </c>
      <c r="D172">
        <v>300</v>
      </c>
      <c r="F172">
        <f t="shared" si="64"/>
        <v>187.5</v>
      </c>
      <c r="G172" s="2" t="s">
        <v>179</v>
      </c>
      <c r="H172">
        <v>1200</v>
      </c>
      <c r="I172">
        <v>60</v>
      </c>
      <c r="J172">
        <v>110</v>
      </c>
      <c r="K172">
        <v>19</v>
      </c>
      <c r="L172">
        <v>1800</v>
      </c>
      <c r="M172">
        <v>1900</v>
      </c>
      <c r="N172">
        <v>5950</v>
      </c>
      <c r="O172" s="5">
        <f t="shared" si="63"/>
        <v>0.36666666666666664</v>
      </c>
      <c r="Q172" s="5">
        <f t="shared" si="44"/>
        <v>5.7894736842105265</v>
      </c>
      <c r="R172" s="5">
        <f t="shared" si="45"/>
        <v>9.7302078726227332</v>
      </c>
      <c r="S172" s="5">
        <f t="shared" si="46"/>
        <v>5.4056710403459629</v>
      </c>
      <c r="U172" s="6">
        <f t="shared" si="51"/>
        <v>6.0293333333333331E-2</v>
      </c>
      <c r="V172" s="6">
        <f t="shared" si="52"/>
        <v>3.7683333333333333E-2</v>
      </c>
      <c r="W172" s="6">
        <f t="shared" si="53"/>
        <v>0.108528</v>
      </c>
      <c r="X172" s="6">
        <f t="shared" si="54"/>
        <v>6.7830000000000001E-2</v>
      </c>
      <c r="Y172" s="6">
        <f t="shared" si="55"/>
        <v>0.10133333333333333</v>
      </c>
      <c r="Z172" s="6">
        <f t="shared" si="56"/>
        <v>6.3333333333333339E-2</v>
      </c>
      <c r="AA172" s="5">
        <f t="shared" si="57"/>
        <v>9.8684210526315788</v>
      </c>
      <c r="AB172" s="5">
        <f t="shared" si="58"/>
        <v>15.789473684210526</v>
      </c>
      <c r="AC172" s="5">
        <f t="shared" si="59"/>
        <v>16.585581601061477</v>
      </c>
      <c r="AD172" s="5">
        <f t="shared" si="60"/>
        <v>26.536930561698366</v>
      </c>
      <c r="AE172" s="5">
        <f t="shared" si="61"/>
        <v>9.2142120005897095</v>
      </c>
      <c r="AF172" s="5">
        <f t="shared" si="62"/>
        <v>14.742739200943534</v>
      </c>
    </row>
    <row r="173" spans="1:32">
      <c r="B173" s="17" t="s">
        <v>172</v>
      </c>
      <c r="D173">
        <v>480</v>
      </c>
      <c r="F173">
        <f t="shared" si="64"/>
        <v>300</v>
      </c>
      <c r="G173" s="2" t="s">
        <v>181</v>
      </c>
      <c r="H173">
        <v>1250</v>
      </c>
      <c r="I173">
        <v>110</v>
      </c>
      <c r="J173">
        <v>180</v>
      </c>
      <c r="K173">
        <v>41</v>
      </c>
      <c r="L173">
        <v>2370</v>
      </c>
      <c r="M173">
        <v>2800</v>
      </c>
      <c r="N173">
        <v>6800</v>
      </c>
      <c r="O173" s="5">
        <f t="shared" si="63"/>
        <v>0.375</v>
      </c>
      <c r="Q173" s="5">
        <f t="shared" si="44"/>
        <v>4.3902439024390247</v>
      </c>
      <c r="R173" s="5">
        <f t="shared" si="45"/>
        <v>9.4537815126050422</v>
      </c>
      <c r="S173" s="5">
        <f t="shared" si="46"/>
        <v>3.9889373470907348</v>
      </c>
      <c r="U173" s="6">
        <f t="shared" si="51"/>
        <v>6.3466666666666657E-2</v>
      </c>
      <c r="V173" s="6">
        <f t="shared" si="52"/>
        <v>3.9666666666666663E-2</v>
      </c>
      <c r="W173" s="6">
        <f t="shared" si="53"/>
        <v>0.15041599999999999</v>
      </c>
      <c r="X173" s="6">
        <f t="shared" si="54"/>
        <v>9.4009999999999996E-2</v>
      </c>
      <c r="Y173" s="6">
        <f t="shared" si="55"/>
        <v>0.13666666666666666</v>
      </c>
      <c r="Z173" s="6">
        <f t="shared" si="56"/>
        <v>8.5416666666666669E-2</v>
      </c>
      <c r="AA173" s="5">
        <f t="shared" si="57"/>
        <v>7.3170731707317076</v>
      </c>
      <c r="AB173" s="5">
        <f t="shared" si="58"/>
        <v>11.707317073170731</v>
      </c>
      <c r="AC173" s="5">
        <f t="shared" si="59"/>
        <v>15.756302521008402</v>
      </c>
      <c r="AD173" s="5">
        <f t="shared" si="60"/>
        <v>25.210084033613445</v>
      </c>
      <c r="AE173" s="5">
        <f t="shared" si="61"/>
        <v>6.6482289118178919</v>
      </c>
      <c r="AF173" s="5">
        <f t="shared" si="62"/>
        <v>10.637166258908627</v>
      </c>
    </row>
    <row r="174" spans="1:32">
      <c r="B174" s="17" t="s">
        <v>173</v>
      </c>
      <c r="D174">
        <v>400</v>
      </c>
      <c r="F174">
        <f t="shared" si="64"/>
        <v>250</v>
      </c>
      <c r="G174" s="2" t="s">
        <v>182</v>
      </c>
      <c r="H174">
        <v>1200</v>
      </c>
      <c r="I174">
        <v>110</v>
      </c>
      <c r="J174">
        <v>180</v>
      </c>
      <c r="K174">
        <v>22.5</v>
      </c>
      <c r="L174">
        <v>2050</v>
      </c>
      <c r="M174">
        <v>4250</v>
      </c>
      <c r="N174">
        <v>5850</v>
      </c>
      <c r="O174" s="5">
        <f t="shared" si="63"/>
        <v>0.45</v>
      </c>
      <c r="Q174" s="5">
        <f t="shared" si="44"/>
        <v>8</v>
      </c>
      <c r="R174" s="5">
        <f t="shared" si="45"/>
        <v>7.2398190045248869</v>
      </c>
      <c r="S174" s="5">
        <f t="shared" si="46"/>
        <v>3.5316190265975056</v>
      </c>
      <c r="U174" s="6">
        <f t="shared" si="51"/>
        <v>9.9449999999999997E-2</v>
      </c>
      <c r="V174" s="6">
        <f t="shared" si="52"/>
        <v>6.2156250000000003E-2</v>
      </c>
      <c r="W174" s="6">
        <f t="shared" si="53"/>
        <v>0.20387250000000001</v>
      </c>
      <c r="X174" s="6">
        <f t="shared" si="54"/>
        <v>0.12742031249999999</v>
      </c>
      <c r="Y174" s="6">
        <f t="shared" si="55"/>
        <v>0.09</v>
      </c>
      <c r="Z174" s="6">
        <f t="shared" si="56"/>
        <v>5.6250000000000001E-2</v>
      </c>
      <c r="AA174" s="5">
        <f t="shared" si="57"/>
        <v>11.111111111111111</v>
      </c>
      <c r="AB174" s="5">
        <f t="shared" si="58"/>
        <v>17.777777777777779</v>
      </c>
      <c r="AC174" s="5">
        <f t="shared" si="59"/>
        <v>10.055304172951232</v>
      </c>
      <c r="AD174" s="5">
        <f t="shared" si="60"/>
        <v>16.088486676721974</v>
      </c>
      <c r="AE174" s="5">
        <f t="shared" si="61"/>
        <v>4.9050264258298695</v>
      </c>
      <c r="AF174" s="5">
        <f t="shared" si="62"/>
        <v>7.8480422813277908</v>
      </c>
    </row>
    <row r="175" spans="1:32">
      <c r="B175" s="17" t="s">
        <v>174</v>
      </c>
      <c r="D175">
        <v>500</v>
      </c>
      <c r="F175">
        <f t="shared" si="64"/>
        <v>312.5</v>
      </c>
      <c r="G175" s="2" t="s">
        <v>183</v>
      </c>
      <c r="H175">
        <v>1200</v>
      </c>
      <c r="I175">
        <v>150</v>
      </c>
      <c r="J175">
        <v>220</v>
      </c>
      <c r="K175">
        <v>25</v>
      </c>
      <c r="L175">
        <v>2050</v>
      </c>
      <c r="M175">
        <v>3500</v>
      </c>
      <c r="N175">
        <v>6500</v>
      </c>
      <c r="O175" s="5">
        <f t="shared" si="63"/>
        <v>0.44</v>
      </c>
      <c r="Q175" s="5">
        <f t="shared" si="44"/>
        <v>8.8000000000000007</v>
      </c>
      <c r="R175" s="5">
        <f t="shared" si="45"/>
        <v>9.6703296703296715</v>
      </c>
      <c r="S175" s="5">
        <f t="shared" si="46"/>
        <v>4.7172339855266685</v>
      </c>
      <c r="U175" s="6">
        <f t="shared" si="51"/>
        <v>7.2800000000000004E-2</v>
      </c>
      <c r="V175" s="6">
        <f t="shared" si="52"/>
        <v>4.5499999999999999E-2</v>
      </c>
      <c r="W175" s="6">
        <f t="shared" si="53"/>
        <v>0.14924000000000001</v>
      </c>
      <c r="X175" s="6">
        <f t="shared" si="54"/>
        <v>9.3275000000000011E-2</v>
      </c>
      <c r="Y175" s="6">
        <f t="shared" si="55"/>
        <v>0.08</v>
      </c>
      <c r="Z175" s="6">
        <f t="shared" si="56"/>
        <v>0.05</v>
      </c>
      <c r="AA175" s="5">
        <f t="shared" si="57"/>
        <v>12.5</v>
      </c>
      <c r="AB175" s="5">
        <f t="shared" si="58"/>
        <v>20</v>
      </c>
      <c r="AC175" s="5">
        <f t="shared" si="59"/>
        <v>13.736263736263735</v>
      </c>
      <c r="AD175" s="5">
        <f t="shared" si="60"/>
        <v>21.978021978021978</v>
      </c>
      <c r="AE175" s="5">
        <f t="shared" si="61"/>
        <v>6.7006164567140178</v>
      </c>
      <c r="AF175" s="5">
        <f t="shared" si="62"/>
        <v>10.720986330742429</v>
      </c>
    </row>
    <row r="176" spans="1:32">
      <c r="B176" s="17" t="s">
        <v>175</v>
      </c>
      <c r="D176">
        <v>800</v>
      </c>
      <c r="F176">
        <f t="shared" si="64"/>
        <v>500</v>
      </c>
      <c r="G176" s="2" t="s">
        <v>184</v>
      </c>
      <c r="H176">
        <v>1200</v>
      </c>
      <c r="I176">
        <v>220</v>
      </c>
      <c r="J176">
        <v>320</v>
      </c>
      <c r="K176">
        <v>40</v>
      </c>
      <c r="L176">
        <v>2450</v>
      </c>
      <c r="M176">
        <v>4100</v>
      </c>
      <c r="N176">
        <v>9520</v>
      </c>
      <c r="O176" s="5">
        <f t="shared" si="63"/>
        <v>0.4</v>
      </c>
      <c r="Q176" s="5">
        <f t="shared" si="44"/>
        <v>8</v>
      </c>
      <c r="R176" s="5">
        <f t="shared" si="45"/>
        <v>8.1984013117442096</v>
      </c>
      <c r="S176" s="5">
        <f t="shared" si="46"/>
        <v>3.3462862496915142</v>
      </c>
      <c r="U176" s="6">
        <f t="shared" si="51"/>
        <v>7.8063999999999995E-2</v>
      </c>
      <c r="V176" s="6">
        <f t="shared" si="52"/>
        <v>4.8789999999999993E-2</v>
      </c>
      <c r="W176" s="6">
        <f t="shared" si="53"/>
        <v>0.1912568</v>
      </c>
      <c r="X176" s="6">
        <f t="shared" si="54"/>
        <v>0.1195355</v>
      </c>
      <c r="Y176" s="6">
        <f t="shared" si="55"/>
        <v>0.08</v>
      </c>
      <c r="Z176" s="6">
        <f t="shared" si="56"/>
        <v>0.05</v>
      </c>
      <c r="AA176" s="5">
        <f t="shared" si="57"/>
        <v>12.5</v>
      </c>
      <c r="AB176" s="5">
        <f t="shared" si="58"/>
        <v>20</v>
      </c>
      <c r="AC176" s="5">
        <f t="shared" si="59"/>
        <v>12.810002049600328</v>
      </c>
      <c r="AD176" s="5">
        <f t="shared" si="60"/>
        <v>20.496003279360526</v>
      </c>
      <c r="AE176" s="5">
        <f t="shared" si="61"/>
        <v>5.2285722651429909</v>
      </c>
      <c r="AF176" s="5">
        <f t="shared" si="62"/>
        <v>8.3657156242287858</v>
      </c>
    </row>
    <row r="177" spans="1:32">
      <c r="O177" s="5"/>
      <c r="Q177" s="5"/>
      <c r="R177" s="5"/>
      <c r="S177" s="5"/>
      <c r="U177" s="6"/>
      <c r="V177" s="6"/>
      <c r="W177" s="6"/>
      <c r="X177" s="6"/>
      <c r="Y177" s="6"/>
      <c r="Z177" s="6"/>
      <c r="AA177" s="5"/>
      <c r="AB177" s="5"/>
      <c r="AC177" s="5"/>
      <c r="AD177" s="5"/>
      <c r="AE177" s="5"/>
      <c r="AF177" s="5"/>
    </row>
    <row r="178" spans="1:32">
      <c r="A178" s="21" t="s">
        <v>185</v>
      </c>
      <c r="O178" s="5"/>
      <c r="Q178" s="5"/>
      <c r="R178" s="5"/>
      <c r="S178" s="5"/>
      <c r="U178" s="6"/>
      <c r="V178" s="6"/>
      <c r="W178" s="6"/>
      <c r="X178" s="6"/>
      <c r="Y178" s="6"/>
      <c r="Z178" s="6"/>
      <c r="AA178" s="5"/>
      <c r="AB178" s="5"/>
      <c r="AC178" s="5"/>
      <c r="AD178" s="5"/>
      <c r="AE178" s="5"/>
      <c r="AF178" s="5"/>
    </row>
    <row r="179" spans="1:32">
      <c r="B179" s="17" t="s">
        <v>186</v>
      </c>
      <c r="C179">
        <v>50</v>
      </c>
      <c r="D179">
        <v>300</v>
      </c>
      <c r="E179">
        <f t="shared" si="64"/>
        <v>31.25</v>
      </c>
      <c r="F179">
        <f t="shared" si="64"/>
        <v>187.5</v>
      </c>
      <c r="G179" s="2" t="s">
        <v>190</v>
      </c>
      <c r="H179">
        <v>650</v>
      </c>
      <c r="I179">
        <v>45</v>
      </c>
      <c r="J179">
        <v>110</v>
      </c>
      <c r="K179">
        <v>12.8</v>
      </c>
      <c r="L179">
        <v>1400</v>
      </c>
      <c r="M179">
        <v>2500</v>
      </c>
      <c r="N179">
        <v>2800</v>
      </c>
      <c r="O179" s="5">
        <f t="shared" si="63"/>
        <v>0.36666666666666664</v>
      </c>
      <c r="Q179" s="5">
        <f t="shared" si="44"/>
        <v>8.59375</v>
      </c>
      <c r="R179" s="5">
        <f t="shared" si="45"/>
        <v>15.714285714285715</v>
      </c>
      <c r="S179" s="5">
        <f t="shared" si="46"/>
        <v>11.224489795918368</v>
      </c>
      <c r="U179" s="6">
        <f t="shared" si="51"/>
        <v>3.7333333333333336E-2</v>
      </c>
      <c r="V179" s="6">
        <f t="shared" si="52"/>
        <v>2.3333333333333334E-2</v>
      </c>
      <c r="W179" s="6">
        <f t="shared" si="53"/>
        <v>5.226666666666667E-2</v>
      </c>
      <c r="X179" s="6">
        <f t="shared" si="54"/>
        <v>3.266666666666667E-2</v>
      </c>
      <c r="Y179" s="6">
        <f t="shared" si="55"/>
        <v>6.826666666666667E-2</v>
      </c>
      <c r="Z179" s="6">
        <f t="shared" si="56"/>
        <v>4.2666666666666672E-2</v>
      </c>
      <c r="AA179" s="5">
        <f t="shared" si="57"/>
        <v>14.6484375</v>
      </c>
      <c r="AB179" s="5">
        <f t="shared" si="58"/>
        <v>23.4375</v>
      </c>
      <c r="AC179" s="5">
        <f t="shared" si="59"/>
        <v>26.785714285714285</v>
      </c>
      <c r="AD179" s="5">
        <f t="shared" si="60"/>
        <v>42.857142857142854</v>
      </c>
      <c r="AE179" s="5">
        <f t="shared" si="61"/>
        <v>19.132653061224488</v>
      </c>
      <c r="AF179" s="5">
        <f t="shared" si="62"/>
        <v>30.612244897959183</v>
      </c>
    </row>
    <row r="180" spans="1:32">
      <c r="B180" s="17" t="s">
        <v>187</v>
      </c>
      <c r="C180">
        <v>50</v>
      </c>
      <c r="D180">
        <v>300</v>
      </c>
      <c r="E180">
        <f t="shared" si="64"/>
        <v>31.25</v>
      </c>
      <c r="F180">
        <f t="shared" si="64"/>
        <v>187.5</v>
      </c>
      <c r="G180" s="2" t="s">
        <v>191</v>
      </c>
      <c r="H180">
        <v>800</v>
      </c>
      <c r="I180">
        <v>55</v>
      </c>
      <c r="J180">
        <v>130</v>
      </c>
      <c r="K180">
        <v>15.9</v>
      </c>
      <c r="L180">
        <v>1550</v>
      </c>
      <c r="M180">
        <v>2100</v>
      </c>
      <c r="N180">
        <v>4300</v>
      </c>
      <c r="O180" s="5">
        <f t="shared" si="63"/>
        <v>0.43333333333333335</v>
      </c>
      <c r="Q180" s="5">
        <f t="shared" si="44"/>
        <v>8.1761006289308167</v>
      </c>
      <c r="R180" s="5">
        <f t="shared" si="45"/>
        <v>14.396456256921372</v>
      </c>
      <c r="S180" s="5">
        <f t="shared" si="46"/>
        <v>9.2880362947879824</v>
      </c>
      <c r="U180" s="6">
        <f t="shared" si="51"/>
        <v>4.8159999999999994E-2</v>
      </c>
      <c r="V180" s="6">
        <f t="shared" si="52"/>
        <v>3.0099999999999998E-2</v>
      </c>
      <c r="W180" s="6">
        <f t="shared" si="53"/>
        <v>7.4647999999999992E-2</v>
      </c>
      <c r="X180" s="6">
        <f t="shared" si="54"/>
        <v>4.6654999999999995E-2</v>
      </c>
      <c r="Y180" s="6">
        <f t="shared" si="55"/>
        <v>8.48E-2</v>
      </c>
      <c r="Z180" s="6">
        <f t="shared" si="56"/>
        <v>5.2999999999999999E-2</v>
      </c>
      <c r="AA180" s="5">
        <f t="shared" si="57"/>
        <v>11.79245283018868</v>
      </c>
      <c r="AB180" s="5">
        <f t="shared" si="58"/>
        <v>18.867924528301888</v>
      </c>
      <c r="AC180" s="5">
        <f t="shared" si="59"/>
        <v>20.764119601328904</v>
      </c>
      <c r="AD180" s="5">
        <f t="shared" si="60"/>
        <v>33.222591362126245</v>
      </c>
      <c r="AE180" s="5">
        <f t="shared" si="61"/>
        <v>13.396206194405744</v>
      </c>
      <c r="AF180" s="5">
        <f t="shared" si="62"/>
        <v>21.433929911049191</v>
      </c>
    </row>
    <row r="181" spans="1:32">
      <c r="B181" s="17" t="s">
        <v>188</v>
      </c>
      <c r="C181">
        <v>50</v>
      </c>
      <c r="D181">
        <v>300</v>
      </c>
      <c r="E181">
        <f t="shared" si="64"/>
        <v>31.25</v>
      </c>
      <c r="F181">
        <f t="shared" si="64"/>
        <v>187.5</v>
      </c>
      <c r="G181" s="2" t="s">
        <v>192</v>
      </c>
      <c r="H181">
        <v>650</v>
      </c>
      <c r="I181">
        <v>45</v>
      </c>
      <c r="J181">
        <v>110</v>
      </c>
      <c r="K181">
        <v>12.8</v>
      </c>
      <c r="L181">
        <v>1400</v>
      </c>
      <c r="M181">
        <v>2500</v>
      </c>
      <c r="N181">
        <v>2800</v>
      </c>
      <c r="O181" s="5">
        <f t="shared" si="63"/>
        <v>0.36666666666666664</v>
      </c>
      <c r="Q181" s="5">
        <f t="shared" si="44"/>
        <v>8.59375</v>
      </c>
      <c r="R181" s="5">
        <f t="shared" si="45"/>
        <v>15.714285714285715</v>
      </c>
      <c r="S181" s="5">
        <f t="shared" si="46"/>
        <v>11.224489795918368</v>
      </c>
      <c r="U181" s="6">
        <f t="shared" si="51"/>
        <v>3.7333333333333336E-2</v>
      </c>
      <c r="V181" s="6">
        <f t="shared" si="52"/>
        <v>2.3333333333333334E-2</v>
      </c>
      <c r="W181" s="6">
        <f t="shared" si="53"/>
        <v>5.226666666666667E-2</v>
      </c>
      <c r="X181" s="6">
        <f t="shared" si="54"/>
        <v>3.266666666666667E-2</v>
      </c>
      <c r="Y181" s="6">
        <f t="shared" si="55"/>
        <v>6.826666666666667E-2</v>
      </c>
      <c r="Z181" s="6">
        <f t="shared" si="56"/>
        <v>4.2666666666666672E-2</v>
      </c>
      <c r="AA181" s="5">
        <f t="shared" si="57"/>
        <v>14.6484375</v>
      </c>
      <c r="AB181" s="5">
        <f t="shared" si="58"/>
        <v>23.4375</v>
      </c>
      <c r="AC181" s="5">
        <f t="shared" si="59"/>
        <v>26.785714285714285</v>
      </c>
      <c r="AD181" s="5">
        <f t="shared" si="60"/>
        <v>42.857142857142854</v>
      </c>
      <c r="AE181" s="5">
        <f t="shared" si="61"/>
        <v>19.132653061224488</v>
      </c>
      <c r="AF181" s="5">
        <f t="shared" si="62"/>
        <v>30.612244897959183</v>
      </c>
    </row>
    <row r="182" spans="1:32">
      <c r="B182" s="17" t="s">
        <v>189</v>
      </c>
      <c r="C182">
        <v>50</v>
      </c>
      <c r="D182">
        <v>300</v>
      </c>
      <c r="E182">
        <f t="shared" si="64"/>
        <v>31.25</v>
      </c>
      <c r="F182">
        <f t="shared" si="64"/>
        <v>187.5</v>
      </c>
      <c r="G182" s="2" t="s">
        <v>193</v>
      </c>
      <c r="H182">
        <v>800</v>
      </c>
      <c r="I182">
        <v>55</v>
      </c>
      <c r="J182">
        <v>130</v>
      </c>
      <c r="K182">
        <v>15.9</v>
      </c>
      <c r="L182">
        <v>1550</v>
      </c>
      <c r="M182">
        <v>2100</v>
      </c>
      <c r="N182">
        <v>4300</v>
      </c>
      <c r="O182" s="5">
        <f t="shared" si="63"/>
        <v>0.43333333333333335</v>
      </c>
      <c r="Q182" s="5">
        <f t="shared" si="44"/>
        <v>8.1761006289308167</v>
      </c>
      <c r="R182" s="5">
        <f t="shared" si="45"/>
        <v>14.396456256921372</v>
      </c>
      <c r="S182" s="5">
        <f t="shared" si="46"/>
        <v>9.2880362947879824</v>
      </c>
      <c r="U182" s="6">
        <f t="shared" si="51"/>
        <v>4.8159999999999994E-2</v>
      </c>
      <c r="V182" s="6">
        <f t="shared" si="52"/>
        <v>3.0099999999999998E-2</v>
      </c>
      <c r="W182" s="6">
        <f t="shared" si="53"/>
        <v>7.4647999999999992E-2</v>
      </c>
      <c r="X182" s="6">
        <f t="shared" si="54"/>
        <v>4.6654999999999995E-2</v>
      </c>
      <c r="Y182" s="6">
        <f t="shared" si="55"/>
        <v>8.48E-2</v>
      </c>
      <c r="Z182" s="6">
        <f t="shared" si="56"/>
        <v>5.2999999999999999E-2</v>
      </c>
      <c r="AA182" s="5">
        <f t="shared" si="57"/>
        <v>11.79245283018868</v>
      </c>
      <c r="AB182" s="5">
        <f t="shared" si="58"/>
        <v>18.867924528301888</v>
      </c>
      <c r="AC182" s="5">
        <f t="shared" si="59"/>
        <v>20.764119601328904</v>
      </c>
      <c r="AD182" s="5">
        <f t="shared" si="60"/>
        <v>33.222591362126245</v>
      </c>
      <c r="AE182" s="5">
        <f t="shared" si="61"/>
        <v>13.396206194405744</v>
      </c>
      <c r="AF182" s="5">
        <f t="shared" si="62"/>
        <v>21.433929911049191</v>
      </c>
    </row>
    <row r="183" spans="1:32">
      <c r="O183" s="5"/>
      <c r="Q183" s="5"/>
      <c r="R183" s="5"/>
      <c r="S183" s="5"/>
      <c r="U183" s="6"/>
      <c r="V183" s="6"/>
      <c r="W183" s="6"/>
      <c r="X183" s="6"/>
      <c r="Y183" s="6"/>
      <c r="Z183" s="6"/>
      <c r="AA183" s="5"/>
      <c r="AB183" s="5"/>
      <c r="AC183" s="5"/>
      <c r="AD183" s="5"/>
      <c r="AE183" s="5"/>
      <c r="AF183" s="5"/>
    </row>
    <row r="184" spans="1:32">
      <c r="A184" s="21" t="s">
        <v>47</v>
      </c>
      <c r="O184" s="5"/>
      <c r="Q184" s="5"/>
      <c r="R184" s="5"/>
      <c r="S184" s="5"/>
      <c r="U184" s="6"/>
      <c r="V184" s="6"/>
      <c r="W184" s="6"/>
      <c r="X184" s="6"/>
      <c r="Y184" s="6"/>
      <c r="Z184" s="6"/>
      <c r="AA184" s="5"/>
      <c r="AB184" s="5"/>
      <c r="AC184" s="5"/>
      <c r="AD184" s="5"/>
      <c r="AE184" s="5"/>
      <c r="AF184" s="5"/>
    </row>
    <row r="185" spans="1:32">
      <c r="A185" s="3" t="s">
        <v>194</v>
      </c>
      <c r="O185" s="5"/>
      <c r="Q185" s="5"/>
      <c r="R185" s="5"/>
      <c r="S185" s="5"/>
      <c r="U185" s="6"/>
      <c r="V185" s="6"/>
      <c r="W185" s="6"/>
      <c r="X185" s="6"/>
      <c r="Y185" s="6"/>
      <c r="Z185" s="6"/>
      <c r="AA185" s="5"/>
      <c r="AB185" s="5"/>
      <c r="AC185" s="5"/>
      <c r="AD185" s="5"/>
      <c r="AE185" s="5"/>
      <c r="AF185" s="5"/>
    </row>
    <row r="186" spans="1:32">
      <c r="B186" s="17" t="s">
        <v>195</v>
      </c>
      <c r="C186">
        <v>10</v>
      </c>
      <c r="D186">
        <v>50</v>
      </c>
      <c r="E186">
        <f t="shared" ref="E186:F200" si="65">C186/1.6</f>
        <v>6.25</v>
      </c>
      <c r="F186">
        <f t="shared" si="65"/>
        <v>31.25</v>
      </c>
      <c r="I186">
        <v>7.5</v>
      </c>
      <c r="J186">
        <v>30</v>
      </c>
      <c r="K186">
        <v>3.335</v>
      </c>
      <c r="L186">
        <v>630</v>
      </c>
      <c r="M186">
        <v>1290</v>
      </c>
      <c r="N186">
        <v>2418</v>
      </c>
      <c r="O186" s="5">
        <f t="shared" si="63"/>
        <v>0.6</v>
      </c>
      <c r="Q186" s="5">
        <f t="shared" si="44"/>
        <v>8.995502248875562</v>
      </c>
      <c r="R186" s="5">
        <f t="shared" si="45"/>
        <v>9.617789062650278</v>
      </c>
      <c r="S186" s="5">
        <f t="shared" si="46"/>
        <v>15.266331845476632</v>
      </c>
      <c r="U186" s="6">
        <f t="shared" si="51"/>
        <v>9.9815039999999994E-2</v>
      </c>
      <c r="V186" s="6">
        <f t="shared" si="52"/>
        <v>6.23844E-2</v>
      </c>
      <c r="W186" s="6">
        <f t="shared" si="53"/>
        <v>6.2883475199999997E-2</v>
      </c>
      <c r="X186" s="6">
        <f t="shared" si="54"/>
        <v>3.9302171999999996E-2</v>
      </c>
      <c r="Y186" s="6">
        <f t="shared" si="55"/>
        <v>0.10672</v>
      </c>
      <c r="Z186" s="6">
        <f t="shared" si="56"/>
        <v>6.6699999999999995E-2</v>
      </c>
      <c r="AA186" s="5">
        <f t="shared" si="57"/>
        <v>9.3703148425787113</v>
      </c>
      <c r="AB186" s="5">
        <f t="shared" si="58"/>
        <v>14.992503748125937</v>
      </c>
      <c r="AC186" s="5">
        <f t="shared" si="59"/>
        <v>10.01853027359404</v>
      </c>
      <c r="AD186" s="5">
        <f t="shared" si="60"/>
        <v>16.029648437750463</v>
      </c>
      <c r="AE186" s="5">
        <f t="shared" si="61"/>
        <v>15.902429005704823</v>
      </c>
      <c r="AF186" s="5">
        <f t="shared" si="62"/>
        <v>25.443886409127721</v>
      </c>
    </row>
    <row r="187" spans="1:32">
      <c r="O187" s="5"/>
      <c r="Q187" s="5"/>
      <c r="R187" s="5"/>
      <c r="S187" s="5"/>
      <c r="U187" s="6"/>
      <c r="V187" s="6"/>
      <c r="W187" s="6"/>
      <c r="X187" s="6"/>
      <c r="Y187" s="6"/>
      <c r="Z187" s="6"/>
      <c r="AA187" s="5"/>
      <c r="AB187" s="5"/>
      <c r="AC187" s="5"/>
      <c r="AD187" s="5"/>
      <c r="AE187" s="5"/>
      <c r="AF187" s="5"/>
    </row>
    <row r="188" spans="1:32">
      <c r="A188" s="21" t="s">
        <v>196</v>
      </c>
      <c r="O188" s="5"/>
      <c r="Q188" s="5"/>
      <c r="R188" s="5"/>
      <c r="S188" s="5"/>
      <c r="U188" s="6"/>
      <c r="V188" s="6"/>
      <c r="W188" s="6"/>
      <c r="X188" s="6"/>
      <c r="Y188" s="6"/>
      <c r="Z188" s="6"/>
      <c r="AA188" s="5"/>
      <c r="AB188" s="5"/>
      <c r="AC188" s="5"/>
      <c r="AD188" s="5"/>
      <c r="AE188" s="5"/>
      <c r="AF188" s="5"/>
    </row>
    <row r="189" spans="1:32">
      <c r="A189" s="3" t="s">
        <v>197</v>
      </c>
      <c r="O189" s="5"/>
      <c r="Q189" s="5"/>
      <c r="R189" s="5"/>
      <c r="S189" s="5"/>
      <c r="U189" s="6"/>
      <c r="V189" s="6"/>
      <c r="W189" s="6"/>
      <c r="X189" s="6"/>
      <c r="Y189" s="6"/>
      <c r="Z189" s="6"/>
      <c r="AA189" s="5"/>
      <c r="AB189" s="5"/>
      <c r="AC189" s="5"/>
      <c r="AD189" s="5"/>
      <c r="AE189" s="5"/>
      <c r="AF189" s="5"/>
    </row>
    <row r="190" spans="1:32">
      <c r="B190" s="17" t="s">
        <v>198</v>
      </c>
      <c r="D190">
        <v>90</v>
      </c>
      <c r="F190">
        <f t="shared" si="65"/>
        <v>56.25</v>
      </c>
      <c r="G190">
        <v>3555</v>
      </c>
      <c r="H190">
        <v>350</v>
      </c>
      <c r="J190">
        <v>100</v>
      </c>
      <c r="K190">
        <v>13</v>
      </c>
      <c r="L190">
        <v>3250</v>
      </c>
      <c r="M190">
        <v>1960</v>
      </c>
      <c r="N190">
        <v>4360</v>
      </c>
      <c r="O190" s="5">
        <f t="shared" si="63"/>
        <v>1.1111111111111112</v>
      </c>
      <c r="Q190" s="5">
        <f t="shared" si="44"/>
        <v>7.6923076923076925</v>
      </c>
      <c r="R190" s="5">
        <f t="shared" si="45"/>
        <v>11.701928477813144</v>
      </c>
      <c r="S190" s="5">
        <f t="shared" si="46"/>
        <v>3.6005933777886598</v>
      </c>
      <c r="U190" s="6">
        <f t="shared" si="51"/>
        <v>0.15192177777777779</v>
      </c>
      <c r="V190" s="6">
        <f t="shared" si="52"/>
        <v>9.4951111111111111E-2</v>
      </c>
      <c r="W190" s="6">
        <f t="shared" si="53"/>
        <v>0.49374577777777778</v>
      </c>
      <c r="X190" s="6">
        <f t="shared" si="54"/>
        <v>0.30859111111111109</v>
      </c>
      <c r="Y190" s="6">
        <f t="shared" si="55"/>
        <v>0.2311111111111111</v>
      </c>
      <c r="Z190" s="6">
        <f t="shared" si="56"/>
        <v>0.14444444444444443</v>
      </c>
      <c r="AA190" s="5">
        <f t="shared" si="57"/>
        <v>4.3269230769230766</v>
      </c>
      <c r="AB190" s="5">
        <f t="shared" si="58"/>
        <v>6.9230769230769234</v>
      </c>
      <c r="AC190" s="5">
        <f t="shared" si="59"/>
        <v>6.5823347687698934</v>
      </c>
      <c r="AD190" s="5">
        <f t="shared" si="60"/>
        <v>10.531735630031829</v>
      </c>
      <c r="AE190" s="5">
        <f t="shared" si="61"/>
        <v>2.0253337750061213</v>
      </c>
      <c r="AF190" s="5">
        <f t="shared" si="62"/>
        <v>3.2405340400097939</v>
      </c>
    </row>
    <row r="191" spans="1:32">
      <c r="B191" s="17" t="s">
        <v>199</v>
      </c>
      <c r="D191">
        <v>300</v>
      </c>
      <c r="E191" s="5"/>
      <c r="F191">
        <f t="shared" si="65"/>
        <v>187.5</v>
      </c>
      <c r="G191" s="24">
        <v>4350</v>
      </c>
      <c r="H191">
        <v>350</v>
      </c>
      <c r="J191">
        <v>149</v>
      </c>
      <c r="K191">
        <v>19</v>
      </c>
      <c r="L191">
        <v>3250</v>
      </c>
      <c r="M191">
        <v>1960</v>
      </c>
      <c r="N191">
        <v>6210</v>
      </c>
      <c r="O191" s="5">
        <f t="shared" si="63"/>
        <v>0.49666666666666665</v>
      </c>
      <c r="Q191" s="5">
        <f t="shared" si="44"/>
        <v>7.8421052631578947</v>
      </c>
      <c r="R191" s="5">
        <f t="shared" si="45"/>
        <v>12.241611620493607</v>
      </c>
      <c r="S191" s="5">
        <f t="shared" si="46"/>
        <v>3.7666497293826491</v>
      </c>
      <c r="U191" s="6">
        <f t="shared" si="51"/>
        <v>6.4915199999999992E-2</v>
      </c>
      <c r="V191" s="6">
        <f t="shared" si="52"/>
        <v>4.0571999999999997E-2</v>
      </c>
      <c r="W191" s="6">
        <f t="shared" si="53"/>
        <v>0.21097439999999998</v>
      </c>
      <c r="X191" s="6">
        <f t="shared" si="54"/>
        <v>0.13185899999999998</v>
      </c>
      <c r="Y191" s="6">
        <f t="shared" si="55"/>
        <v>0.10133333333333333</v>
      </c>
      <c r="Z191" s="6">
        <f t="shared" si="56"/>
        <v>6.3333333333333339E-2</v>
      </c>
      <c r="AA191" s="5">
        <f t="shared" si="57"/>
        <v>9.8684210526315788</v>
      </c>
      <c r="AB191" s="5">
        <f t="shared" si="58"/>
        <v>15.789473684210526</v>
      </c>
      <c r="AC191" s="5">
        <f t="shared" si="59"/>
        <v>15.404712609681553</v>
      </c>
      <c r="AD191" s="5">
        <f t="shared" si="60"/>
        <v>24.647540175490484</v>
      </c>
      <c r="AE191" s="5">
        <f t="shared" si="61"/>
        <v>4.7399115722097092</v>
      </c>
      <c r="AF191" s="5">
        <f t="shared" si="62"/>
        <v>7.5838585155355336</v>
      </c>
    </row>
    <row r="192" spans="1:32">
      <c r="E192" s="5"/>
      <c r="G192" s="5"/>
      <c r="O192" s="5"/>
      <c r="Q192" s="5"/>
      <c r="R192" s="5"/>
      <c r="S192" s="5"/>
      <c r="U192" s="6"/>
      <c r="V192" s="6"/>
      <c r="W192" s="6"/>
      <c r="X192" s="6"/>
      <c r="Y192" s="6"/>
      <c r="Z192" s="6"/>
      <c r="AA192" s="5"/>
      <c r="AB192" s="5"/>
      <c r="AC192" s="5"/>
      <c r="AD192" s="5"/>
      <c r="AE192" s="5"/>
      <c r="AF192" s="5"/>
    </row>
    <row r="193" spans="1:32">
      <c r="A193" s="21" t="s">
        <v>48</v>
      </c>
      <c r="E193" s="5"/>
      <c r="G193" s="5"/>
      <c r="O193" s="5"/>
      <c r="Q193" s="5"/>
      <c r="R193" s="5"/>
      <c r="S193" s="5"/>
      <c r="U193" s="6"/>
      <c r="V193" s="6"/>
      <c r="W193" s="6"/>
      <c r="X193" s="6"/>
      <c r="Y193" s="6"/>
      <c r="Z193" s="6"/>
      <c r="AA193" s="5"/>
      <c r="AB193" s="5"/>
      <c r="AC193" s="5"/>
      <c r="AD193" s="5"/>
      <c r="AE193" s="5"/>
      <c r="AF193" s="5"/>
    </row>
    <row r="194" spans="1:32">
      <c r="A194" s="3" t="s">
        <v>200</v>
      </c>
      <c r="E194" s="5"/>
      <c r="G194" s="5"/>
      <c r="O194" s="5"/>
      <c r="Q194" s="5"/>
      <c r="R194" s="5"/>
      <c r="S194" s="5"/>
      <c r="U194" s="6"/>
      <c r="V194" s="6"/>
      <c r="W194" s="6"/>
      <c r="X194" s="6"/>
      <c r="Y194" s="6"/>
      <c r="Z194" s="6"/>
      <c r="AA194" s="5"/>
      <c r="AB194" s="5"/>
      <c r="AC194" s="5"/>
      <c r="AD194" s="5"/>
      <c r="AE194" s="5"/>
      <c r="AF194" s="5"/>
    </row>
    <row r="195" spans="1:32">
      <c r="B195" s="17" t="s">
        <v>201</v>
      </c>
      <c r="D195">
        <v>5000</v>
      </c>
      <c r="E195" s="5"/>
      <c r="F195">
        <f t="shared" si="65"/>
        <v>3125</v>
      </c>
      <c r="G195" s="25" t="s">
        <v>221</v>
      </c>
      <c r="H195">
        <v>1800</v>
      </c>
      <c r="I195">
        <v>750</v>
      </c>
      <c r="J195">
        <v>1200</v>
      </c>
      <c r="K195">
        <v>150</v>
      </c>
      <c r="L195">
        <v>2000</v>
      </c>
      <c r="M195">
        <v>4400</v>
      </c>
      <c r="N195">
        <v>4800</v>
      </c>
      <c r="O195" s="5">
        <f t="shared" si="63"/>
        <v>0.24</v>
      </c>
      <c r="Q195" s="5">
        <f t="shared" ref="Q195:Q200" si="66">J195/K195</f>
        <v>8</v>
      </c>
      <c r="R195" s="5">
        <f t="shared" ref="R195:R200" si="67">J195/(M195*N195)*1000000</f>
        <v>56.81818181818182</v>
      </c>
      <c r="S195" s="5">
        <f t="shared" ref="S195:S200" si="68">J195/(L195*M195*N195)*1000000000</f>
        <v>28.409090909090907</v>
      </c>
      <c r="U195" s="6">
        <f t="shared" si="51"/>
        <v>6.7584000000000003E-3</v>
      </c>
      <c r="V195" s="6">
        <f t="shared" si="52"/>
        <v>4.2240000000000003E-3</v>
      </c>
      <c r="W195" s="6">
        <f t="shared" si="53"/>
        <v>1.3516800000000001E-2</v>
      </c>
      <c r="X195" s="6">
        <f t="shared" si="54"/>
        <v>8.4480000000000006E-3</v>
      </c>
      <c r="Y195" s="6">
        <f t="shared" si="55"/>
        <v>4.8000000000000001E-2</v>
      </c>
      <c r="Z195" s="6">
        <f t="shared" si="56"/>
        <v>0.03</v>
      </c>
      <c r="AA195" s="5">
        <f t="shared" si="57"/>
        <v>20.833333333333332</v>
      </c>
      <c r="AB195" s="5">
        <f t="shared" si="58"/>
        <v>33.333333333333336</v>
      </c>
      <c r="AC195" s="5">
        <f t="shared" si="59"/>
        <v>147.96401515151516</v>
      </c>
      <c r="AD195" s="5">
        <f t="shared" si="60"/>
        <v>236.74242424242425</v>
      </c>
      <c r="AE195" s="5">
        <f t="shared" si="61"/>
        <v>73.982007575757578</v>
      </c>
      <c r="AF195" s="5">
        <f t="shared" si="62"/>
        <v>118.37121212121212</v>
      </c>
    </row>
    <row r="196" spans="1:32">
      <c r="B196" s="17" t="s">
        <v>202</v>
      </c>
      <c r="D196">
        <v>3000</v>
      </c>
      <c r="E196" s="5"/>
      <c r="F196">
        <f t="shared" si="65"/>
        <v>1875</v>
      </c>
      <c r="G196" s="25" t="s">
        <v>143</v>
      </c>
      <c r="H196">
        <v>1450</v>
      </c>
      <c r="I196">
        <v>450</v>
      </c>
      <c r="J196">
        <v>630</v>
      </c>
      <c r="K196">
        <v>89</v>
      </c>
      <c r="L196">
        <v>1600</v>
      </c>
      <c r="M196">
        <v>3600</v>
      </c>
      <c r="N196">
        <v>4700</v>
      </c>
      <c r="O196" s="5">
        <f t="shared" ref="O196:O200" si="69">J196/D196</f>
        <v>0.21</v>
      </c>
      <c r="Q196" s="5">
        <f t="shared" si="66"/>
        <v>7.0786516853932584</v>
      </c>
      <c r="R196" s="5">
        <f t="shared" si="67"/>
        <v>37.234042553191493</v>
      </c>
      <c r="S196" s="5">
        <f t="shared" si="68"/>
        <v>23.271276595744681</v>
      </c>
      <c r="U196" s="6">
        <f t="shared" ref="U196:U200" si="70">(M196*N196)/1000000/F196</f>
        <v>9.0240000000000008E-3</v>
      </c>
      <c r="V196" s="6">
        <f t="shared" ref="V196:V200" si="71">(M196*N196)/1000000/D196</f>
        <v>5.6400000000000009E-3</v>
      </c>
      <c r="W196" s="6">
        <f t="shared" ref="W196:W200" si="72">(L196*M196*N196)/1000000000/F196</f>
        <v>1.4438399999999999E-2</v>
      </c>
      <c r="X196" s="6">
        <f t="shared" ref="X196:X200" si="73">(L196*M196*N196)/1000000000/D196</f>
        <v>9.023999999999999E-3</v>
      </c>
      <c r="Y196" s="6">
        <f t="shared" ref="Y196:Y200" si="74">K196/F196</f>
        <v>4.7466666666666664E-2</v>
      </c>
      <c r="Z196" s="6">
        <f t="shared" ref="Z196:Z200" si="75">K196/D196</f>
        <v>2.9666666666666668E-2</v>
      </c>
      <c r="AA196" s="5">
        <f t="shared" ref="AA196:AA200" si="76">F196/K196</f>
        <v>21.067415730337078</v>
      </c>
      <c r="AB196" s="5">
        <f t="shared" ref="AB196:AB200" si="77">D196/K196</f>
        <v>33.707865168539328</v>
      </c>
      <c r="AC196" s="5">
        <f t="shared" ref="AC196:AC200" si="78">F196/(M196*N196)*1000000</f>
        <v>110.81560283687944</v>
      </c>
      <c r="AD196" s="5">
        <f t="shared" ref="AD196:AD200" si="79">D196/(M196*N196)*1000000</f>
        <v>177.3049645390071</v>
      </c>
      <c r="AE196" s="5">
        <f t="shared" ref="AE196:AE200" si="80">F196/(M196*N196*L196)*1000000000</f>
        <v>69.259751773049643</v>
      </c>
      <c r="AF196" s="5">
        <f t="shared" ref="AF196:AF200" si="81">D196/(M196*N196*L196)*1000000000</f>
        <v>110.81560283687944</v>
      </c>
    </row>
    <row r="197" spans="1:32">
      <c r="B197" s="17" t="s">
        <v>203</v>
      </c>
      <c r="D197">
        <v>2000</v>
      </c>
      <c r="E197" s="5"/>
      <c r="F197">
        <f t="shared" si="65"/>
        <v>1250</v>
      </c>
      <c r="G197" s="25" t="s">
        <v>143</v>
      </c>
      <c r="H197">
        <v>1050</v>
      </c>
      <c r="I197">
        <v>250</v>
      </c>
      <c r="J197">
        <v>500</v>
      </c>
      <c r="K197">
        <v>41</v>
      </c>
      <c r="L197">
        <v>1300</v>
      </c>
      <c r="M197">
        <v>2600</v>
      </c>
      <c r="N197">
        <v>3700</v>
      </c>
      <c r="O197" s="5">
        <f t="shared" si="69"/>
        <v>0.25</v>
      </c>
      <c r="Q197" s="5">
        <f t="shared" si="66"/>
        <v>12.195121951219512</v>
      </c>
      <c r="R197" s="5">
        <f t="shared" si="67"/>
        <v>51.975051975051976</v>
      </c>
      <c r="S197" s="5">
        <f t="shared" si="68"/>
        <v>39.980809211578439</v>
      </c>
      <c r="U197" s="6">
        <f t="shared" si="70"/>
        <v>7.6959999999999997E-3</v>
      </c>
      <c r="V197" s="6">
        <f t="shared" si="71"/>
        <v>4.81E-3</v>
      </c>
      <c r="W197" s="6">
        <f t="shared" si="72"/>
        <v>1.0004799999999999E-2</v>
      </c>
      <c r="X197" s="6">
        <f t="shared" si="73"/>
        <v>6.2529999999999999E-3</v>
      </c>
      <c r="Y197" s="6">
        <f t="shared" si="74"/>
        <v>3.2800000000000003E-2</v>
      </c>
      <c r="Z197" s="6">
        <f t="shared" si="75"/>
        <v>2.0500000000000001E-2</v>
      </c>
      <c r="AA197" s="5">
        <f t="shared" si="76"/>
        <v>30.487804878048781</v>
      </c>
      <c r="AB197" s="5">
        <f t="shared" si="77"/>
        <v>48.780487804878049</v>
      </c>
      <c r="AC197" s="5">
        <f t="shared" si="78"/>
        <v>129.93762993762994</v>
      </c>
      <c r="AD197" s="5">
        <f t="shared" si="79"/>
        <v>207.9002079002079</v>
      </c>
      <c r="AE197" s="5">
        <f t="shared" si="80"/>
        <v>99.952023028946101</v>
      </c>
      <c r="AF197" s="5">
        <f t="shared" si="81"/>
        <v>159.92323684631376</v>
      </c>
    </row>
    <row r="198" spans="1:32">
      <c r="A198" s="10"/>
      <c r="B198" s="19" t="s">
        <v>204</v>
      </c>
      <c r="C198" s="8"/>
      <c r="D198" s="8">
        <v>1200</v>
      </c>
      <c r="E198" s="8"/>
      <c r="F198">
        <f t="shared" si="65"/>
        <v>750</v>
      </c>
      <c r="G198" s="27" t="s">
        <v>222</v>
      </c>
      <c r="H198" s="8">
        <v>920</v>
      </c>
      <c r="I198" s="8">
        <v>200</v>
      </c>
      <c r="J198">
        <v>500</v>
      </c>
      <c r="K198">
        <v>33</v>
      </c>
      <c r="L198">
        <v>1100</v>
      </c>
      <c r="M198">
        <v>2400</v>
      </c>
      <c r="N198">
        <v>3600</v>
      </c>
      <c r="O198" s="5">
        <f t="shared" si="69"/>
        <v>0.41666666666666669</v>
      </c>
      <c r="Q198" s="5">
        <f t="shared" si="66"/>
        <v>15.151515151515152</v>
      </c>
      <c r="R198" s="5">
        <f t="shared" si="67"/>
        <v>57.870370370370374</v>
      </c>
      <c r="S198" s="5">
        <f t="shared" si="68"/>
        <v>52.609427609427613</v>
      </c>
      <c r="U198" s="6">
        <f t="shared" si="70"/>
        <v>1.1520000000000001E-2</v>
      </c>
      <c r="V198" s="6">
        <f t="shared" si="71"/>
        <v>7.2000000000000007E-3</v>
      </c>
      <c r="W198" s="6">
        <f t="shared" si="72"/>
        <v>1.2671999999999999E-2</v>
      </c>
      <c r="X198" s="6">
        <f t="shared" si="73"/>
        <v>7.92E-3</v>
      </c>
      <c r="Y198" s="6">
        <f t="shared" si="74"/>
        <v>4.3999999999999997E-2</v>
      </c>
      <c r="Z198" s="6">
        <f t="shared" si="75"/>
        <v>2.75E-2</v>
      </c>
      <c r="AA198" s="5">
        <f t="shared" si="76"/>
        <v>22.727272727272727</v>
      </c>
      <c r="AB198" s="5">
        <f t="shared" si="77"/>
        <v>36.363636363636367</v>
      </c>
      <c r="AC198" s="5">
        <f t="shared" si="78"/>
        <v>86.805555555555557</v>
      </c>
      <c r="AD198" s="5">
        <f t="shared" si="79"/>
        <v>138.88888888888889</v>
      </c>
      <c r="AE198" s="5">
        <f t="shared" si="80"/>
        <v>78.914141414141412</v>
      </c>
      <c r="AF198" s="5">
        <f t="shared" si="81"/>
        <v>126.26262626262626</v>
      </c>
    </row>
    <row r="199" spans="1:32">
      <c r="A199" s="10"/>
      <c r="B199" s="19" t="s">
        <v>205</v>
      </c>
      <c r="C199" s="8"/>
      <c r="D199" s="8">
        <v>800</v>
      </c>
      <c r="E199" s="8"/>
      <c r="F199">
        <f t="shared" si="65"/>
        <v>500</v>
      </c>
      <c r="G199" s="27" t="s">
        <v>222</v>
      </c>
      <c r="H199" s="8">
        <v>750</v>
      </c>
      <c r="I199" s="8">
        <v>160</v>
      </c>
      <c r="J199">
        <v>450</v>
      </c>
      <c r="K199">
        <v>24</v>
      </c>
      <c r="L199">
        <v>900</v>
      </c>
      <c r="M199">
        <v>2200</v>
      </c>
      <c r="N199">
        <v>3600</v>
      </c>
      <c r="O199" s="5">
        <f t="shared" si="69"/>
        <v>0.5625</v>
      </c>
      <c r="Q199" s="5">
        <f t="shared" si="66"/>
        <v>18.75</v>
      </c>
      <c r="R199" s="5">
        <f t="shared" si="67"/>
        <v>56.81818181818182</v>
      </c>
      <c r="S199" s="5">
        <f t="shared" si="68"/>
        <v>63.131313131313128</v>
      </c>
      <c r="U199" s="6">
        <f t="shared" si="70"/>
        <v>1.584E-2</v>
      </c>
      <c r="V199" s="6">
        <f t="shared" si="71"/>
        <v>9.8999999999999991E-3</v>
      </c>
      <c r="W199" s="6">
        <f t="shared" si="72"/>
        <v>1.4256E-2</v>
      </c>
      <c r="X199" s="6">
        <f t="shared" si="73"/>
        <v>8.9099999999999995E-3</v>
      </c>
      <c r="Y199" s="6">
        <f t="shared" si="74"/>
        <v>4.8000000000000001E-2</v>
      </c>
      <c r="Z199" s="6">
        <f t="shared" si="75"/>
        <v>0.03</v>
      </c>
      <c r="AA199" s="5">
        <f t="shared" si="76"/>
        <v>20.833333333333332</v>
      </c>
      <c r="AB199" s="5">
        <f t="shared" si="77"/>
        <v>33.333333333333336</v>
      </c>
      <c r="AC199" s="5">
        <f t="shared" si="78"/>
        <v>63.131313131313128</v>
      </c>
      <c r="AD199" s="5">
        <f t="shared" si="79"/>
        <v>101.01010101010101</v>
      </c>
      <c r="AE199" s="5">
        <f t="shared" si="80"/>
        <v>70.145903479236807</v>
      </c>
      <c r="AF199" s="5">
        <f t="shared" si="81"/>
        <v>112.2334455667789</v>
      </c>
    </row>
    <row r="200" spans="1:32">
      <c r="A200" s="10"/>
      <c r="B200" s="19" t="s">
        <v>206</v>
      </c>
      <c r="C200" s="8"/>
      <c r="D200" s="8">
        <v>450</v>
      </c>
      <c r="E200" s="13"/>
      <c r="F200">
        <f t="shared" si="65"/>
        <v>281.25</v>
      </c>
      <c r="G200" s="27" t="s">
        <v>223</v>
      </c>
      <c r="H200" s="8">
        <v>590</v>
      </c>
      <c r="I200" s="8">
        <v>55</v>
      </c>
      <c r="J200">
        <v>160</v>
      </c>
      <c r="K200">
        <v>9</v>
      </c>
      <c r="L200">
        <v>600</v>
      </c>
      <c r="M200">
        <v>1500</v>
      </c>
      <c r="N200">
        <v>2600</v>
      </c>
      <c r="O200" s="5">
        <f t="shared" si="69"/>
        <v>0.35555555555555557</v>
      </c>
      <c r="Q200" s="5">
        <f t="shared" si="66"/>
        <v>17.777777777777779</v>
      </c>
      <c r="R200" s="5">
        <f t="shared" si="67"/>
        <v>41.025641025641022</v>
      </c>
      <c r="S200" s="5">
        <f t="shared" si="68"/>
        <v>68.376068376068375</v>
      </c>
      <c r="U200" s="6">
        <f t="shared" si="70"/>
        <v>1.3866666666666666E-2</v>
      </c>
      <c r="V200" s="6">
        <f t="shared" si="71"/>
        <v>8.6666666666666663E-3</v>
      </c>
      <c r="W200" s="6">
        <f t="shared" si="72"/>
        <v>8.3199999999999993E-3</v>
      </c>
      <c r="X200" s="6">
        <f t="shared" si="73"/>
        <v>5.1999999999999998E-3</v>
      </c>
      <c r="Y200" s="6">
        <f t="shared" si="74"/>
        <v>3.2000000000000001E-2</v>
      </c>
      <c r="Z200" s="6">
        <f t="shared" si="75"/>
        <v>0.02</v>
      </c>
      <c r="AA200" s="5">
        <f t="shared" si="76"/>
        <v>31.25</v>
      </c>
      <c r="AB200" s="5">
        <f t="shared" si="77"/>
        <v>50</v>
      </c>
      <c r="AC200" s="5">
        <f t="shared" si="78"/>
        <v>72.115384615384627</v>
      </c>
      <c r="AD200" s="5">
        <f t="shared" si="79"/>
        <v>115.38461538461539</v>
      </c>
      <c r="AE200" s="5">
        <f t="shared" si="80"/>
        <v>120.19230769230768</v>
      </c>
      <c r="AF200" s="5">
        <f t="shared" si="81"/>
        <v>192.30769230769232</v>
      </c>
    </row>
    <row r="201" spans="1:32">
      <c r="A201" s="7" t="s">
        <v>112</v>
      </c>
      <c r="B201" s="18"/>
      <c r="C201" s="8"/>
      <c r="D201" s="8"/>
      <c r="E201" s="13"/>
      <c r="F201" s="13"/>
      <c r="G201" s="13"/>
      <c r="H201" s="8"/>
      <c r="I201" s="8"/>
      <c r="O201" s="5"/>
      <c r="Q201" s="5"/>
      <c r="R201" s="5"/>
      <c r="S201" s="5"/>
      <c r="U201" s="6"/>
      <c r="V201" s="6"/>
      <c r="W201" s="6"/>
      <c r="X201" s="6"/>
      <c r="Y201" s="6"/>
      <c r="Z201" s="6"/>
      <c r="AA201" s="5"/>
      <c r="AB201" s="5"/>
      <c r="AC201" s="5"/>
      <c r="AD201" s="5"/>
      <c r="AE201" s="5"/>
      <c r="AF201" s="5"/>
    </row>
    <row r="202" spans="1:32">
      <c r="B202" s="17" t="s">
        <v>207</v>
      </c>
      <c r="E202" s="5"/>
      <c r="F202" s="5"/>
      <c r="G202" s="25" t="s">
        <v>224</v>
      </c>
      <c r="H202" s="8">
        <v>1600</v>
      </c>
      <c r="I202" s="8">
        <v>180</v>
      </c>
      <c r="J202">
        <v>180</v>
      </c>
      <c r="O202" s="5"/>
      <c r="Q202" s="5"/>
      <c r="R202" s="5"/>
      <c r="S202" s="5"/>
      <c r="U202" s="6"/>
      <c r="V202" s="6"/>
      <c r="W202" s="6"/>
      <c r="X202" s="6"/>
      <c r="Y202" s="6"/>
      <c r="Z202" s="6"/>
      <c r="AA202" s="5"/>
      <c r="AB202" s="5"/>
      <c r="AC202" s="5"/>
      <c r="AD202" s="5"/>
      <c r="AE202" s="5"/>
      <c r="AF202" s="5"/>
    </row>
    <row r="203" spans="1:32">
      <c r="B203" s="17" t="s">
        <v>208</v>
      </c>
      <c r="E203" s="5"/>
      <c r="F203" s="5"/>
      <c r="G203" s="25" t="s">
        <v>225</v>
      </c>
      <c r="H203" s="8">
        <v>1400</v>
      </c>
      <c r="I203" s="8">
        <v>150</v>
      </c>
      <c r="J203">
        <v>150</v>
      </c>
      <c r="O203" s="5"/>
      <c r="Q203" s="5"/>
      <c r="R203" s="5"/>
      <c r="S203" s="5"/>
      <c r="U203" s="6"/>
      <c r="V203" s="6"/>
      <c r="W203" s="6"/>
      <c r="X203" s="6"/>
      <c r="Y203" s="6"/>
      <c r="Z203" s="6"/>
      <c r="AA203" s="5"/>
      <c r="AB203" s="5"/>
      <c r="AC203" s="5"/>
      <c r="AD203" s="5"/>
      <c r="AE203" s="5"/>
      <c r="AF203" s="5"/>
    </row>
    <row r="204" spans="1:32">
      <c r="B204" s="17" t="s">
        <v>209</v>
      </c>
      <c r="E204" s="5"/>
      <c r="F204" s="5"/>
      <c r="G204" s="25" t="s">
        <v>223</v>
      </c>
      <c r="H204" s="8">
        <v>1200</v>
      </c>
      <c r="I204" s="8">
        <v>110</v>
      </c>
      <c r="J204">
        <v>110</v>
      </c>
      <c r="O204" s="5"/>
      <c r="Q204" s="5"/>
      <c r="R204" s="5"/>
      <c r="S204" s="5"/>
      <c r="U204" s="6"/>
      <c r="V204" s="6"/>
      <c r="W204" s="6"/>
      <c r="X204" s="6"/>
      <c r="Y204" s="6"/>
      <c r="Z204" s="6"/>
      <c r="AA204" s="5"/>
      <c r="AB204" s="5"/>
      <c r="AC204" s="5"/>
      <c r="AD204" s="5"/>
      <c r="AE204" s="5"/>
      <c r="AF204" s="5"/>
    </row>
    <row r="205" spans="1:32">
      <c r="B205" s="17" t="s">
        <v>210</v>
      </c>
      <c r="E205" s="5"/>
      <c r="F205" s="5"/>
      <c r="G205" s="25" t="s">
        <v>226</v>
      </c>
      <c r="H205" s="8">
        <v>1000</v>
      </c>
      <c r="I205" s="8">
        <v>74</v>
      </c>
      <c r="J205">
        <v>74</v>
      </c>
      <c r="O205" s="5"/>
      <c r="Q205" s="5"/>
      <c r="R205" s="5"/>
      <c r="S205" s="5"/>
      <c r="U205" s="6"/>
      <c r="V205" s="6"/>
      <c r="W205" s="6"/>
      <c r="X205" s="6"/>
      <c r="Y205" s="6"/>
      <c r="Z205" s="6"/>
      <c r="AA205" s="5"/>
      <c r="AB205" s="5"/>
      <c r="AC205" s="5"/>
      <c r="AD205" s="5"/>
      <c r="AE205" s="5"/>
      <c r="AF205" s="5"/>
    </row>
    <row r="206" spans="1:32">
      <c r="B206" s="17" t="s">
        <v>211</v>
      </c>
      <c r="E206" s="5"/>
      <c r="F206" s="5"/>
      <c r="G206" s="25" t="s">
        <v>227</v>
      </c>
      <c r="H206" s="8">
        <v>800</v>
      </c>
      <c r="I206" s="8">
        <v>44</v>
      </c>
      <c r="J206">
        <v>44</v>
      </c>
      <c r="O206" s="5"/>
      <c r="Q206" s="5"/>
      <c r="R206" s="5"/>
      <c r="S206" s="5"/>
      <c r="U206" s="6"/>
      <c r="V206" s="6"/>
      <c r="W206" s="6"/>
      <c r="X206" s="6"/>
      <c r="Y206" s="6"/>
      <c r="Z206" s="6"/>
      <c r="AA206" s="5"/>
      <c r="AB206" s="5"/>
      <c r="AC206" s="5"/>
      <c r="AD206" s="5"/>
      <c r="AE206" s="5"/>
      <c r="AF206" s="5"/>
    </row>
    <row r="207" spans="1:32">
      <c r="B207" s="17" t="s">
        <v>212</v>
      </c>
      <c r="E207" s="5"/>
      <c r="F207" s="5"/>
      <c r="G207" s="25" t="s">
        <v>134</v>
      </c>
      <c r="H207" s="8">
        <v>600</v>
      </c>
      <c r="I207" s="8">
        <v>44</v>
      </c>
      <c r="J207">
        <v>44</v>
      </c>
      <c r="O207" s="5"/>
      <c r="Q207" s="5"/>
      <c r="R207" s="5"/>
      <c r="S207" s="5"/>
      <c r="U207" s="6"/>
      <c r="V207" s="6"/>
      <c r="W207" s="6"/>
      <c r="X207" s="6"/>
      <c r="Y207" s="6"/>
      <c r="Z207" s="6"/>
      <c r="AA207" s="5"/>
      <c r="AB207" s="5"/>
      <c r="AC207" s="5"/>
      <c r="AD207" s="5"/>
      <c r="AE207" s="5"/>
      <c r="AF207" s="5"/>
    </row>
    <row r="208" spans="1:32">
      <c r="A208" s="3" t="s">
        <v>155</v>
      </c>
      <c r="E208" s="5"/>
      <c r="F208" s="5"/>
      <c r="G208" s="5"/>
      <c r="O208" s="5"/>
      <c r="Q208" s="5"/>
      <c r="R208" s="5"/>
      <c r="S208" s="5"/>
      <c r="U208" s="6"/>
      <c r="V208" s="6"/>
      <c r="W208" s="6"/>
      <c r="X208" s="6"/>
      <c r="Y208" s="6"/>
      <c r="Z208" s="6"/>
      <c r="AA208" s="5"/>
      <c r="AB208" s="5"/>
      <c r="AC208" s="5"/>
      <c r="AD208" s="5"/>
      <c r="AE208" s="5"/>
      <c r="AF208" s="5"/>
    </row>
    <row r="209" spans="1:32">
      <c r="B209" s="17" t="s">
        <v>213</v>
      </c>
      <c r="E209" s="5"/>
      <c r="F209" s="5"/>
      <c r="G209" s="25" t="s">
        <v>228</v>
      </c>
      <c r="H209">
        <v>1800</v>
      </c>
      <c r="I209">
        <v>264</v>
      </c>
      <c r="J209">
        <v>264</v>
      </c>
      <c r="L209">
        <v>2550</v>
      </c>
      <c r="N209">
        <v>5550</v>
      </c>
      <c r="O209" s="5"/>
      <c r="Q209" s="5"/>
      <c r="R209" s="5"/>
      <c r="S209" s="5"/>
      <c r="U209" s="6"/>
      <c r="V209" s="6"/>
      <c r="W209" s="6"/>
      <c r="X209" s="6"/>
      <c r="Y209" s="6"/>
      <c r="Z209" s="6"/>
      <c r="AA209" s="5"/>
      <c r="AB209" s="5"/>
      <c r="AC209" s="5"/>
      <c r="AD209" s="5"/>
      <c r="AE209" s="5"/>
      <c r="AF209" s="5"/>
    </row>
    <row r="210" spans="1:32">
      <c r="B210" s="17" t="s">
        <v>214</v>
      </c>
      <c r="E210" s="5"/>
      <c r="F210" s="5"/>
      <c r="G210" s="25" t="s">
        <v>226</v>
      </c>
      <c r="H210">
        <v>1000</v>
      </c>
      <c r="I210">
        <v>74</v>
      </c>
      <c r="J210">
        <v>74</v>
      </c>
      <c r="L210">
        <v>1400</v>
      </c>
      <c r="N210">
        <v>3200</v>
      </c>
      <c r="O210" s="5"/>
      <c r="Q210" s="5"/>
      <c r="R210" s="5"/>
      <c r="S210" s="5"/>
      <c r="U210" s="6"/>
      <c r="V210" s="6"/>
      <c r="W210" s="6"/>
      <c r="X210" s="6"/>
      <c r="Y210" s="6"/>
      <c r="Z210" s="6"/>
      <c r="AA210" s="5"/>
      <c r="AB210" s="5"/>
      <c r="AC210" s="5"/>
      <c r="AD210" s="5"/>
      <c r="AE210" s="5"/>
      <c r="AF210" s="5"/>
    </row>
    <row r="211" spans="1:32">
      <c r="B211" s="17" t="s">
        <v>215</v>
      </c>
      <c r="E211" s="5"/>
      <c r="F211" s="5"/>
      <c r="G211" s="25" t="s">
        <v>223</v>
      </c>
      <c r="H211">
        <v>1200</v>
      </c>
      <c r="I211">
        <v>110</v>
      </c>
      <c r="J211">
        <v>110</v>
      </c>
      <c r="L211">
        <v>1880</v>
      </c>
      <c r="N211">
        <v>4100</v>
      </c>
      <c r="O211" s="5"/>
      <c r="Q211" s="5"/>
      <c r="R211" s="5"/>
      <c r="S211" s="5"/>
      <c r="U211" s="6"/>
      <c r="V211" s="6"/>
      <c r="W211" s="6"/>
      <c r="X211" s="6"/>
      <c r="Y211" s="6"/>
      <c r="Z211" s="6"/>
      <c r="AA211" s="5"/>
      <c r="AB211" s="5"/>
      <c r="AC211" s="5"/>
      <c r="AD211" s="5"/>
      <c r="AE211" s="5"/>
      <c r="AF211" s="5"/>
    </row>
    <row r="212" spans="1:32">
      <c r="B212" s="17" t="s">
        <v>216</v>
      </c>
      <c r="E212" s="5"/>
      <c r="F212" s="5"/>
      <c r="G212" s="25" t="s">
        <v>225</v>
      </c>
      <c r="H212">
        <v>1400</v>
      </c>
      <c r="I212">
        <v>150</v>
      </c>
      <c r="J212">
        <v>150</v>
      </c>
      <c r="L212">
        <v>2300</v>
      </c>
      <c r="N212">
        <v>4750</v>
      </c>
      <c r="O212" s="5"/>
      <c r="Q212" s="5"/>
      <c r="R212" s="5"/>
      <c r="S212" s="5"/>
      <c r="U212" s="6"/>
      <c r="V212" s="6"/>
      <c r="W212" s="6"/>
      <c r="X212" s="6"/>
      <c r="Y212" s="6"/>
      <c r="Z212" s="6"/>
      <c r="AA212" s="5"/>
      <c r="AB212" s="5"/>
      <c r="AC212" s="5"/>
      <c r="AD212" s="5"/>
      <c r="AE212" s="5"/>
      <c r="AF212" s="5"/>
    </row>
    <row r="213" spans="1:32">
      <c r="B213" s="17" t="s">
        <v>217</v>
      </c>
      <c r="E213" s="5"/>
      <c r="F213" s="5"/>
      <c r="G213" s="25" t="s">
        <v>224</v>
      </c>
      <c r="H213">
        <v>1600</v>
      </c>
      <c r="I213">
        <v>180</v>
      </c>
      <c r="J213">
        <v>180</v>
      </c>
      <c r="L213">
        <v>2300</v>
      </c>
      <c r="N213">
        <v>4750</v>
      </c>
      <c r="O213" s="5"/>
      <c r="Q213" s="5"/>
      <c r="R213" s="5"/>
      <c r="S213" s="5"/>
      <c r="U213" s="6"/>
      <c r="V213" s="6"/>
      <c r="W213" s="6"/>
      <c r="X213" s="6"/>
      <c r="Y213" s="6"/>
      <c r="Z213" s="6"/>
      <c r="AA213" s="5"/>
      <c r="AB213" s="5"/>
      <c r="AC213" s="5"/>
      <c r="AD213" s="5"/>
      <c r="AE213" s="5"/>
      <c r="AF213" s="5"/>
    </row>
    <row r="214" spans="1:32">
      <c r="B214" s="17" t="s">
        <v>218</v>
      </c>
      <c r="E214" s="5"/>
      <c r="F214" s="5"/>
      <c r="G214" s="25" t="s">
        <v>143</v>
      </c>
      <c r="H214">
        <v>2200</v>
      </c>
      <c r="I214">
        <v>500</v>
      </c>
      <c r="J214">
        <v>500</v>
      </c>
      <c r="L214">
        <v>3000</v>
      </c>
      <c r="N214">
        <v>6500</v>
      </c>
      <c r="O214" s="5"/>
      <c r="Q214" s="5"/>
      <c r="R214" s="5"/>
      <c r="S214" s="5"/>
      <c r="U214" s="6"/>
      <c r="V214" s="6"/>
      <c r="W214" s="6"/>
      <c r="X214" s="6"/>
      <c r="Y214" s="6"/>
      <c r="Z214" s="6"/>
      <c r="AA214" s="5"/>
      <c r="AB214" s="5"/>
      <c r="AC214" s="5"/>
      <c r="AD214" s="5"/>
      <c r="AE214" s="5"/>
      <c r="AF214" s="5"/>
    </row>
    <row r="215" spans="1:32">
      <c r="B215" s="17" t="s">
        <v>219</v>
      </c>
      <c r="E215" s="5"/>
      <c r="F215" s="5"/>
      <c r="G215" s="25" t="s">
        <v>229</v>
      </c>
      <c r="H215">
        <v>2000</v>
      </c>
      <c r="I215">
        <v>440</v>
      </c>
      <c r="J215">
        <v>440</v>
      </c>
      <c r="L215">
        <v>2850</v>
      </c>
      <c r="N215">
        <v>5800</v>
      </c>
      <c r="O215" s="5"/>
      <c r="Q215" s="5"/>
      <c r="R215" s="5"/>
      <c r="S215" s="5"/>
      <c r="U215" s="6"/>
      <c r="V215" s="6"/>
      <c r="W215" s="6"/>
      <c r="X215" s="6"/>
      <c r="Y215" s="6"/>
      <c r="Z215" s="6"/>
      <c r="AA215" s="5"/>
      <c r="AB215" s="5"/>
      <c r="AC215" s="5"/>
      <c r="AD215" s="5"/>
      <c r="AE215" s="5"/>
      <c r="AF215" s="5"/>
    </row>
    <row r="216" spans="1:32">
      <c r="B216" s="17" t="s">
        <v>220</v>
      </c>
      <c r="E216" s="5"/>
      <c r="F216" s="5"/>
      <c r="G216" s="25" t="s">
        <v>227</v>
      </c>
      <c r="H216">
        <v>800</v>
      </c>
      <c r="I216">
        <v>44</v>
      </c>
      <c r="J216">
        <v>44</v>
      </c>
      <c r="L216">
        <v>1230</v>
      </c>
      <c r="N216">
        <v>2750</v>
      </c>
      <c r="O216" s="5"/>
      <c r="Q216" s="5"/>
      <c r="R216" s="5"/>
      <c r="S216" s="5"/>
      <c r="U216" s="6"/>
      <c r="V216" s="6"/>
      <c r="W216" s="6"/>
      <c r="X216" s="6"/>
      <c r="Y216" s="6"/>
      <c r="Z216" s="6"/>
      <c r="AA216" s="5"/>
      <c r="AB216" s="5"/>
      <c r="AC216" s="5"/>
      <c r="AD216" s="5"/>
      <c r="AE216" s="5"/>
      <c r="AF216" s="5"/>
    </row>
    <row r="217" spans="1:32">
      <c r="E217" s="5"/>
      <c r="F217" s="5"/>
      <c r="G217" s="5"/>
      <c r="O217" s="5"/>
      <c r="Q217" s="5"/>
      <c r="R217" s="5"/>
      <c r="S217" s="5"/>
      <c r="U217" s="6"/>
      <c r="V217" s="6"/>
      <c r="W217" s="6"/>
      <c r="X217" s="6"/>
      <c r="Y217" s="6"/>
      <c r="Z217" s="6"/>
      <c r="AA217" s="5"/>
      <c r="AB217" s="5"/>
      <c r="AC217" s="5"/>
      <c r="AD217" s="5"/>
      <c r="AE217" s="5"/>
      <c r="AF217" s="5"/>
    </row>
    <row r="218" spans="1:32">
      <c r="E218" s="5"/>
      <c r="F218" s="5"/>
      <c r="G218" s="5"/>
      <c r="O218" s="5"/>
      <c r="Q218" s="5"/>
      <c r="R218" s="5"/>
      <c r="S218" s="5"/>
      <c r="U218" s="6"/>
      <c r="V218" s="6"/>
      <c r="W218" s="6"/>
      <c r="X218" s="6"/>
      <c r="Y218" s="6"/>
      <c r="Z218" s="6"/>
      <c r="AA218" s="5"/>
      <c r="AB218" s="5"/>
      <c r="AC218" s="5"/>
      <c r="AD218" s="5"/>
      <c r="AE218" s="5"/>
      <c r="AF218" s="5"/>
    </row>
    <row r="219" spans="1:32">
      <c r="A219" s="29"/>
      <c r="B219" s="16" t="s">
        <v>243</v>
      </c>
      <c r="E219" s="5"/>
      <c r="F219" s="5"/>
      <c r="G219" s="5"/>
      <c r="O219" s="5"/>
      <c r="Q219" s="5"/>
      <c r="R219" s="5"/>
      <c r="S219" s="5"/>
      <c r="U219" s="6"/>
      <c r="V219" s="6"/>
      <c r="W219" s="6"/>
      <c r="X219" s="6"/>
      <c r="Y219" s="6"/>
      <c r="Z219" s="6"/>
      <c r="AA219" s="5"/>
      <c r="AB219" s="5"/>
      <c r="AC219" s="5"/>
      <c r="AD219" s="5"/>
      <c r="AE219" s="5"/>
      <c r="AF219" s="5"/>
    </row>
    <row r="220" spans="1:32">
      <c r="E220" s="5"/>
      <c r="F220" s="5"/>
      <c r="G220" s="5"/>
      <c r="O220" s="5"/>
      <c r="Q220" s="5"/>
      <c r="R220" s="5"/>
      <c r="S220" s="5"/>
      <c r="U220" s="6"/>
      <c r="V220" s="6"/>
      <c r="W220" s="6"/>
      <c r="X220" s="6"/>
      <c r="Y220" s="6"/>
      <c r="Z220" s="6"/>
      <c r="AA220" s="5"/>
      <c r="AB220" s="5"/>
      <c r="AC220" s="5"/>
      <c r="AD220" s="5"/>
      <c r="AE220" s="5"/>
      <c r="AF220" s="5"/>
    </row>
    <row r="221" spans="1:32">
      <c r="E221" s="5"/>
      <c r="F221" s="5"/>
      <c r="G221" s="5"/>
      <c r="O221" s="5"/>
      <c r="Q221" s="5"/>
      <c r="R221" s="5"/>
      <c r="S221" s="5"/>
      <c r="U221" s="6"/>
      <c r="V221" s="6"/>
      <c r="W221" s="6"/>
      <c r="X221" s="6"/>
      <c r="Y221" s="6"/>
      <c r="Z221" s="6"/>
      <c r="AA221" s="5"/>
      <c r="AB221" s="5"/>
      <c r="AC221" s="5"/>
      <c r="AD221" s="5"/>
      <c r="AE221" s="5"/>
      <c r="AF221" s="5"/>
    </row>
    <row r="222" spans="1:32">
      <c r="E222" s="5"/>
      <c r="F222" s="5"/>
      <c r="G222" s="5"/>
      <c r="O222" s="5"/>
      <c r="Q222" s="5"/>
      <c r="R222" s="5"/>
      <c r="S222" s="5"/>
      <c r="U222" s="6"/>
      <c r="V222" s="6"/>
      <c r="W222" s="6"/>
      <c r="X222" s="6"/>
      <c r="Y222" s="6"/>
      <c r="Z222" s="6"/>
      <c r="AA222" s="5"/>
      <c r="AB222" s="5"/>
      <c r="AC222" s="5"/>
      <c r="AD222" s="5"/>
      <c r="AE222" s="5"/>
      <c r="AF222" s="5"/>
    </row>
    <row r="223" spans="1:32">
      <c r="O223" s="5"/>
      <c r="Q223" s="5"/>
      <c r="R223" s="5"/>
      <c r="S223" s="5"/>
      <c r="U223" s="6"/>
      <c r="V223" s="6"/>
      <c r="W223" s="6"/>
      <c r="X223" s="6"/>
      <c r="Y223" s="6"/>
      <c r="Z223" s="6"/>
      <c r="AA223" s="5"/>
      <c r="AB223" s="5"/>
      <c r="AC223" s="5"/>
      <c r="AD223" s="5"/>
      <c r="AE223" s="5"/>
      <c r="AF223" s="5"/>
    </row>
    <row r="224" spans="1:32">
      <c r="O224" s="5"/>
      <c r="Q224" s="5"/>
      <c r="R224" s="5"/>
      <c r="S224" s="5"/>
      <c r="U224" s="6"/>
      <c r="V224" s="6"/>
      <c r="W224" s="6"/>
      <c r="X224" s="6"/>
      <c r="Y224" s="6"/>
      <c r="Z224" s="6"/>
      <c r="AA224" s="5"/>
      <c r="AB224" s="5"/>
      <c r="AC224" s="5"/>
      <c r="AD224" s="5"/>
      <c r="AE224" s="5"/>
      <c r="AF224" s="5"/>
    </row>
    <row r="225" spans="5:32">
      <c r="E225" s="5"/>
      <c r="F225" s="5"/>
      <c r="G225" s="5"/>
      <c r="O225" s="5"/>
      <c r="Q225" s="5"/>
      <c r="R225" s="5"/>
      <c r="S225" s="5"/>
      <c r="U225" s="6"/>
      <c r="V225" s="6"/>
      <c r="W225" s="6"/>
      <c r="X225" s="6"/>
      <c r="Y225" s="6"/>
      <c r="Z225" s="6"/>
      <c r="AA225" s="5"/>
      <c r="AB225" s="5"/>
      <c r="AC225" s="5"/>
      <c r="AD225" s="5"/>
      <c r="AE225" s="5"/>
      <c r="AF225" s="5"/>
    </row>
    <row r="226" spans="5:32">
      <c r="E226" s="5"/>
      <c r="F226" s="5"/>
      <c r="G226" s="5"/>
      <c r="O226" s="5"/>
      <c r="Q226" s="5"/>
      <c r="R226" s="5"/>
      <c r="S226" s="5"/>
      <c r="U226" s="6"/>
      <c r="V226" s="6"/>
      <c r="W226" s="6"/>
      <c r="X226" s="6"/>
      <c r="Y226" s="6"/>
      <c r="Z226" s="6"/>
      <c r="AA226" s="5"/>
      <c r="AB226" s="5"/>
      <c r="AC226" s="5"/>
      <c r="AD226" s="5"/>
      <c r="AE226" s="5"/>
      <c r="AF226" s="5"/>
    </row>
    <row r="227" spans="5:32">
      <c r="E227" s="5"/>
      <c r="F227" s="5"/>
      <c r="G227" s="5"/>
      <c r="O227" s="5"/>
      <c r="Q227" s="5"/>
      <c r="R227" s="5"/>
      <c r="S227" s="5"/>
      <c r="U227" s="6"/>
      <c r="V227" s="6"/>
      <c r="W227" s="6"/>
      <c r="X227" s="6"/>
      <c r="Y227" s="6"/>
      <c r="Z227" s="6"/>
      <c r="AA227" s="5"/>
      <c r="AB227" s="5"/>
      <c r="AC227" s="5"/>
      <c r="AD227" s="5"/>
      <c r="AE227" s="5"/>
      <c r="AF227" s="5"/>
    </row>
    <row r="228" spans="5:32">
      <c r="E228" s="5"/>
      <c r="F228" s="5"/>
      <c r="G228" s="5"/>
      <c r="O228" s="5"/>
      <c r="Q228" s="5"/>
      <c r="R228" s="5"/>
      <c r="S228" s="5"/>
      <c r="U228" s="6"/>
      <c r="V228" s="6"/>
      <c r="W228" s="6"/>
      <c r="X228" s="6"/>
      <c r="Y228" s="6"/>
      <c r="Z228" s="6"/>
      <c r="AA228" s="5"/>
      <c r="AB228" s="5"/>
      <c r="AC228" s="5"/>
      <c r="AD228" s="5"/>
      <c r="AE228" s="5"/>
      <c r="AF228" s="5"/>
    </row>
    <row r="229" spans="5:32">
      <c r="E229" s="5"/>
      <c r="F229" s="5"/>
      <c r="G229" s="5"/>
      <c r="O229" s="5"/>
      <c r="Q229" s="5"/>
      <c r="R229" s="5"/>
      <c r="S229" s="5"/>
      <c r="U229" s="6"/>
      <c r="V229" s="6"/>
      <c r="W229" s="6"/>
      <c r="X229" s="6"/>
      <c r="Y229" s="6"/>
      <c r="Z229" s="6"/>
      <c r="AA229" s="5"/>
      <c r="AB229" s="5"/>
      <c r="AC229" s="5"/>
      <c r="AD229" s="5"/>
      <c r="AE229" s="5"/>
      <c r="AF229" s="5"/>
    </row>
    <row r="230" spans="5:32">
      <c r="E230" s="5"/>
      <c r="F230" s="5"/>
      <c r="G230" s="5"/>
      <c r="O230" s="5"/>
      <c r="Q230" s="5"/>
      <c r="R230" s="5"/>
      <c r="S230" s="5"/>
      <c r="U230" s="6"/>
      <c r="V230" s="6"/>
      <c r="W230" s="6"/>
      <c r="X230" s="6"/>
      <c r="Y230" s="6"/>
      <c r="Z230" s="6"/>
      <c r="AA230" s="5"/>
      <c r="AB230" s="5"/>
      <c r="AC230" s="5"/>
      <c r="AD230" s="5"/>
      <c r="AE230" s="5"/>
      <c r="AF230" s="5"/>
    </row>
    <row r="231" spans="5:32">
      <c r="E231" s="5"/>
      <c r="F231" s="5"/>
      <c r="G231" s="5"/>
      <c r="O231" s="5"/>
      <c r="Q231" s="5"/>
      <c r="R231" s="5"/>
      <c r="S231" s="5"/>
      <c r="U231" s="6"/>
      <c r="V231" s="6"/>
      <c r="W231" s="6"/>
      <c r="X231" s="6"/>
      <c r="Y231" s="6"/>
      <c r="Z231" s="6"/>
      <c r="AA231" s="5"/>
      <c r="AB231" s="5"/>
      <c r="AC231" s="5"/>
      <c r="AD231" s="5"/>
      <c r="AE231" s="5"/>
      <c r="AF231" s="5"/>
    </row>
    <row r="232" spans="5:32">
      <c r="E232" s="5"/>
      <c r="F232" s="5"/>
      <c r="G232" s="5"/>
      <c r="O232" s="5"/>
      <c r="Q232" s="5"/>
      <c r="R232" s="5"/>
      <c r="S232" s="5"/>
      <c r="U232" s="6"/>
      <c r="V232" s="6"/>
      <c r="W232" s="6"/>
      <c r="X232" s="6"/>
      <c r="Y232" s="6"/>
      <c r="Z232" s="6"/>
      <c r="AA232" s="5"/>
      <c r="AB232" s="5"/>
      <c r="AC232" s="5"/>
      <c r="AD232" s="5"/>
      <c r="AE232" s="5"/>
      <c r="AF232" s="5"/>
    </row>
    <row r="233" spans="5:32">
      <c r="E233" s="5"/>
      <c r="F233" s="5"/>
      <c r="G233" s="5"/>
      <c r="O233" s="5"/>
      <c r="Q233" s="5"/>
      <c r="R233" s="5"/>
      <c r="S233" s="5"/>
      <c r="U233" s="6"/>
      <c r="V233" s="6"/>
      <c r="W233" s="6"/>
      <c r="X233" s="6"/>
      <c r="Y233" s="6"/>
      <c r="Z233" s="6"/>
      <c r="AA233" s="5"/>
      <c r="AB233" s="5"/>
      <c r="AC233" s="5"/>
      <c r="AD233" s="5"/>
      <c r="AE233" s="5"/>
      <c r="AF233" s="5"/>
    </row>
    <row r="234" spans="5:32">
      <c r="O234" s="5"/>
      <c r="Q234" s="5"/>
      <c r="R234" s="5"/>
      <c r="S234" s="5"/>
      <c r="U234" s="6"/>
      <c r="V234" s="6"/>
      <c r="W234" s="6"/>
      <c r="X234" s="6"/>
      <c r="Y234" s="6"/>
      <c r="Z234" s="6"/>
      <c r="AA234" s="5"/>
      <c r="AB234" s="5"/>
      <c r="AC234" s="5"/>
      <c r="AD234" s="5"/>
      <c r="AE234" s="5"/>
      <c r="AF234" s="5"/>
    </row>
    <row r="235" spans="5:32">
      <c r="O235" s="5"/>
      <c r="Q235" s="5"/>
      <c r="R235" s="5"/>
      <c r="S235" s="5"/>
      <c r="U235" s="6"/>
      <c r="V235" s="6"/>
      <c r="W235" s="6"/>
      <c r="X235" s="6"/>
      <c r="Y235" s="6"/>
      <c r="Z235" s="6"/>
      <c r="AA235" s="5"/>
      <c r="AB235" s="5"/>
      <c r="AC235" s="5"/>
      <c r="AD235" s="5"/>
      <c r="AE235" s="5"/>
      <c r="AF235" s="5"/>
    </row>
    <row r="236" spans="5:32">
      <c r="O236" s="5"/>
      <c r="Q236" s="5"/>
      <c r="R236" s="5"/>
      <c r="S236" s="5"/>
      <c r="U236" s="6"/>
      <c r="V236" s="6"/>
      <c r="W236" s="6"/>
      <c r="X236" s="6"/>
      <c r="Y236" s="6"/>
      <c r="Z236" s="6"/>
      <c r="AA236" s="5"/>
      <c r="AB236" s="5"/>
      <c r="AC236" s="5"/>
      <c r="AD236" s="5"/>
      <c r="AE236" s="5"/>
      <c r="AF236" s="5"/>
    </row>
    <row r="237" spans="5:32">
      <c r="O237" s="5"/>
      <c r="Q237" s="5"/>
      <c r="R237" s="5"/>
      <c r="S237" s="5"/>
      <c r="U237" s="6"/>
      <c r="V237" s="6"/>
      <c r="W237" s="6"/>
      <c r="X237" s="6"/>
      <c r="Y237" s="6"/>
      <c r="Z237" s="6"/>
      <c r="AA237" s="5"/>
      <c r="AB237" s="5"/>
      <c r="AC237" s="5"/>
      <c r="AD237" s="5"/>
      <c r="AE237" s="5"/>
      <c r="AF237" s="5"/>
    </row>
    <row r="238" spans="5:32">
      <c r="O238" s="5"/>
      <c r="Q238" s="5"/>
      <c r="R238" s="5"/>
      <c r="S238" s="5"/>
      <c r="U238" s="6"/>
      <c r="V238" s="6"/>
      <c r="W238" s="6"/>
      <c r="X238" s="6"/>
      <c r="Y238" s="6"/>
      <c r="Z238" s="6"/>
      <c r="AA238" s="5"/>
      <c r="AB238" s="5"/>
      <c r="AC238" s="5"/>
      <c r="AD238" s="5"/>
      <c r="AE238" s="5"/>
      <c r="AF238" s="5"/>
    </row>
    <row r="239" spans="5:32">
      <c r="O239" s="5"/>
      <c r="Q239" s="5"/>
      <c r="R239" s="5"/>
      <c r="S239" s="5"/>
      <c r="U239" s="6"/>
      <c r="V239" s="6"/>
      <c r="W239" s="6"/>
      <c r="X239" s="6"/>
      <c r="Y239" s="6"/>
      <c r="Z239" s="6"/>
      <c r="AA239" s="5"/>
      <c r="AB239" s="5"/>
      <c r="AC239" s="5"/>
      <c r="AD239" s="5"/>
      <c r="AE239" s="5"/>
      <c r="AF239" s="5"/>
    </row>
  </sheetData>
  <mergeCells count="9">
    <mergeCell ref="AA2:AB2"/>
    <mergeCell ref="AC2:AD2"/>
    <mergeCell ref="AE2:AF2"/>
    <mergeCell ref="I3:J3"/>
    <mergeCell ref="C1:F1"/>
    <mergeCell ref="I1:J1"/>
    <mergeCell ref="L1:N1"/>
    <mergeCell ref="Q1:S1"/>
    <mergeCell ref="AA1:AF1"/>
  </mergeCells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6</vt:i4>
      </vt:variant>
    </vt:vector>
  </HeadingPairs>
  <TitlesOfParts>
    <vt:vector size="8" baseType="lpstr">
      <vt:lpstr>Tabelle1</vt:lpstr>
      <vt:lpstr>Tabelle3</vt:lpstr>
      <vt:lpstr>Arbeitsbedarf</vt:lpstr>
      <vt:lpstr>Maschinenmassen</vt:lpstr>
      <vt:lpstr>Flächenbedarf</vt:lpstr>
      <vt:lpstr>LeistungV</vt:lpstr>
      <vt:lpstr>Leistungm2</vt:lpstr>
      <vt:lpstr>Leistungmasse</vt:lpstr>
    </vt:vector>
  </TitlesOfParts>
  <Company>TU Bergakademie Freiberg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JPL</dc:creator>
  <cp:lastModifiedBy>JPL</cp:lastModifiedBy>
  <dcterms:created xsi:type="dcterms:W3CDTF">2008-10-15T06:43:48Z</dcterms:created>
  <dcterms:modified xsi:type="dcterms:W3CDTF">2008-10-27T09:48:13Z</dcterms:modified>
</cp:coreProperties>
</file>