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general" sheetId="12" r:id="rId1"/>
    <sheet name="Degrees" sheetId="1" r:id="rId2"/>
    <sheet name="InDegrees" sheetId="2" r:id="rId3"/>
    <sheet name="OutDegrees" sheetId="3" r:id="rId4"/>
    <sheet name="WCC" sheetId="4" r:id="rId5"/>
    <sheet name="SCC" sheetId="5" r:id="rId6"/>
    <sheet name="Tweets" sheetId="6" r:id="rId7"/>
    <sheet name="Retweets" sheetId="7" r:id="rId8"/>
    <sheet name="Retweeted" sheetId="8" r:id="rId9"/>
    <sheet name="lambda" sheetId="9" r:id="rId10"/>
    <sheet name="mu" sheetId="10" r:id="rId11"/>
    <sheet name="nu" sheetId="11" r:id="rId12"/>
  </sheets>
  <calcPr calcId="145621"/>
</workbook>
</file>

<file path=xl/calcChain.xml><?xml version="1.0" encoding="utf-8"?>
<calcChain xmlns="http://schemas.openxmlformats.org/spreadsheetml/2006/main">
  <c r="J9" i="12" l="1"/>
  <c r="H9" i="12"/>
  <c r="G9" i="12"/>
  <c r="E9" i="12"/>
  <c r="I9" i="12"/>
  <c r="D9" i="12"/>
  <c r="C9" i="12"/>
  <c r="F9" i="12"/>
  <c r="G7" i="12"/>
  <c r="F7" i="12"/>
  <c r="J7" i="12"/>
  <c r="E7" i="12"/>
  <c r="E8" i="12" s="1"/>
  <c r="I7" i="12"/>
  <c r="I8" i="12" s="1"/>
  <c r="D7" i="12"/>
  <c r="C7" i="12"/>
  <c r="C8" i="12" s="1"/>
  <c r="H7" i="12"/>
  <c r="H8" i="12" s="1"/>
  <c r="D8" i="12"/>
  <c r="G8" i="12"/>
  <c r="B9" i="12"/>
  <c r="B8" i="12"/>
  <c r="B7" i="12"/>
  <c r="F8" i="12" l="1"/>
  <c r="J8" i="12"/>
  <c r="C14" i="11"/>
  <c r="D14" i="11"/>
  <c r="E14" i="11"/>
  <c r="F14" i="11"/>
  <c r="G14" i="11"/>
  <c r="H14" i="11"/>
  <c r="I14" i="11"/>
  <c r="J14" i="11"/>
  <c r="B14" i="11"/>
  <c r="C13" i="11"/>
  <c r="D13" i="11"/>
  <c r="E13" i="11"/>
  <c r="F13" i="11"/>
  <c r="G13" i="11"/>
  <c r="H13" i="11"/>
  <c r="I13" i="11"/>
  <c r="J13" i="11"/>
  <c r="B13" i="11"/>
  <c r="C14" i="10"/>
  <c r="D14" i="10"/>
  <c r="E14" i="10"/>
  <c r="F14" i="10"/>
  <c r="G14" i="10"/>
  <c r="H14" i="10"/>
  <c r="I14" i="10"/>
  <c r="J14" i="10"/>
  <c r="B14" i="10"/>
  <c r="C13" i="10"/>
  <c r="D13" i="10"/>
  <c r="E13" i="10"/>
  <c r="F13" i="10"/>
  <c r="G13" i="10"/>
  <c r="H13" i="10"/>
  <c r="I13" i="10"/>
  <c r="J13" i="10"/>
  <c r="B13" i="10"/>
  <c r="J16" i="10"/>
  <c r="J15" i="10"/>
  <c r="C14" i="9"/>
  <c r="D14" i="9"/>
  <c r="E14" i="9"/>
  <c r="F14" i="9"/>
  <c r="G14" i="9"/>
  <c r="H14" i="9"/>
  <c r="I14" i="9"/>
  <c r="J14" i="9"/>
  <c r="B14" i="9"/>
  <c r="C13" i="9"/>
  <c r="D13" i="9"/>
  <c r="E13" i="9"/>
  <c r="F13" i="9"/>
  <c r="G13" i="9"/>
  <c r="H13" i="9"/>
  <c r="I13" i="9"/>
  <c r="J13" i="9"/>
  <c r="B13" i="9"/>
  <c r="J16" i="9"/>
  <c r="J15" i="9"/>
  <c r="C15" i="8"/>
  <c r="D15" i="8"/>
  <c r="E15" i="8"/>
  <c r="F15" i="8"/>
  <c r="G15" i="8"/>
  <c r="H15" i="8"/>
  <c r="I15" i="8"/>
  <c r="J15" i="8"/>
  <c r="B15" i="8"/>
  <c r="C14" i="8"/>
  <c r="D14" i="8"/>
  <c r="E14" i="8"/>
  <c r="F14" i="8"/>
  <c r="G14" i="8"/>
  <c r="H14" i="8"/>
  <c r="I14" i="8"/>
  <c r="J14" i="8"/>
  <c r="B14" i="8"/>
  <c r="J15" i="7"/>
  <c r="C15" i="7"/>
  <c r="D15" i="7"/>
  <c r="E15" i="7"/>
  <c r="F15" i="7"/>
  <c r="G15" i="7"/>
  <c r="H15" i="7"/>
  <c r="I15" i="7"/>
  <c r="B15" i="7"/>
  <c r="C14" i="7"/>
  <c r="D14" i="7"/>
  <c r="E14" i="7"/>
  <c r="F14" i="7"/>
  <c r="G14" i="7"/>
  <c r="H14" i="7"/>
  <c r="I14" i="7"/>
  <c r="J14" i="7"/>
  <c r="B14" i="7"/>
  <c r="J17" i="7"/>
  <c r="J16" i="7"/>
  <c r="B14" i="6"/>
  <c r="B15" i="6" s="1"/>
  <c r="C14" i="6"/>
  <c r="C15" i="6" s="1"/>
  <c r="D14" i="6"/>
  <c r="D15" i="6" s="1"/>
  <c r="E14" i="6"/>
  <c r="E15" i="6" s="1"/>
  <c r="F14" i="6"/>
  <c r="F15" i="6" s="1"/>
  <c r="G14" i="6"/>
  <c r="G15" i="6" s="1"/>
  <c r="H14" i="6"/>
  <c r="H15" i="6" s="1"/>
  <c r="I14" i="6"/>
  <c r="J14" i="6"/>
  <c r="I15" i="6"/>
  <c r="J15" i="6"/>
  <c r="J16" i="6"/>
  <c r="J17" i="6"/>
  <c r="J4" i="10"/>
  <c r="J5" i="10"/>
  <c r="J6" i="10"/>
  <c r="J7" i="10"/>
  <c r="J8" i="10"/>
  <c r="J9" i="10"/>
  <c r="J10" i="10"/>
  <c r="J11" i="10"/>
  <c r="J12" i="10"/>
  <c r="J4" i="9"/>
  <c r="J5" i="9"/>
  <c r="J6" i="9"/>
  <c r="J7" i="9"/>
  <c r="J8" i="9"/>
  <c r="J9" i="9"/>
  <c r="J10" i="9"/>
  <c r="J11" i="9"/>
  <c r="J12" i="9"/>
  <c r="J5" i="7" l="1"/>
  <c r="J4" i="7"/>
  <c r="J6" i="7"/>
  <c r="J7" i="7"/>
  <c r="J8" i="7"/>
  <c r="J9" i="7"/>
  <c r="J10" i="7"/>
  <c r="J11" i="7"/>
  <c r="J12" i="7"/>
  <c r="J13" i="7"/>
  <c r="J4" i="6"/>
  <c r="J6" i="6"/>
  <c r="J7" i="6"/>
  <c r="J8" i="6"/>
  <c r="J9" i="6"/>
  <c r="J10" i="6"/>
  <c r="J11" i="6"/>
  <c r="J12" i="6"/>
  <c r="J13" i="6"/>
  <c r="J13" i="4"/>
  <c r="J8" i="4"/>
  <c r="J9" i="5"/>
  <c r="J10" i="5"/>
  <c r="J11" i="5"/>
  <c r="J12" i="5"/>
  <c r="J13" i="5"/>
  <c r="J4" i="4"/>
  <c r="J6" i="4"/>
  <c r="J7" i="4"/>
  <c r="J9" i="4"/>
  <c r="J10" i="4"/>
  <c r="J11" i="4"/>
  <c r="J12" i="4"/>
</calcChain>
</file>

<file path=xl/sharedStrings.xml><?xml version="1.0" encoding="utf-8"?>
<sst xmlns="http://schemas.openxmlformats.org/spreadsheetml/2006/main" count="405" uniqueCount="133">
  <si>
    <t>Graphe Oursin</t>
  </si>
  <si>
    <t>Wcano</t>
  </si>
  <si>
    <t>Mean</t>
  </si>
  <si>
    <t>10.35</t>
  </si>
  <si>
    <t>Med</t>
  </si>
  <si>
    <t>Min</t>
  </si>
  <si>
    <t>Max</t>
  </si>
  <si>
    <t>Graphe Cascade</t>
  </si>
  <si>
    <t>Vrai graphe</t>
  </si>
  <si>
    <t>Russian</t>
  </si>
  <si>
    <t>Weibo</t>
  </si>
  <si>
    <t>Tdn10</t>
  </si>
  <si>
    <t>Tdn11</t>
  </si>
  <si>
    <t>Tdn</t>
  </si>
  <si>
    <t>5.17</t>
  </si>
  <si>
    <t>Number</t>
  </si>
  <si>
    <t>Russian (rtu)</t>
  </si>
  <si>
    <t>Russian (rtid)</t>
  </si>
  <si>
    <t>Mean size</t>
  </si>
  <si>
    <t>Med size</t>
  </si>
  <si>
    <t>Min size</t>
  </si>
  <si>
    <t>Max size</t>
  </si>
  <si>
    <t>Mean /u</t>
  </si>
  <si>
    <t>Med /u</t>
  </si>
  <si>
    <t>Min /u</t>
  </si>
  <si>
    <t>Max /u</t>
  </si>
  <si>
    <t>Total number</t>
  </si>
  <si>
    <t>Nb users with 1+</t>
  </si>
  <si>
    <t>Nb users with 0</t>
  </si>
  <si>
    <t>33 07 189</t>
  </si>
  <si>
    <t>Nb users with &gt;0</t>
  </si>
  <si>
    <t>5,21 e-07</t>
  </si>
  <si>
    <t>3,14 e-07</t>
  </si>
  <si>
    <t>8,39 e-05</t>
  </si>
  <si>
    <t>1,57 e-07</t>
  </si>
  <si>
    <t>4,72 e-07</t>
  </si>
  <si>
    <t>1,10 e-06</t>
  </si>
  <si>
    <t>1,73 e-06</t>
  </si>
  <si>
    <t>4,40 e-06</t>
  </si>
  <si>
    <t>5,69 e-07</t>
  </si>
  <si>
    <t>3,44 e-05</t>
  </si>
  <si>
    <t>6,29 e-07</t>
  </si>
  <si>
    <t>1,57 e-06</t>
  </si>
  <si>
    <t>2,52 e-06</t>
  </si>
  <si>
    <t>5,34 e-06</t>
  </si>
  <si>
    <t>4,92 e-03</t>
  </si>
  <si>
    <t>1,26 e-06</t>
  </si>
  <si>
    <t>8,96 e-06</t>
  </si>
  <si>
    <t>3,93 e-05</t>
  </si>
  <si>
    <t>6,29 e-05</t>
  </si>
  <si>
    <t>7,57 e-07</t>
  </si>
  <si>
    <t>2,04 e-07</t>
  </si>
  <si>
    <t>9,88 e-04</t>
  </si>
  <si>
    <t>4,09 e-07</t>
  </si>
  <si>
    <t>1,23 e-06</t>
  </si>
  <si>
    <t>2,45 e-06</t>
  </si>
  <si>
    <t>1,12 e-05</t>
  </si>
  <si>
    <t>5,74 e-04</t>
  </si>
  <si>
    <t>2,04 e-06</t>
  </si>
  <si>
    <t>5,11 e-06</t>
  </si>
  <si>
    <t>2,72 e-05</t>
  </si>
  <si>
    <t>1,43 e-06</t>
  </si>
  <si>
    <t>7,26 e-03</t>
  </si>
  <si>
    <t>6,13 e-07</t>
  </si>
  <si>
    <t>9,81 e-06</t>
  </si>
  <si>
    <t>8,08 e-07</t>
  </si>
  <si>
    <t>2,66 e-06</t>
  </si>
  <si>
    <t>1,21 e-05</t>
  </si>
  <si>
    <t>1,38 e-06</t>
  </si>
  <si>
    <t>4,95 e-04</t>
  </si>
  <si>
    <t>1,84 e-06</t>
  </si>
  <si>
    <t>2,64 e-05</t>
  </si>
  <si>
    <t>4,69 e-03</t>
  </si>
  <si>
    <t>8,17 e-07</t>
  </si>
  <si>
    <t>2,08 e-05</t>
  </si>
  <si>
    <t>4,50 e-04</t>
  </si>
  <si>
    <t>2,62 e-05</t>
  </si>
  <si>
    <t>1,65 e-09</t>
  </si>
  <si>
    <t>3,54 e-05</t>
  </si>
  <si>
    <t>1,90 e-08</t>
  </si>
  <si>
    <t>2,36 e-07</t>
  </si>
  <si>
    <t>1,62 e-07</t>
  </si>
  <si>
    <t>9,82 e-06</t>
  </si>
  <si>
    <t>5,71 e-08</t>
  </si>
  <si>
    <t>3,43 e-07</t>
  </si>
  <si>
    <t>5,43 e-07</t>
  </si>
  <si>
    <t>6,95 e-07</t>
  </si>
  <si>
    <t>1,09 e-06</t>
  </si>
  <si>
    <t>1,05 e-02</t>
  </si>
  <si>
    <t>5,24 e-07</t>
  </si>
  <si>
    <t>8,13 e-07</t>
  </si>
  <si>
    <t>1,27 e-04</t>
  </si>
  <si>
    <t>3,96 e-08</t>
  </si>
  <si>
    <t>1,19 e-07</t>
  </si>
  <si>
    <t>3,17 e-07</t>
  </si>
  <si>
    <t>2,20 e-05</t>
  </si>
  <si>
    <t>2,40 e-07</t>
  </si>
  <si>
    <t>7,92 e-08</t>
  </si>
  <si>
    <t>1,83 e-06</t>
  </si>
  <si>
    <t>3,40 e-07</t>
  </si>
  <si>
    <t>1,09 e-02</t>
  </si>
  <si>
    <t>2,38 e-07</t>
  </si>
  <si>
    <t>4,75 e-07</t>
  </si>
  <si>
    <t>1,66 e-06</t>
  </si>
  <si>
    <t>1,65 e-06</t>
  </si>
  <si>
    <t>3,60 e-04</t>
  </si>
  <si>
    <t>1,13 e-07</t>
  </si>
  <si>
    <t>3,38 -07</t>
  </si>
  <si>
    <t>7,89 e-07</t>
  </si>
  <si>
    <t>4,04 e-05</t>
  </si>
  <si>
    <t>6,73 e-07</t>
  </si>
  <si>
    <t>3,56 e-04</t>
  </si>
  <si>
    <t>2,25 e-07</t>
  </si>
  <si>
    <t>8,66 e-06</t>
  </si>
  <si>
    <t>2,54 e-02</t>
  </si>
  <si>
    <t>5,64 e-07</t>
  </si>
  <si>
    <t>1,24 e-06</t>
  </si>
  <si>
    <t>4,28 e-06</t>
  </si>
  <si>
    <t>% users with 1+</t>
  </si>
  <si>
    <t>% users with 0</t>
  </si>
  <si>
    <t>nb users with 1+</t>
  </si>
  <si>
    <t>nb users with 0</t>
  </si>
  <si>
    <t>% users with &gt;0</t>
  </si>
  <si>
    <t>Nb nodes</t>
  </si>
  <si>
    <t>Nb edges</t>
  </si>
  <si>
    <t>Mean degree</t>
  </si>
  <si>
    <t>Nb events</t>
  </si>
  <si>
    <t>Mean nb events /u</t>
  </si>
  <si>
    <t>% retweets</t>
  </si>
  <si>
    <t>Mean WCC size</t>
  </si>
  <si>
    <t>Mean  nb tweets /u</t>
  </si>
  <si>
    <t>Mean nb retweets /u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</si>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</sst>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name val="Arial"/>
    </font>
    <font>
      <b/>
      <sz val="14"/>
      <color rgb="FFFFFFFF"/>
      <name val="Calibri"/>
    </font>
    <font>
      <b/>
      <sz val="9"/>
      <color rgb="FFFFFFFF"/>
      <name val="Calibri"/>
    </font>
    <font>
      <sz val="9"/>
      <color rgb="FFFFFFFF"/>
      <name val="Calibri"/>
    </font>
    <font>
      <b/>
      <sz val="14"/>
      <color rgb="FFFFFFFF"/>
      <name val="Calibri"/>
      <family val="2"/>
    </font>
    <font>
      <sz val="18"/>
      <name val="Arial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9"/>
      <color rgb="FFFFFFFF"/>
      <name val="Calibri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D0D8E8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 readingOrder="1"/>
    </xf>
    <xf numFmtId="9" fontId="5" fillId="3" borderId="5" xfId="0" applyNumberFormat="1" applyFont="1" applyFill="1" applyBorder="1" applyAlignment="1">
      <alignment horizontal="left" vertical="center" wrapText="1" indent="1" readingOrder="1"/>
    </xf>
    <xf numFmtId="0" fontId="7" fillId="5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 readingOrder="1"/>
    </xf>
    <xf numFmtId="0" fontId="11" fillId="5" borderId="2" xfId="0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3" fontId="10" fillId="5" borderId="5" xfId="0" applyNumberFormat="1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4" borderId="9" xfId="0" applyFont="1" applyFill="1" applyBorder="1" applyAlignment="1">
      <alignment horizontal="center" vertic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14" fillId="5" borderId="5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4" fillId="5" borderId="9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3" fontId="14" fillId="5" borderId="5" xfId="0" applyNumberFormat="1" applyFont="1" applyFill="1" applyBorder="1" applyAlignment="1">
      <alignment horizontal="center" vertical="center" wrapText="1" readingOrder="1"/>
    </xf>
    <xf numFmtId="3" fontId="16" fillId="5" borderId="9" xfId="0" applyNumberFormat="1" applyFont="1" applyFill="1" applyBorder="1" applyAlignment="1">
      <alignment horizontal="center" vertical="center" wrapText="1" readingOrder="1"/>
    </xf>
    <xf numFmtId="0" fontId="14" fillId="5" borderId="2" xfId="0" applyFont="1" applyFill="1" applyBorder="1" applyAlignment="1">
      <alignment horizontal="center" vertical="center" wrapText="1" readingOrder="1"/>
    </xf>
    <xf numFmtId="0" fontId="16" fillId="5" borderId="13" xfId="0" applyFont="1" applyFill="1" applyBorder="1" applyAlignment="1">
      <alignment horizontal="center" vertical="center" wrapText="1" readingOrder="1"/>
    </xf>
    <xf numFmtId="0" fontId="15" fillId="5" borderId="2" xfId="0" applyFont="1" applyFill="1" applyBorder="1" applyAlignment="1">
      <alignment horizontal="center" vertical="center" wrapText="1" readingOrder="1"/>
    </xf>
    <xf numFmtId="3" fontId="16" fillId="5" borderId="5" xfId="0" applyNumberFormat="1" applyFont="1" applyFill="1" applyBorder="1" applyAlignment="1">
      <alignment horizontal="center" vertical="center" wrapText="1" readingOrder="1"/>
    </xf>
    <xf numFmtId="0" fontId="13" fillId="4" borderId="6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 readingOrder="1"/>
    </xf>
    <xf numFmtId="0" fontId="16" fillId="5" borderId="2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left" vertical="center" wrapText="1" indent="1" readingOrder="1"/>
    </xf>
    <xf numFmtId="0" fontId="17" fillId="3" borderId="5" xfId="0" applyFont="1" applyFill="1" applyBorder="1" applyAlignment="1">
      <alignment horizontal="left" vertical="center" wrapText="1" indent="1" readingOrder="1"/>
    </xf>
    <xf numFmtId="3" fontId="9" fillId="4" borderId="5" xfId="0" applyNumberFormat="1" applyFont="1" applyFill="1" applyBorder="1" applyAlignment="1">
      <alignment horizontal="center" vertical="center" wrapText="1" readingOrder="1"/>
    </xf>
    <xf numFmtId="9" fontId="17" fillId="3" borderId="5" xfId="0" applyNumberFormat="1" applyFont="1" applyFill="1" applyBorder="1" applyAlignment="1">
      <alignment horizontal="left" vertical="center" wrapText="1" indent="1" readingOrder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 indent="1" readingOrder="1"/>
    </xf>
    <xf numFmtId="3" fontId="12" fillId="4" borderId="5" xfId="0" applyNumberFormat="1" applyFont="1" applyFill="1" applyBorder="1" applyAlignment="1">
      <alignment horizontal="center" vertical="center" wrapText="1"/>
    </xf>
    <xf numFmtId="4" fontId="12" fillId="5" borderId="2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3" fontId="12" fillId="4" borderId="9" xfId="0" applyNumberFormat="1" applyFont="1" applyFill="1" applyBorder="1" applyAlignment="1">
      <alignment horizontal="center" vertical="center" wrapText="1"/>
    </xf>
    <xf numFmtId="3" fontId="12" fillId="5" borderId="9" xfId="0" applyNumberFormat="1" applyFont="1" applyFill="1" applyBorder="1" applyAlignment="1">
      <alignment horizontal="center" vertical="center" wrapText="1"/>
    </xf>
    <xf numFmtId="3" fontId="12" fillId="4" borderId="6" xfId="0" applyNumberFormat="1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3" fontId="12" fillId="5" borderId="5" xfId="0" applyNumberFormat="1" applyFont="1" applyFill="1" applyBorder="1" applyAlignment="1">
      <alignment horizontal="center" vertical="center" wrapText="1"/>
    </xf>
    <xf numFmtId="3" fontId="20" fillId="4" borderId="5" xfId="0" applyNumberFormat="1" applyFont="1" applyFill="1" applyBorder="1" applyAlignment="1">
      <alignment horizontal="center" vertical="center" wrapText="1"/>
    </xf>
    <xf numFmtId="3" fontId="20" fillId="5" borderId="13" xfId="0" applyNumberFormat="1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10" fillId="4" borderId="5" xfId="0" applyNumberFormat="1" applyFont="1" applyFill="1" applyBorder="1" applyAlignment="1">
      <alignment horizontal="center" vertical="center" wrapText="1" readingOrder="1"/>
    </xf>
    <xf numFmtId="0" fontId="1" fillId="0" borderId="0" xfId="0" applyFont="1"/>
    <xf numFmtId="3" fontId="20" fillId="5" borderId="9" xfId="0" applyNumberFormat="1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3" fontId="20" fillId="5" borderId="5" xfId="0" applyNumberFormat="1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3" fontId="21" fillId="4" borderId="5" xfId="0" applyNumberFormat="1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 readingOrder="1"/>
    </xf>
    <xf numFmtId="0" fontId="22" fillId="4" borderId="5" xfId="0" applyFont="1" applyFill="1" applyBorder="1" applyAlignment="1">
      <alignment horizontal="center" vertical="center" wrapText="1" readingOrder="1"/>
    </xf>
    <xf numFmtId="0" fontId="22" fillId="5" borderId="5" xfId="0" applyFont="1" applyFill="1" applyBorder="1" applyAlignment="1">
      <alignment horizontal="center" vertical="center" wrapText="1" readingOrder="1"/>
    </xf>
    <xf numFmtId="3" fontId="22" fillId="4" borderId="5" xfId="0" applyNumberFormat="1" applyFont="1" applyFill="1" applyBorder="1" applyAlignment="1">
      <alignment horizontal="center" vertical="center" wrapText="1" readingOrder="1"/>
    </xf>
    <xf numFmtId="3" fontId="22" fillId="5" borderId="5" xfId="0" applyNumberFormat="1" applyFont="1" applyFill="1" applyBorder="1" applyAlignment="1">
      <alignment horizontal="center" vertical="center" wrapText="1" readingOrder="1"/>
    </xf>
    <xf numFmtId="0" fontId="20" fillId="5" borderId="2" xfId="0" applyFont="1" applyFill="1" applyBorder="1" applyAlignment="1">
      <alignment horizontal="center" vertical="center" wrapText="1"/>
    </xf>
    <xf numFmtId="3" fontId="21" fillId="4" borderId="6" xfId="0" applyNumberFormat="1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4" fontId="21" fillId="5" borderId="2" xfId="0" applyNumberFormat="1" applyFont="1" applyFill="1" applyBorder="1" applyAlignment="1">
      <alignment horizontal="center" vertical="center" wrapText="1"/>
    </xf>
    <xf numFmtId="4" fontId="20" fillId="5" borderId="2" xfId="0" applyNumberFormat="1" applyFont="1" applyFill="1" applyBorder="1" applyAlignment="1">
      <alignment horizontal="center" vertical="center" wrapText="1"/>
    </xf>
    <xf numFmtId="3" fontId="21" fillId="5" borderId="5" xfId="0" applyNumberFormat="1" applyFont="1" applyFill="1" applyBorder="1" applyAlignment="1">
      <alignment horizontal="center" vertical="center" wrapText="1"/>
    </xf>
    <xf numFmtId="3" fontId="20" fillId="4" borderId="6" xfId="0" applyNumberFormat="1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3" fontId="21" fillId="5" borderId="9" xfId="0" applyNumberFormat="1" applyFont="1" applyFill="1" applyBorder="1" applyAlignment="1">
      <alignment horizontal="center" vertical="center" wrapText="1"/>
    </xf>
    <xf numFmtId="3" fontId="20" fillId="4" borderId="9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 readingOrder="1"/>
    </xf>
    <xf numFmtId="0" fontId="10" fillId="5" borderId="5" xfId="0" applyFont="1" applyFill="1" applyBorder="1" applyAlignment="1">
      <alignment horizontal="center" vertical="center" wrapText="1" readingOrder="1"/>
    </xf>
    <xf numFmtId="4" fontId="10" fillId="4" borderId="5" xfId="0" applyNumberFormat="1" applyFont="1" applyFill="1" applyBorder="1" applyAlignment="1">
      <alignment horizontal="center" vertical="center" wrapText="1" readingOrder="1"/>
    </xf>
    <xf numFmtId="2" fontId="10" fillId="4" borderId="5" xfId="0" applyNumberFormat="1" applyFont="1" applyFill="1" applyBorder="1" applyAlignment="1">
      <alignment horizontal="center" vertical="center" wrapText="1" readingOrder="1"/>
    </xf>
    <xf numFmtId="2" fontId="22" fillId="5" borderId="5" xfId="0" applyNumberFormat="1" applyFont="1" applyFill="1" applyBorder="1" applyAlignment="1">
      <alignment horizontal="center" vertical="center" wrapText="1" readingOrder="1"/>
    </xf>
    <xf numFmtId="2" fontId="22" fillId="4" borderId="5" xfId="0" applyNumberFormat="1" applyFont="1" applyFill="1" applyBorder="1" applyAlignment="1">
      <alignment horizontal="center" vertical="center" wrapText="1" readingOrder="1"/>
    </xf>
    <xf numFmtId="2" fontId="10" fillId="5" borderId="5" xfId="0" applyNumberFormat="1" applyFont="1" applyFill="1" applyBorder="1" applyAlignment="1">
      <alignment horizontal="center" vertical="center" wrapText="1" readingOrder="1"/>
    </xf>
    <xf numFmtId="2" fontId="11" fillId="4" borderId="5" xfId="0" applyNumberFormat="1" applyFont="1" applyFill="1" applyBorder="1" applyAlignment="1">
      <alignment horizontal="center" vertical="center" wrapText="1" readingOrder="1"/>
    </xf>
    <xf numFmtId="2" fontId="11" fillId="5" borderId="5" xfId="0" applyNumberFormat="1" applyFont="1" applyFill="1" applyBorder="1" applyAlignment="1">
      <alignment horizontal="center" vertical="center" wrapText="1" readingOrder="1"/>
    </xf>
    <xf numFmtId="4" fontId="22" fillId="4" borderId="5" xfId="0" applyNumberFormat="1" applyFont="1" applyFill="1" applyBorder="1" applyAlignment="1">
      <alignment horizontal="center" vertical="center" wrapText="1" readingOrder="1"/>
    </xf>
    <xf numFmtId="4" fontId="12" fillId="4" borderId="5" xfId="0" applyNumberFormat="1" applyFont="1" applyFill="1" applyBorder="1" applyAlignment="1">
      <alignment horizontal="center" vertical="center" wrapText="1"/>
    </xf>
    <xf numFmtId="4" fontId="22" fillId="5" borderId="5" xfId="0" applyNumberFormat="1" applyFont="1" applyFill="1" applyBorder="1" applyAlignment="1">
      <alignment horizontal="center" vertical="center" wrapText="1" readingOrder="1"/>
    </xf>
    <xf numFmtId="4" fontId="12" fillId="5" borderId="5" xfId="0" applyNumberFormat="1" applyFont="1" applyFill="1" applyBorder="1" applyAlignment="1">
      <alignment horizontal="center" vertical="center" wrapText="1"/>
    </xf>
    <xf numFmtId="164" fontId="22" fillId="4" borderId="5" xfId="0" applyNumberFormat="1" applyFont="1" applyFill="1" applyBorder="1" applyAlignment="1">
      <alignment horizontal="center" vertical="center" wrapText="1" readingOrder="1"/>
    </xf>
    <xf numFmtId="164" fontId="10" fillId="4" borderId="5" xfId="0" applyNumberFormat="1" applyFont="1" applyFill="1" applyBorder="1" applyAlignment="1">
      <alignment horizontal="center" vertical="center" wrapText="1" readingOrder="1"/>
    </xf>
    <xf numFmtId="4" fontId="11" fillId="4" borderId="5" xfId="0" applyNumberFormat="1" applyFont="1" applyFill="1" applyBorder="1" applyAlignment="1">
      <alignment horizontal="center" vertical="center" wrapText="1" readingOrder="1"/>
    </xf>
    <xf numFmtId="164" fontId="11" fillId="4" borderId="5" xfId="0" applyNumberFormat="1" applyFont="1" applyFill="1" applyBorder="1" applyAlignment="1">
      <alignment horizontal="center" vertical="center" wrapText="1" readingOrder="1"/>
    </xf>
    <xf numFmtId="4" fontId="23" fillId="4" borderId="5" xfId="0" applyNumberFormat="1" applyFont="1" applyFill="1" applyBorder="1" applyAlignment="1">
      <alignment horizontal="center" vertical="center" wrapText="1" readingOrder="1"/>
    </xf>
    <xf numFmtId="4" fontId="23" fillId="5" borderId="5" xfId="0" applyNumberFormat="1" applyFont="1" applyFill="1" applyBorder="1" applyAlignment="1">
      <alignment horizontal="center" vertical="center" wrapText="1" readingOrder="1"/>
    </xf>
    <xf numFmtId="4" fontId="10" fillId="5" borderId="5" xfId="0" applyNumberFormat="1" applyFont="1" applyFill="1" applyBorder="1" applyAlignment="1">
      <alignment horizontal="center" vertical="center" wrapText="1" readingOrder="1"/>
    </xf>
    <xf numFmtId="164" fontId="11" fillId="5" borderId="5" xfId="0" applyNumberFormat="1" applyFont="1" applyFill="1" applyBorder="1" applyAlignment="1">
      <alignment horizontal="center" vertical="center" wrapText="1" readingOrder="1"/>
    </xf>
    <xf numFmtId="4" fontId="11" fillId="5" borderId="5" xfId="0" applyNumberFormat="1" applyFont="1" applyFill="1" applyBorder="1" applyAlignment="1">
      <alignment horizontal="center" vertical="center" wrapText="1" readingOrder="1"/>
    </xf>
    <xf numFmtId="164" fontId="20" fillId="4" borderId="5" xfId="0" applyNumberFormat="1" applyFont="1" applyFill="1" applyBorder="1" applyAlignment="1">
      <alignment horizontal="center" vertical="center" wrapText="1"/>
    </xf>
    <xf numFmtId="4" fontId="20" fillId="5" borderId="5" xfId="0" applyNumberFormat="1" applyFont="1" applyFill="1" applyBorder="1" applyAlignment="1">
      <alignment horizontal="center" vertical="center" wrapText="1"/>
    </xf>
    <xf numFmtId="4" fontId="21" fillId="4" borderId="5" xfId="0" applyNumberFormat="1" applyFont="1" applyFill="1" applyBorder="1" applyAlignment="1">
      <alignment horizontal="center" vertical="center" wrapText="1"/>
    </xf>
    <xf numFmtId="164" fontId="21" fillId="5" borderId="5" xfId="0" applyNumberFormat="1" applyFont="1" applyFill="1" applyBorder="1" applyAlignment="1">
      <alignment horizontal="center" vertical="center" wrapText="1"/>
    </xf>
    <xf numFmtId="3" fontId="21" fillId="4" borderId="9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4" fillId="3" borderId="14" xfId="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center" vertical="center" wrapText="1" readingOrder="1"/>
    </xf>
    <xf numFmtId="0" fontId="24" fillId="4" borderId="5" xfId="0" applyFont="1" applyFill="1" applyBorder="1" applyAlignment="1">
      <alignment horizontal="center" vertical="center" wrapText="1" readingOrder="1"/>
    </xf>
    <xf numFmtId="0" fontId="24" fillId="4" borderId="9" xfId="0" applyFont="1" applyFill="1" applyBorder="1" applyAlignment="1">
      <alignment horizontal="center" vertical="center" wrapText="1" readingOrder="1"/>
    </xf>
    <xf numFmtId="0" fontId="24" fillId="5" borderId="5" xfId="0" applyFont="1" applyFill="1" applyBorder="1" applyAlignment="1">
      <alignment horizontal="center" vertical="center" wrapText="1" readingOrder="1"/>
    </xf>
    <xf numFmtId="3" fontId="24" fillId="5" borderId="5" xfId="0" applyNumberFormat="1" applyFont="1" applyFill="1" applyBorder="1" applyAlignment="1">
      <alignment horizontal="center" vertical="center" wrapText="1" readingOrder="1"/>
    </xf>
    <xf numFmtId="3" fontId="24" fillId="5" borderId="9" xfId="0" applyNumberFormat="1" applyFont="1" applyFill="1" applyBorder="1" applyAlignment="1">
      <alignment horizontal="center" vertical="center" wrapText="1" readingOrder="1"/>
    </xf>
    <xf numFmtId="3" fontId="24" fillId="4" borderId="5" xfId="0" applyNumberFormat="1" applyFont="1" applyFill="1" applyBorder="1" applyAlignment="1">
      <alignment horizontal="center" vertical="center" wrapText="1" readingOrder="1"/>
    </xf>
    <xf numFmtId="3" fontId="24" fillId="4" borderId="9" xfId="0" applyNumberFormat="1" applyFont="1" applyFill="1" applyBorder="1" applyAlignment="1">
      <alignment horizontal="center" vertical="center" wrapText="1" readingOrder="1"/>
    </xf>
    <xf numFmtId="2" fontId="24" fillId="4" borderId="5" xfId="0" applyNumberFormat="1" applyFont="1" applyFill="1" applyBorder="1" applyAlignment="1">
      <alignment horizontal="center" vertical="center" wrapText="1" readingOrder="1"/>
    </xf>
    <xf numFmtId="2" fontId="24" fillId="5" borderId="5" xfId="0" applyNumberFormat="1" applyFont="1" applyFill="1" applyBorder="1" applyAlignment="1">
      <alignment horizontal="center" vertical="center" wrapText="1" readingOrder="1"/>
    </xf>
    <xf numFmtId="3" fontId="16" fillId="4" borderId="5" xfId="0" applyNumberFormat="1" applyFont="1" applyFill="1" applyBorder="1" applyAlignment="1">
      <alignment horizontal="center" vertical="center" wrapText="1" readingOrder="1"/>
    </xf>
    <xf numFmtId="2" fontId="16" fillId="4" borderId="5" xfId="0" applyNumberFormat="1" applyFont="1" applyFill="1" applyBorder="1" applyAlignment="1">
      <alignment horizontal="center" vertical="center" wrapText="1" readingOrder="1"/>
    </xf>
    <xf numFmtId="2" fontId="16" fillId="5" borderId="5" xfId="0" applyNumberFormat="1" applyFont="1" applyFill="1" applyBorder="1" applyAlignment="1">
      <alignment horizontal="center" vertical="center" wrapText="1" readingOrder="1"/>
    </xf>
    <xf numFmtId="2" fontId="15" fillId="5" borderId="5" xfId="0" applyNumberFormat="1" applyFont="1" applyFill="1" applyBorder="1" applyAlignment="1">
      <alignment horizontal="center" vertical="center" wrapText="1" readingOrder="1"/>
    </xf>
    <xf numFmtId="4" fontId="16" fillId="4" borderId="9" xfId="0" applyNumberFormat="1" applyFont="1" applyFill="1" applyBorder="1" applyAlignment="1">
      <alignment horizontal="center" vertical="center" wrapText="1" readingOrder="1"/>
    </xf>
    <xf numFmtId="3" fontId="15" fillId="4" borderId="5" xfId="0" applyNumberFormat="1" applyFont="1" applyFill="1" applyBorder="1" applyAlignment="1">
      <alignment horizontal="center" vertical="center" wrapText="1" readingOrder="1"/>
    </xf>
    <xf numFmtId="3" fontId="15" fillId="5" borderId="5" xfId="0" applyNumberFormat="1" applyFont="1" applyFill="1" applyBorder="1" applyAlignment="1">
      <alignment horizontal="center" vertical="center" wrapText="1" readingOrder="1"/>
    </xf>
    <xf numFmtId="2" fontId="15" fillId="4" borderId="5" xfId="0" applyNumberFormat="1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O3" sqref="O3"/>
    </sheetView>
  </sheetViews>
  <sheetFormatPr baseColWidth="10" defaultRowHeight="14.4" x14ac:dyDescent="0.3"/>
  <cols>
    <col min="1" max="1" width="18.5546875" customWidth="1"/>
  </cols>
  <sheetData>
    <row r="1" spans="1:12" ht="33" customHeight="1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22.8" customHeight="1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22.8" customHeight="1" thickBot="1" x14ac:dyDescent="0.35">
      <c r="A3" s="114"/>
      <c r="B3" s="120"/>
      <c r="C3" s="122"/>
      <c r="D3" s="122"/>
      <c r="E3" s="124"/>
      <c r="F3" s="120"/>
      <c r="G3" s="120"/>
      <c r="H3" s="120"/>
      <c r="I3" s="120"/>
      <c r="J3" s="120"/>
      <c r="K3" s="120"/>
      <c r="L3" s="122"/>
    </row>
    <row r="4" spans="1:12" ht="36" customHeight="1" thickBot="1" x14ac:dyDescent="0.35">
      <c r="A4" s="2" t="s">
        <v>123</v>
      </c>
      <c r="B4" s="136">
        <v>2412920</v>
      </c>
      <c r="C4" s="132">
        <v>123255</v>
      </c>
      <c r="D4" s="132">
        <v>119291</v>
      </c>
      <c r="E4" s="133">
        <v>1340816</v>
      </c>
      <c r="F4" s="132">
        <v>100854</v>
      </c>
      <c r="G4" s="141">
        <v>65391</v>
      </c>
      <c r="H4" s="136">
        <v>2412920</v>
      </c>
      <c r="I4" s="132">
        <v>119291</v>
      </c>
      <c r="J4" s="133">
        <v>1340816</v>
      </c>
      <c r="K4" s="132">
        <v>90908</v>
      </c>
      <c r="L4" s="13"/>
    </row>
    <row r="5" spans="1:12" ht="36" customHeight="1" thickTop="1" thickBot="1" x14ac:dyDescent="0.35">
      <c r="A5" s="2" t="s">
        <v>124</v>
      </c>
      <c r="B5" s="130">
        <v>12486209</v>
      </c>
      <c r="C5" s="130">
        <v>775273</v>
      </c>
      <c r="D5" s="130">
        <v>937750</v>
      </c>
      <c r="E5" s="131">
        <v>26294030</v>
      </c>
      <c r="F5" s="130">
        <v>120577</v>
      </c>
      <c r="G5" s="142">
        <v>76869</v>
      </c>
      <c r="H5" s="130">
        <v>11682323</v>
      </c>
      <c r="I5" s="130">
        <v>1133308</v>
      </c>
      <c r="J5" s="27">
        <v>32457803</v>
      </c>
      <c r="K5" s="130">
        <v>443399</v>
      </c>
      <c r="L5" s="37"/>
    </row>
    <row r="6" spans="1:12" ht="36" customHeight="1" thickBot="1" x14ac:dyDescent="0.35">
      <c r="A6" s="2" t="s">
        <v>125</v>
      </c>
      <c r="B6" s="127">
        <v>10.35</v>
      </c>
      <c r="C6" s="127">
        <v>12.58</v>
      </c>
      <c r="D6" s="127">
        <v>15.72</v>
      </c>
      <c r="E6" s="128">
        <v>39.22</v>
      </c>
      <c r="F6" s="16">
        <v>2.39</v>
      </c>
      <c r="G6" s="16">
        <v>2.35</v>
      </c>
      <c r="H6" s="127">
        <v>9.68</v>
      </c>
      <c r="I6" s="127">
        <v>19</v>
      </c>
      <c r="J6" s="17">
        <v>48.41</v>
      </c>
      <c r="K6" s="127">
        <v>9.75</v>
      </c>
      <c r="L6" s="13"/>
    </row>
    <row r="7" spans="1:12" ht="36" customHeight="1" thickBot="1" x14ac:dyDescent="0.35">
      <c r="A7" s="2" t="s">
        <v>126</v>
      </c>
      <c r="B7" s="130">
        <f>13352638+14563462</f>
        <v>27916100</v>
      </c>
      <c r="C7" s="142">
        <f>674292+1271073</f>
        <v>1945365</v>
      </c>
      <c r="D7" s="142">
        <f>718088+1227277</f>
        <v>1945365</v>
      </c>
      <c r="E7" s="23">
        <f>232978+33307189</f>
        <v>33540167</v>
      </c>
      <c r="F7" s="130">
        <f>3088408+910720</f>
        <v>3999128</v>
      </c>
      <c r="G7" s="130">
        <f>1386888+565944</f>
        <v>1952832</v>
      </c>
      <c r="H7" s="130">
        <f>13352638+14563462</f>
        <v>27916100</v>
      </c>
      <c r="I7" s="142">
        <f>718088+1227277</f>
        <v>1945365</v>
      </c>
      <c r="J7" s="27">
        <f>232978+33307189</f>
        <v>33540167</v>
      </c>
      <c r="K7" s="129" t="s">
        <v>132</v>
      </c>
      <c r="L7" s="38" t="s">
        <v>132</v>
      </c>
    </row>
    <row r="8" spans="1:12" ht="36" customHeight="1" thickBot="1" x14ac:dyDescent="0.35">
      <c r="A8" s="3" t="s">
        <v>127</v>
      </c>
      <c r="B8" s="143">
        <f>B7/B4</f>
        <v>11.569426255325498</v>
      </c>
      <c r="C8" s="134">
        <f t="shared" ref="C8:L8" si="0">C7/C4</f>
        <v>15.783254229037361</v>
      </c>
      <c r="D8" s="134">
        <f t="shared" si="0"/>
        <v>16.307726483976158</v>
      </c>
      <c r="E8" s="134">
        <f t="shared" si="0"/>
        <v>25.014742515005789</v>
      </c>
      <c r="F8" s="137">
        <f t="shared" si="0"/>
        <v>39.652646399746168</v>
      </c>
      <c r="G8" s="134">
        <f t="shared" si="0"/>
        <v>29.863926228380052</v>
      </c>
      <c r="H8" s="143">
        <f t="shared" si="0"/>
        <v>11.569426255325498</v>
      </c>
      <c r="I8" s="134">
        <f t="shared" si="0"/>
        <v>16.307726483976158</v>
      </c>
      <c r="J8" s="134">
        <f t="shared" si="0"/>
        <v>25.014742515005789</v>
      </c>
      <c r="K8" s="127" t="s">
        <v>132</v>
      </c>
      <c r="L8" s="127" t="s">
        <v>132</v>
      </c>
    </row>
    <row r="9" spans="1:12" ht="36" customHeight="1" thickBot="1" x14ac:dyDescent="0.35">
      <c r="A9" s="36" t="s">
        <v>128</v>
      </c>
      <c r="B9" s="135">
        <f>14563462/B7</f>
        <v>0.52168684021048783</v>
      </c>
      <c r="C9" s="135">
        <f>1271073/C7</f>
        <v>0.65338535441935064</v>
      </c>
      <c r="D9" s="135">
        <f>1227277/D7</f>
        <v>0.63087235557337573</v>
      </c>
      <c r="E9" s="138">
        <f>33307189/E7</f>
        <v>0.99305376147948221</v>
      </c>
      <c r="F9" s="139">
        <f>910720/F7</f>
        <v>0.22772964506262366</v>
      </c>
      <c r="G9" s="139">
        <f>565944/G7</f>
        <v>0.28980680365745748</v>
      </c>
      <c r="H9" s="135">
        <f>14563462/H7</f>
        <v>0.52168684021048783</v>
      </c>
      <c r="I9" s="135">
        <f>1227277/I7</f>
        <v>0.63087235557337573</v>
      </c>
      <c r="J9" s="138">
        <f>33307189/J7</f>
        <v>0.99305376147948221</v>
      </c>
      <c r="K9" s="129" t="s">
        <v>132</v>
      </c>
      <c r="L9" s="129" t="s">
        <v>132</v>
      </c>
    </row>
    <row r="10" spans="1:12" ht="36" customHeight="1" thickBot="1" x14ac:dyDescent="0.35">
      <c r="A10" s="36" t="s">
        <v>130</v>
      </c>
      <c r="B10" s="127">
        <v>3.32</v>
      </c>
      <c r="C10" s="127">
        <v>3.7</v>
      </c>
      <c r="D10" s="127">
        <v>3.95</v>
      </c>
      <c r="E10" s="31">
        <v>0.17</v>
      </c>
      <c r="F10" s="17">
        <v>20.55</v>
      </c>
      <c r="G10" s="17">
        <v>14.64</v>
      </c>
      <c r="H10" s="127">
        <v>3.32</v>
      </c>
      <c r="I10" s="127">
        <v>3.95</v>
      </c>
      <c r="J10" s="16">
        <v>0.17</v>
      </c>
      <c r="K10" s="127" t="s">
        <v>132</v>
      </c>
      <c r="L10" s="13" t="s">
        <v>132</v>
      </c>
    </row>
    <row r="11" spans="1:12" ht="36" customHeight="1" thickBot="1" x14ac:dyDescent="0.35">
      <c r="A11" s="36" t="s">
        <v>131</v>
      </c>
      <c r="B11" s="19">
        <v>3.62</v>
      </c>
      <c r="C11" s="129">
        <v>6.98</v>
      </c>
      <c r="D11" s="129">
        <v>6.76</v>
      </c>
      <c r="E11" s="144">
        <v>24.84</v>
      </c>
      <c r="F11" s="129">
        <v>6.06</v>
      </c>
      <c r="G11" s="129">
        <v>5.97</v>
      </c>
      <c r="H11" s="19">
        <v>3.62</v>
      </c>
      <c r="I11" s="129">
        <v>6.76</v>
      </c>
      <c r="J11" s="21">
        <v>24.84</v>
      </c>
      <c r="K11" s="129" t="s">
        <v>132</v>
      </c>
      <c r="L11" s="38" t="s">
        <v>132</v>
      </c>
    </row>
    <row r="12" spans="1:12" ht="36" customHeight="1" thickBot="1" x14ac:dyDescent="0.35">
      <c r="A12" s="36" t="s">
        <v>129</v>
      </c>
      <c r="B12" s="127">
        <v>76.28</v>
      </c>
      <c r="C12" s="127">
        <v>74.290000000000006</v>
      </c>
      <c r="D12" s="127">
        <v>105.1</v>
      </c>
      <c r="E12" s="140">
        <v>35284.6</v>
      </c>
      <c r="F12" s="16">
        <v>33.92</v>
      </c>
      <c r="G12" s="16">
        <v>35.869999999999997</v>
      </c>
      <c r="H12" s="127">
        <v>76.28</v>
      </c>
      <c r="I12" s="127">
        <v>105.1</v>
      </c>
      <c r="J12" s="140">
        <v>35284.6</v>
      </c>
      <c r="K12" s="127">
        <v>66.36</v>
      </c>
      <c r="L12" s="13"/>
    </row>
  </sheetData>
  <mergeCells count="15">
    <mergeCell ref="H2:H3"/>
    <mergeCell ref="I2:I3"/>
    <mergeCell ref="J2:J3"/>
    <mergeCell ref="K2:K3"/>
    <mergeCell ref="L2:L3"/>
    <mergeCell ref="B1:G1"/>
    <mergeCell ref="H1:J1"/>
    <mergeCell ref="K1:L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15" zoomScaleNormal="115" workbookViewId="0">
      <selection activeCell="L18" sqref="L18"/>
    </sheetView>
  </sheetViews>
  <sheetFormatPr baseColWidth="10" defaultRowHeight="14.4" x14ac:dyDescent="0.3"/>
  <cols>
    <col min="1" max="1" width="15.7773437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1" customHeight="1" thickTop="1" thickBot="1" x14ac:dyDescent="0.35">
      <c r="A4" s="33" t="s">
        <v>2</v>
      </c>
      <c r="B4" s="68" t="s">
        <v>31</v>
      </c>
      <c r="C4" s="44" t="s">
        <v>50</v>
      </c>
      <c r="D4" s="44" t="s">
        <v>65</v>
      </c>
      <c r="E4" s="75" t="s">
        <v>77</v>
      </c>
      <c r="F4" s="44" t="s">
        <v>90</v>
      </c>
      <c r="G4" s="73" t="s">
        <v>104</v>
      </c>
      <c r="H4" s="68" t="s">
        <v>31</v>
      </c>
      <c r="I4" s="44" t="s">
        <v>65</v>
      </c>
      <c r="J4" s="76" t="str">
        <f t="shared" ref="J4:J12" si="0">E4</f>
        <v>1,65 e-09</v>
      </c>
    </row>
    <row r="5" spans="1:10" ht="21" customHeight="1" thickBot="1" x14ac:dyDescent="0.35">
      <c r="A5" s="34" t="s">
        <v>4</v>
      </c>
      <c r="B5" s="86" t="s">
        <v>32</v>
      </c>
      <c r="C5" s="12" t="s">
        <v>51</v>
      </c>
      <c r="D5" s="12" t="s">
        <v>51</v>
      </c>
      <c r="E5" s="63">
        <v>0</v>
      </c>
      <c r="F5" s="62">
        <v>0</v>
      </c>
      <c r="G5" s="62">
        <v>0</v>
      </c>
      <c r="H5" s="86" t="s">
        <v>32</v>
      </c>
      <c r="I5" s="12" t="s">
        <v>51</v>
      </c>
      <c r="J5" s="66">
        <f t="shared" si="0"/>
        <v>0</v>
      </c>
    </row>
    <row r="6" spans="1:10" ht="21" customHeight="1" thickBot="1" x14ac:dyDescent="0.35">
      <c r="A6" s="34" t="s">
        <v>5</v>
      </c>
      <c r="B6" s="70">
        <v>0</v>
      </c>
      <c r="C6" s="46">
        <v>0</v>
      </c>
      <c r="D6" s="46">
        <v>0</v>
      </c>
      <c r="E6" s="47">
        <v>0</v>
      </c>
      <c r="F6" s="46">
        <v>0</v>
      </c>
      <c r="G6" s="46">
        <v>0</v>
      </c>
      <c r="H6" s="70">
        <v>0</v>
      </c>
      <c r="I6" s="46">
        <v>0</v>
      </c>
      <c r="J6" s="52">
        <f t="shared" si="0"/>
        <v>0</v>
      </c>
    </row>
    <row r="7" spans="1:10" ht="21" customHeight="1" thickBot="1" x14ac:dyDescent="0.35">
      <c r="A7" s="34" t="s">
        <v>6</v>
      </c>
      <c r="B7" s="71" t="s">
        <v>33</v>
      </c>
      <c r="C7" s="53" t="s">
        <v>52</v>
      </c>
      <c r="D7" s="53" t="s">
        <v>52</v>
      </c>
      <c r="E7" s="112" t="s">
        <v>78</v>
      </c>
      <c r="F7" s="42" t="s">
        <v>91</v>
      </c>
      <c r="G7" s="42" t="s">
        <v>105</v>
      </c>
      <c r="H7" s="71" t="s">
        <v>33</v>
      </c>
      <c r="I7" s="53" t="s">
        <v>52</v>
      </c>
      <c r="J7" s="66" t="str">
        <f t="shared" si="0"/>
        <v>3,54 e-05</v>
      </c>
    </row>
    <row r="8" spans="1:10" ht="21" customHeight="1" thickBot="1" x14ac:dyDescent="0.35">
      <c r="A8" s="36">
        <v>0.25</v>
      </c>
      <c r="B8" s="87" t="s">
        <v>34</v>
      </c>
      <c r="C8" s="46">
        <v>0</v>
      </c>
      <c r="D8" s="46">
        <v>0</v>
      </c>
      <c r="E8" s="47">
        <v>0</v>
      </c>
      <c r="F8" s="46">
        <v>0</v>
      </c>
      <c r="G8" s="46">
        <v>0</v>
      </c>
      <c r="H8" s="87" t="s">
        <v>34</v>
      </c>
      <c r="I8" s="46">
        <v>0</v>
      </c>
      <c r="J8" s="52">
        <f t="shared" si="0"/>
        <v>0</v>
      </c>
    </row>
    <row r="9" spans="1:10" ht="21" customHeight="1" thickBot="1" x14ac:dyDescent="0.35">
      <c r="A9" s="36">
        <v>0.75</v>
      </c>
      <c r="B9" s="86" t="s">
        <v>35</v>
      </c>
      <c r="C9" s="12" t="s">
        <v>53</v>
      </c>
      <c r="D9" s="12" t="s">
        <v>53</v>
      </c>
      <c r="E9" s="63">
        <v>0</v>
      </c>
      <c r="F9" s="12" t="s">
        <v>92</v>
      </c>
      <c r="G9" s="12" t="s">
        <v>106</v>
      </c>
      <c r="H9" s="86" t="s">
        <v>35</v>
      </c>
      <c r="I9" s="12" t="s">
        <v>53</v>
      </c>
      <c r="J9" s="66">
        <f t="shared" si="0"/>
        <v>0</v>
      </c>
    </row>
    <row r="10" spans="1:10" ht="21" customHeight="1" thickBot="1" x14ac:dyDescent="0.35">
      <c r="A10" s="36">
        <v>0.9</v>
      </c>
      <c r="B10" s="70" t="s">
        <v>36</v>
      </c>
      <c r="C10" s="59" t="s">
        <v>54</v>
      </c>
      <c r="D10" s="59" t="s">
        <v>54</v>
      </c>
      <c r="E10" s="64">
        <v>0</v>
      </c>
      <c r="F10" s="46" t="s">
        <v>93</v>
      </c>
      <c r="G10" s="46" t="s">
        <v>107</v>
      </c>
      <c r="H10" s="70" t="s">
        <v>36</v>
      </c>
      <c r="I10" s="59" t="s">
        <v>54</v>
      </c>
      <c r="J10" s="78">
        <f t="shared" si="0"/>
        <v>0</v>
      </c>
    </row>
    <row r="11" spans="1:10" ht="21" customHeight="1" thickBot="1" x14ac:dyDescent="0.35">
      <c r="A11" s="36">
        <v>0.95</v>
      </c>
      <c r="B11" s="69" t="s">
        <v>37</v>
      </c>
      <c r="C11" s="12" t="s">
        <v>55</v>
      </c>
      <c r="D11" s="67" t="s">
        <v>66</v>
      </c>
      <c r="E11" s="63">
        <v>0</v>
      </c>
      <c r="F11" s="12" t="s">
        <v>94</v>
      </c>
      <c r="G11" s="12" t="s">
        <v>108</v>
      </c>
      <c r="H11" s="69" t="s">
        <v>37</v>
      </c>
      <c r="I11" s="67" t="s">
        <v>66</v>
      </c>
      <c r="J11" s="66">
        <f t="shared" si="0"/>
        <v>0</v>
      </c>
    </row>
    <row r="12" spans="1:10" ht="21" customHeight="1" thickBot="1" x14ac:dyDescent="0.35">
      <c r="A12" s="36">
        <v>0.99</v>
      </c>
      <c r="B12" s="70" t="s">
        <v>38</v>
      </c>
      <c r="C12" s="46" t="s">
        <v>56</v>
      </c>
      <c r="D12" s="46" t="s">
        <v>67</v>
      </c>
      <c r="E12" s="64" t="s">
        <v>79</v>
      </c>
      <c r="F12" s="46" t="s">
        <v>95</v>
      </c>
      <c r="G12" s="59" t="s">
        <v>109</v>
      </c>
      <c r="H12" s="70" t="s">
        <v>38</v>
      </c>
      <c r="I12" s="46" t="s">
        <v>67</v>
      </c>
      <c r="J12" s="78" t="str">
        <f t="shared" si="0"/>
        <v>1,90 e-08</v>
      </c>
    </row>
    <row r="13" spans="1:10" ht="21" customHeight="1" thickBot="1" x14ac:dyDescent="0.35">
      <c r="A13" s="36" t="s">
        <v>122</v>
      </c>
      <c r="B13" s="88">
        <f>B15/(B15+B16)</f>
        <v>0.88343650920983152</v>
      </c>
      <c r="C13" s="95">
        <f t="shared" ref="C13:J13" si="1">C15/(C15+C16)</f>
        <v>0.54334043862347825</v>
      </c>
      <c r="D13" s="95">
        <f t="shared" si="1"/>
        <v>0.57425077496545007</v>
      </c>
      <c r="E13" s="101">
        <f t="shared" si="1"/>
        <v>3.5467208028543813E-2</v>
      </c>
      <c r="F13" s="95">
        <f t="shared" si="1"/>
        <v>0.47455473277313159</v>
      </c>
      <c r="G13" s="95">
        <f t="shared" si="1"/>
        <v>0.44760929466538574</v>
      </c>
      <c r="H13" s="88">
        <f t="shared" si="1"/>
        <v>0.88343650920983152</v>
      </c>
      <c r="I13" s="95">
        <f t="shared" si="1"/>
        <v>0.57425077496545007</v>
      </c>
      <c r="J13" s="101">
        <f t="shared" si="1"/>
        <v>3.5467208028543813E-2</v>
      </c>
    </row>
    <row r="14" spans="1:10" ht="21" customHeight="1" thickBot="1" x14ac:dyDescent="0.35">
      <c r="A14" s="36" t="s">
        <v>119</v>
      </c>
      <c r="B14" s="107">
        <f>1-B13</f>
        <v>0.11656349079016848</v>
      </c>
      <c r="C14" s="97">
        <f t="shared" ref="C14:J14" si="2">1-C13</f>
        <v>0.45665956137652175</v>
      </c>
      <c r="D14" s="97">
        <f t="shared" si="2"/>
        <v>0.42574922503454993</v>
      </c>
      <c r="E14" s="105">
        <f t="shared" si="2"/>
        <v>0.96453279197145614</v>
      </c>
      <c r="F14" s="97">
        <f t="shared" si="2"/>
        <v>0.52544526722686835</v>
      </c>
      <c r="G14" s="97">
        <f t="shared" si="2"/>
        <v>0.55239070533461421</v>
      </c>
      <c r="H14" s="107">
        <f t="shared" si="2"/>
        <v>0.11656349079016848</v>
      </c>
      <c r="I14" s="97">
        <f t="shared" si="2"/>
        <v>0.42574922503454993</v>
      </c>
      <c r="J14" s="105">
        <f t="shared" si="2"/>
        <v>0.96453279197145614</v>
      </c>
    </row>
    <row r="15" spans="1:10" ht="21" customHeight="1" thickBot="1" x14ac:dyDescent="0.35">
      <c r="A15" s="36" t="s">
        <v>30</v>
      </c>
      <c r="B15" s="56">
        <v>3557120</v>
      </c>
      <c r="C15" s="42">
        <v>98901</v>
      </c>
      <c r="D15" s="42">
        <v>104296</v>
      </c>
      <c r="E15" s="48">
        <v>47555</v>
      </c>
      <c r="F15" s="42">
        <v>71327</v>
      </c>
      <c r="G15" s="66">
        <v>42398</v>
      </c>
      <c r="H15" s="56">
        <v>3557120</v>
      </c>
      <c r="I15" s="42">
        <v>104296</v>
      </c>
      <c r="J15" s="42">
        <f t="shared" ref="J15:J16" si="3">E15</f>
        <v>47555</v>
      </c>
    </row>
    <row r="16" spans="1:10" ht="21" customHeight="1" thickBot="1" x14ac:dyDescent="0.35">
      <c r="A16" s="36" t="s">
        <v>28</v>
      </c>
      <c r="B16" s="72">
        <v>469338</v>
      </c>
      <c r="C16" s="52">
        <v>83123</v>
      </c>
      <c r="D16" s="52">
        <v>77325</v>
      </c>
      <c r="E16" s="58">
        <v>1293261</v>
      </c>
      <c r="F16" s="52">
        <v>78976</v>
      </c>
      <c r="G16" s="78">
        <v>52323</v>
      </c>
      <c r="H16" s="72">
        <v>469338</v>
      </c>
      <c r="I16" s="52">
        <v>77325</v>
      </c>
      <c r="J16" s="60">
        <f t="shared" si="3"/>
        <v>1293261</v>
      </c>
    </row>
  </sheetData>
  <mergeCells count="12">
    <mergeCell ref="I2:I3"/>
    <mergeCell ref="J2:J3"/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15" zoomScaleNormal="115" workbookViewId="0">
      <selection activeCell="L10" sqref="L10"/>
    </sheetView>
  </sheetViews>
  <sheetFormatPr baseColWidth="10" defaultRowHeight="14.4" x14ac:dyDescent="0.3"/>
  <cols>
    <col min="1" max="1" width="15.10937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0.399999999999999" customHeight="1" thickTop="1" thickBot="1" x14ac:dyDescent="0.35">
      <c r="A4" s="33" t="s">
        <v>2</v>
      </c>
      <c r="B4" s="68" t="s">
        <v>39</v>
      </c>
      <c r="C4" s="73" t="s">
        <v>61</v>
      </c>
      <c r="D4" s="44" t="s">
        <v>68</v>
      </c>
      <c r="E4" s="75" t="s">
        <v>80</v>
      </c>
      <c r="F4" s="44" t="s">
        <v>96</v>
      </c>
      <c r="G4" s="44" t="s">
        <v>110</v>
      </c>
      <c r="H4" s="68" t="s">
        <v>39</v>
      </c>
      <c r="I4" s="44" t="s">
        <v>68</v>
      </c>
      <c r="J4" s="76" t="str">
        <f t="shared" ref="J4:J12" si="0">E4</f>
        <v>2,36 e-07</v>
      </c>
    </row>
    <row r="5" spans="1:10" ht="20.399999999999999" customHeight="1" thickBot="1" x14ac:dyDescent="0.35">
      <c r="A5" s="34" t="s">
        <v>4</v>
      </c>
      <c r="B5" s="69" t="s">
        <v>34</v>
      </c>
      <c r="C5" s="67" t="s">
        <v>51</v>
      </c>
      <c r="D5" s="67" t="s">
        <v>51</v>
      </c>
      <c r="E5" s="45" t="s">
        <v>81</v>
      </c>
      <c r="F5" s="62">
        <v>0</v>
      </c>
      <c r="G5" s="62">
        <v>0</v>
      </c>
      <c r="H5" s="69" t="s">
        <v>34</v>
      </c>
      <c r="I5" s="67" t="s">
        <v>51</v>
      </c>
      <c r="J5" s="42" t="str">
        <f t="shared" si="0"/>
        <v>1,62 e-07</v>
      </c>
    </row>
    <row r="6" spans="1:10" ht="20.399999999999999" customHeight="1" thickBot="1" x14ac:dyDescent="0.35">
      <c r="A6" s="34" t="s">
        <v>5</v>
      </c>
      <c r="B6" s="70">
        <v>0</v>
      </c>
      <c r="C6" s="46">
        <v>0</v>
      </c>
      <c r="D6" s="46">
        <v>0</v>
      </c>
      <c r="E6" s="47">
        <v>0</v>
      </c>
      <c r="F6" s="46">
        <v>0</v>
      </c>
      <c r="G6" s="46">
        <v>0</v>
      </c>
      <c r="H6" s="70">
        <v>0</v>
      </c>
      <c r="I6" s="46">
        <v>0</v>
      </c>
      <c r="J6" s="52">
        <f t="shared" si="0"/>
        <v>0</v>
      </c>
    </row>
    <row r="7" spans="1:10" ht="20.399999999999999" customHeight="1" thickBot="1" x14ac:dyDescent="0.35">
      <c r="A7" s="34" t="s">
        <v>6</v>
      </c>
      <c r="B7" s="71" t="s">
        <v>40</v>
      </c>
      <c r="C7" s="53" t="s">
        <v>57</v>
      </c>
      <c r="D7" s="42" t="s">
        <v>69</v>
      </c>
      <c r="E7" s="112" t="s">
        <v>82</v>
      </c>
      <c r="F7" s="42" t="s">
        <v>91</v>
      </c>
      <c r="G7" s="42" t="s">
        <v>111</v>
      </c>
      <c r="H7" s="71" t="s">
        <v>40</v>
      </c>
      <c r="I7" s="42" t="s">
        <v>69</v>
      </c>
      <c r="J7" s="66" t="str">
        <f t="shared" si="0"/>
        <v>9,82 e-06</v>
      </c>
    </row>
    <row r="8" spans="1:10" ht="20.399999999999999" customHeight="1" thickBot="1" x14ac:dyDescent="0.35">
      <c r="A8" s="36">
        <v>0.25</v>
      </c>
      <c r="B8" s="70">
        <v>0</v>
      </c>
      <c r="C8" s="46">
        <v>0</v>
      </c>
      <c r="D8" s="46">
        <v>0</v>
      </c>
      <c r="E8" s="82" t="s">
        <v>83</v>
      </c>
      <c r="F8" s="46">
        <v>0</v>
      </c>
      <c r="G8" s="46">
        <v>0</v>
      </c>
      <c r="H8" s="70">
        <v>0</v>
      </c>
      <c r="I8" s="46">
        <v>0</v>
      </c>
      <c r="J8" s="60" t="str">
        <f t="shared" si="0"/>
        <v>5,71 e-08</v>
      </c>
    </row>
    <row r="9" spans="1:10" ht="20.399999999999999" customHeight="1" thickBot="1" x14ac:dyDescent="0.35">
      <c r="A9" s="36">
        <v>0.75</v>
      </c>
      <c r="B9" s="86" t="s">
        <v>41</v>
      </c>
      <c r="C9" s="12" t="s">
        <v>53</v>
      </c>
      <c r="D9" s="12" t="s">
        <v>53</v>
      </c>
      <c r="E9" s="45" t="s">
        <v>84</v>
      </c>
      <c r="F9" s="62">
        <v>0</v>
      </c>
      <c r="G9" s="62">
        <v>0</v>
      </c>
      <c r="H9" s="86" t="s">
        <v>41</v>
      </c>
      <c r="I9" s="12" t="s">
        <v>53</v>
      </c>
      <c r="J9" s="42" t="str">
        <f t="shared" si="0"/>
        <v>3,43 e-07</v>
      </c>
    </row>
    <row r="10" spans="1:10" ht="20.399999999999999" customHeight="1" thickBot="1" x14ac:dyDescent="0.35">
      <c r="A10" s="36">
        <v>0.9</v>
      </c>
      <c r="B10" s="70" t="s">
        <v>42</v>
      </c>
      <c r="C10" s="59" t="s">
        <v>58</v>
      </c>
      <c r="D10" s="46" t="s">
        <v>70</v>
      </c>
      <c r="E10" s="47" t="s">
        <v>85</v>
      </c>
      <c r="F10" s="65" t="s">
        <v>92</v>
      </c>
      <c r="G10" s="46" t="s">
        <v>106</v>
      </c>
      <c r="H10" s="70" t="s">
        <v>42</v>
      </c>
      <c r="I10" s="46" t="s">
        <v>70</v>
      </c>
      <c r="J10" s="52" t="str">
        <f t="shared" si="0"/>
        <v>5,43 e-07</v>
      </c>
    </row>
    <row r="11" spans="1:10" ht="20.399999999999999" customHeight="1" thickBot="1" x14ac:dyDescent="0.35">
      <c r="A11" s="36">
        <v>0.95</v>
      </c>
      <c r="B11" s="69" t="s">
        <v>43</v>
      </c>
      <c r="C11" s="67" t="s">
        <v>59</v>
      </c>
      <c r="D11" s="67" t="s">
        <v>59</v>
      </c>
      <c r="E11" s="45" t="s">
        <v>86</v>
      </c>
      <c r="F11" s="62" t="s">
        <v>97</v>
      </c>
      <c r="G11" s="12" t="s">
        <v>112</v>
      </c>
      <c r="H11" s="69" t="s">
        <v>43</v>
      </c>
      <c r="I11" s="67" t="s">
        <v>59</v>
      </c>
      <c r="J11" s="42" t="str">
        <f t="shared" si="0"/>
        <v>6,95 e-07</v>
      </c>
    </row>
    <row r="12" spans="1:10" ht="20.399999999999999" customHeight="1" thickBot="1" x14ac:dyDescent="0.35">
      <c r="A12" s="36">
        <v>0.99</v>
      </c>
      <c r="B12" s="70" t="s">
        <v>44</v>
      </c>
      <c r="C12" s="59" t="s">
        <v>60</v>
      </c>
      <c r="D12" s="46" t="s">
        <v>71</v>
      </c>
      <c r="E12" s="47" t="s">
        <v>87</v>
      </c>
      <c r="F12" s="46" t="s">
        <v>98</v>
      </c>
      <c r="G12" s="46" t="s">
        <v>113</v>
      </c>
      <c r="H12" s="70" t="s">
        <v>44</v>
      </c>
      <c r="I12" s="46" t="s">
        <v>71</v>
      </c>
      <c r="J12" s="78" t="str">
        <f t="shared" si="0"/>
        <v>1,09 e-06</v>
      </c>
    </row>
    <row r="13" spans="1:10" ht="24.6" thickBot="1" x14ac:dyDescent="0.35">
      <c r="A13" s="36" t="s">
        <v>122</v>
      </c>
      <c r="B13" s="95">
        <f>B15/(B16+B15)</f>
        <v>0.5823865541376565</v>
      </c>
      <c r="C13" s="95">
        <f t="shared" ref="C13:J13" si="1">C15/(C16+C15)</f>
        <v>0.63462510438183972</v>
      </c>
      <c r="D13" s="95">
        <f t="shared" si="1"/>
        <v>0.62440466686121099</v>
      </c>
      <c r="E13" s="100">
        <f t="shared" si="1"/>
        <v>0.99557806589420172</v>
      </c>
      <c r="F13" s="101">
        <f t="shared" si="1"/>
        <v>0.15752121744220077</v>
      </c>
      <c r="G13" s="101">
        <f t="shared" si="1"/>
        <v>0.18492203418460532</v>
      </c>
      <c r="H13" s="95">
        <f t="shared" si="1"/>
        <v>0.5823865541376565</v>
      </c>
      <c r="I13" s="95">
        <f t="shared" si="1"/>
        <v>0.62440466686121099</v>
      </c>
      <c r="J13" s="100">
        <f t="shared" si="1"/>
        <v>0.99557806589420172</v>
      </c>
    </row>
    <row r="14" spans="1:10" ht="24.6" thickBot="1" x14ac:dyDescent="0.35">
      <c r="A14" s="36" t="s">
        <v>119</v>
      </c>
      <c r="B14" s="97">
        <f>1-B13</f>
        <v>0.4176134458623435</v>
      </c>
      <c r="C14" s="97">
        <f t="shared" ref="C14:J14" si="2">1-C13</f>
        <v>0.36537489561816028</v>
      </c>
      <c r="D14" s="97">
        <f t="shared" si="2"/>
        <v>0.37559533313878901</v>
      </c>
      <c r="E14" s="106">
        <f t="shared" si="2"/>
        <v>4.4219341057982753E-3</v>
      </c>
      <c r="F14" s="105">
        <f t="shared" si="2"/>
        <v>0.84247878255779929</v>
      </c>
      <c r="G14" s="105">
        <f t="shared" si="2"/>
        <v>0.81507796581539471</v>
      </c>
      <c r="H14" s="97">
        <f t="shared" si="2"/>
        <v>0.4176134458623435</v>
      </c>
      <c r="I14" s="97">
        <f t="shared" si="2"/>
        <v>0.37559533313878901</v>
      </c>
      <c r="J14" s="106">
        <f t="shared" si="2"/>
        <v>4.4219341057982753E-3</v>
      </c>
    </row>
    <row r="15" spans="1:10" ht="24.6" thickBot="1" x14ac:dyDescent="0.35">
      <c r="A15" s="36" t="s">
        <v>30</v>
      </c>
      <c r="B15" s="56">
        <v>2344955</v>
      </c>
      <c r="C15" s="42">
        <v>115517</v>
      </c>
      <c r="D15" s="42">
        <v>113405</v>
      </c>
      <c r="E15" s="48">
        <v>1334887</v>
      </c>
      <c r="F15" s="42">
        <v>23683</v>
      </c>
      <c r="G15" s="66">
        <v>17516</v>
      </c>
      <c r="H15" s="56">
        <v>2344955</v>
      </c>
      <c r="I15" s="42">
        <v>113405</v>
      </c>
      <c r="J15" s="42">
        <f t="shared" ref="J15:J16" si="3">E15</f>
        <v>1334887</v>
      </c>
    </row>
    <row r="16" spans="1:10" ht="24.6" thickBot="1" x14ac:dyDescent="0.35">
      <c r="A16" s="36" t="s">
        <v>28</v>
      </c>
      <c r="B16" s="11">
        <v>1681503</v>
      </c>
      <c r="C16" s="52">
        <v>66507</v>
      </c>
      <c r="D16" s="52">
        <v>68216</v>
      </c>
      <c r="E16" s="83">
        <v>5929</v>
      </c>
      <c r="F16" s="52">
        <v>126665</v>
      </c>
      <c r="G16" s="52">
        <v>77205</v>
      </c>
      <c r="H16" s="11">
        <v>1681503</v>
      </c>
      <c r="I16" s="52">
        <v>68216</v>
      </c>
      <c r="J16" s="78">
        <f t="shared" si="3"/>
        <v>5929</v>
      </c>
    </row>
  </sheetData>
  <mergeCells count="12">
    <mergeCell ref="I2:I3"/>
    <mergeCell ref="J2:J3"/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M19" sqref="M19"/>
    </sheetView>
  </sheetViews>
  <sheetFormatPr baseColWidth="10" defaultRowHeight="14.4" x14ac:dyDescent="0.3"/>
  <cols>
    <col min="1" max="1" width="14.3320312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5.8" customHeight="1" thickTop="1" thickBot="1" x14ac:dyDescent="0.35">
      <c r="A4" s="33" t="s">
        <v>2</v>
      </c>
      <c r="B4" s="44" t="s">
        <v>39</v>
      </c>
      <c r="C4" s="73" t="s">
        <v>61</v>
      </c>
      <c r="D4" s="44" t="s">
        <v>68</v>
      </c>
      <c r="E4" s="75" t="s">
        <v>80</v>
      </c>
      <c r="F4" s="44" t="s">
        <v>99</v>
      </c>
      <c r="G4" s="44" t="s">
        <v>110</v>
      </c>
      <c r="H4" s="44" t="s">
        <v>39</v>
      </c>
      <c r="I4" s="44" t="s">
        <v>68</v>
      </c>
      <c r="J4" s="76" t="s">
        <v>80</v>
      </c>
    </row>
    <row r="5" spans="1:10" ht="25.8" customHeight="1" thickBot="1" x14ac:dyDescent="0.35">
      <c r="A5" s="34" t="s">
        <v>4</v>
      </c>
      <c r="B5" s="62">
        <v>0</v>
      </c>
      <c r="C5" s="62">
        <v>0</v>
      </c>
      <c r="D5" s="62">
        <v>0</v>
      </c>
      <c r="E5" s="63">
        <v>0</v>
      </c>
      <c r="F5" s="12" t="s">
        <v>92</v>
      </c>
      <c r="G5" s="12" t="s">
        <v>106</v>
      </c>
      <c r="H5" s="12" t="s">
        <v>34</v>
      </c>
      <c r="I5" s="67" t="s">
        <v>51</v>
      </c>
      <c r="J5" s="42" t="s">
        <v>81</v>
      </c>
    </row>
    <row r="6" spans="1:10" ht="25.8" customHeight="1" thickBot="1" x14ac:dyDescent="0.35">
      <c r="A6" s="34" t="s">
        <v>5</v>
      </c>
      <c r="B6" s="46">
        <v>0</v>
      </c>
      <c r="C6" s="46">
        <v>0</v>
      </c>
      <c r="D6" s="46">
        <v>0</v>
      </c>
      <c r="E6" s="47">
        <v>0</v>
      </c>
      <c r="F6" s="46">
        <v>0</v>
      </c>
      <c r="G6" s="46">
        <v>0</v>
      </c>
      <c r="H6" s="46">
        <v>0</v>
      </c>
      <c r="I6" s="46">
        <v>0</v>
      </c>
      <c r="J6" s="52">
        <v>0</v>
      </c>
    </row>
    <row r="7" spans="1:10" ht="25.8" customHeight="1" thickBot="1" x14ac:dyDescent="0.35">
      <c r="A7" s="34" t="s">
        <v>6</v>
      </c>
      <c r="B7" s="42" t="s">
        <v>45</v>
      </c>
      <c r="C7" s="42" t="s">
        <v>62</v>
      </c>
      <c r="D7" s="42" t="s">
        <v>72</v>
      </c>
      <c r="E7" s="48" t="s">
        <v>88</v>
      </c>
      <c r="F7" s="42" t="s">
        <v>100</v>
      </c>
      <c r="G7" s="53" t="s">
        <v>114</v>
      </c>
      <c r="H7" s="12" t="s">
        <v>48</v>
      </c>
      <c r="I7" s="42" t="s">
        <v>75</v>
      </c>
      <c r="J7" s="42" t="s">
        <v>78</v>
      </c>
    </row>
    <row r="8" spans="1:10" ht="25.8" customHeight="1" thickBot="1" x14ac:dyDescent="0.35">
      <c r="A8" s="36">
        <v>0.25</v>
      </c>
      <c r="B8" s="46">
        <v>0</v>
      </c>
      <c r="C8" s="46">
        <v>0</v>
      </c>
      <c r="D8" s="46">
        <v>0</v>
      </c>
      <c r="E8" s="47">
        <v>0</v>
      </c>
      <c r="F8" s="46">
        <v>0</v>
      </c>
      <c r="G8" s="46">
        <v>0</v>
      </c>
      <c r="H8" s="46">
        <v>0</v>
      </c>
      <c r="I8" s="46">
        <v>0</v>
      </c>
      <c r="J8" s="60" t="s">
        <v>83</v>
      </c>
    </row>
    <row r="9" spans="1:10" ht="25.8" customHeight="1" thickBot="1" x14ac:dyDescent="0.35">
      <c r="A9" s="36">
        <v>0.75</v>
      </c>
      <c r="B9" s="62">
        <v>0</v>
      </c>
      <c r="C9" s="62">
        <v>0</v>
      </c>
      <c r="D9" s="62">
        <v>0</v>
      </c>
      <c r="E9" s="63">
        <v>0</v>
      </c>
      <c r="F9" s="12" t="s">
        <v>97</v>
      </c>
      <c r="G9" s="12" t="s">
        <v>112</v>
      </c>
      <c r="H9" s="67" t="s">
        <v>49</v>
      </c>
      <c r="I9" s="12" t="s">
        <v>53</v>
      </c>
      <c r="J9" s="42" t="s">
        <v>84</v>
      </c>
    </row>
    <row r="10" spans="1:10" ht="25.8" customHeight="1" thickBot="1" x14ac:dyDescent="0.35">
      <c r="A10" s="36">
        <v>0.9</v>
      </c>
      <c r="B10" s="46" t="s">
        <v>35</v>
      </c>
      <c r="C10" s="46" t="s">
        <v>51</v>
      </c>
      <c r="D10" s="46" t="s">
        <v>51</v>
      </c>
      <c r="E10" s="64">
        <v>0</v>
      </c>
      <c r="F10" s="46" t="s">
        <v>101</v>
      </c>
      <c r="G10" s="46" t="s">
        <v>115</v>
      </c>
      <c r="H10" s="46" t="s">
        <v>42</v>
      </c>
      <c r="I10" s="59" t="s">
        <v>58</v>
      </c>
      <c r="J10" s="52" t="s">
        <v>85</v>
      </c>
    </row>
    <row r="11" spans="1:10" ht="25.8" customHeight="1" thickBot="1" x14ac:dyDescent="0.35">
      <c r="A11" s="36">
        <v>0.95</v>
      </c>
      <c r="B11" s="12" t="s">
        <v>46</v>
      </c>
      <c r="C11" s="12" t="s">
        <v>63</v>
      </c>
      <c r="D11" s="12" t="s">
        <v>73</v>
      </c>
      <c r="E11" s="63">
        <v>0</v>
      </c>
      <c r="F11" s="12" t="s">
        <v>102</v>
      </c>
      <c r="G11" s="12" t="s">
        <v>116</v>
      </c>
      <c r="H11" s="12" t="s">
        <v>43</v>
      </c>
      <c r="I11" s="67" t="s">
        <v>59</v>
      </c>
      <c r="J11" s="42" t="s">
        <v>86</v>
      </c>
    </row>
    <row r="12" spans="1:10" ht="25.8" customHeight="1" thickBot="1" x14ac:dyDescent="0.35">
      <c r="A12" s="36">
        <v>0.99</v>
      </c>
      <c r="B12" s="46" t="s">
        <v>47</v>
      </c>
      <c r="C12" s="46" t="s">
        <v>64</v>
      </c>
      <c r="D12" s="46" t="s">
        <v>74</v>
      </c>
      <c r="E12" s="47" t="s">
        <v>89</v>
      </c>
      <c r="F12" s="46" t="s">
        <v>103</v>
      </c>
      <c r="G12" s="46" t="s">
        <v>117</v>
      </c>
      <c r="H12" s="46" t="s">
        <v>44</v>
      </c>
      <c r="I12" s="59" t="s">
        <v>76</v>
      </c>
      <c r="J12" s="52" t="s">
        <v>87</v>
      </c>
    </row>
    <row r="13" spans="1:10" ht="25.8" customHeight="1" thickBot="1" x14ac:dyDescent="0.35">
      <c r="A13" s="36" t="s">
        <v>122</v>
      </c>
      <c r="B13" s="96">
        <f>B15/(B15+B16)</f>
        <v>0.20032495061416261</v>
      </c>
      <c r="C13" s="96">
        <f t="shared" ref="C13:J13" si="0">C15/(C15+C16)</f>
        <v>0.10677163450973498</v>
      </c>
      <c r="D13" s="96">
        <f t="shared" si="0"/>
        <v>0.108043673363763</v>
      </c>
      <c r="E13" s="110">
        <f t="shared" si="0"/>
        <v>3.5466462214054723E-2</v>
      </c>
      <c r="F13" s="96">
        <f t="shared" si="0"/>
        <v>0.56932330026679445</v>
      </c>
      <c r="G13" s="96">
        <f t="shared" si="0"/>
        <v>0.56188173689044663</v>
      </c>
      <c r="H13" s="96">
        <f t="shared" si="0"/>
        <v>0.58158460860637318</v>
      </c>
      <c r="I13" s="96">
        <f t="shared" si="0"/>
        <v>0.63252046844803189</v>
      </c>
      <c r="J13" s="108">
        <f t="shared" si="0"/>
        <v>0.99878730564074414</v>
      </c>
    </row>
    <row r="14" spans="1:10" ht="25.8" customHeight="1" thickBot="1" x14ac:dyDescent="0.35">
      <c r="A14" s="36" t="s">
        <v>119</v>
      </c>
      <c r="B14" s="98">
        <f>1-B13</f>
        <v>0.79967504938583733</v>
      </c>
      <c r="C14" s="98">
        <f t="shared" ref="C14:J14" si="1">1-C13</f>
        <v>0.89322836549026507</v>
      </c>
      <c r="D14" s="98">
        <f t="shared" si="1"/>
        <v>0.89195632663623703</v>
      </c>
      <c r="E14" s="109">
        <f t="shared" si="1"/>
        <v>0.96453353778594531</v>
      </c>
      <c r="F14" s="98">
        <f t="shared" si="1"/>
        <v>0.43067669973320555</v>
      </c>
      <c r="G14" s="98">
        <f t="shared" si="1"/>
        <v>0.43811826310955337</v>
      </c>
      <c r="H14" s="98">
        <f t="shared" si="1"/>
        <v>0.41841539139362682</v>
      </c>
      <c r="I14" s="98">
        <f t="shared" si="1"/>
        <v>0.36747953155196811</v>
      </c>
      <c r="J14" s="111">
        <f t="shared" si="1"/>
        <v>1.2126943592558614E-3</v>
      </c>
    </row>
    <row r="15" spans="1:10" ht="25.8" customHeight="1" thickBot="1" x14ac:dyDescent="0.35">
      <c r="A15" s="36" t="s">
        <v>30</v>
      </c>
      <c r="B15" s="42">
        <v>806600</v>
      </c>
      <c r="C15" s="66">
        <v>19435</v>
      </c>
      <c r="D15" s="66">
        <v>19623</v>
      </c>
      <c r="E15" s="48">
        <v>47554</v>
      </c>
      <c r="F15" s="42">
        <v>85571</v>
      </c>
      <c r="G15" s="42">
        <v>53222</v>
      </c>
      <c r="H15" s="53">
        <v>2341726</v>
      </c>
      <c r="I15" s="42">
        <v>114879</v>
      </c>
      <c r="J15" s="42">
        <v>1339190</v>
      </c>
    </row>
    <row r="16" spans="1:10" ht="25.8" customHeight="1" thickBot="1" x14ac:dyDescent="0.35">
      <c r="A16" s="36" t="s">
        <v>28</v>
      </c>
      <c r="B16" s="60">
        <v>3219858</v>
      </c>
      <c r="C16" s="52">
        <v>162589</v>
      </c>
      <c r="D16" s="52">
        <v>161998</v>
      </c>
      <c r="E16" s="49">
        <v>1293262</v>
      </c>
      <c r="F16" s="52">
        <v>64732</v>
      </c>
      <c r="G16" s="52">
        <v>41499</v>
      </c>
      <c r="H16" s="52">
        <v>1684732</v>
      </c>
      <c r="I16" s="52">
        <v>66742</v>
      </c>
      <c r="J16" s="78">
        <v>1626</v>
      </c>
    </row>
  </sheetData>
  <mergeCells count="12">
    <mergeCell ref="I2:I3"/>
    <mergeCell ref="J2:J3"/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A1:L12"/>
    </sheetView>
  </sheetViews>
  <sheetFormatPr baseColWidth="10" defaultRowHeight="14.4" x14ac:dyDescent="0.3"/>
  <cols>
    <col min="1" max="12" width="8.88671875" customWidth="1"/>
  </cols>
  <sheetData>
    <row r="1" spans="1:12" ht="36.6" customHeight="1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15" thickBot="1" x14ac:dyDescent="0.35">
      <c r="A3" s="114"/>
      <c r="B3" s="120"/>
      <c r="C3" s="122"/>
      <c r="D3" s="122"/>
      <c r="E3" s="124"/>
      <c r="F3" s="120"/>
      <c r="G3" s="120"/>
      <c r="H3" s="120"/>
      <c r="I3" s="120"/>
      <c r="J3" s="120"/>
      <c r="K3" s="120"/>
      <c r="L3" s="122"/>
    </row>
    <row r="4" spans="1:12" ht="23.4" thickBot="1" x14ac:dyDescent="0.35">
      <c r="A4" s="2" t="s">
        <v>2</v>
      </c>
      <c r="B4" s="14" t="s">
        <v>3</v>
      </c>
      <c r="C4" s="14">
        <v>12.56</v>
      </c>
      <c r="D4" s="14">
        <v>15.72</v>
      </c>
      <c r="E4" s="15">
        <v>39.22</v>
      </c>
      <c r="F4" s="14">
        <v>2.39</v>
      </c>
      <c r="G4" s="16">
        <v>2.35</v>
      </c>
      <c r="H4" s="14">
        <v>9.68</v>
      </c>
      <c r="I4" s="14">
        <v>19</v>
      </c>
      <c r="J4" s="17">
        <v>48.41</v>
      </c>
      <c r="K4" s="14">
        <v>9.75</v>
      </c>
      <c r="L4" s="5"/>
    </row>
    <row r="5" spans="1:12" ht="24" thickTop="1" thickBot="1" x14ac:dyDescent="0.35">
      <c r="A5" s="2" t="s">
        <v>4</v>
      </c>
      <c r="B5" s="18">
        <v>4</v>
      </c>
      <c r="C5" s="19">
        <v>1</v>
      </c>
      <c r="D5" s="18">
        <v>2</v>
      </c>
      <c r="E5" s="20">
        <v>15</v>
      </c>
      <c r="F5" s="19">
        <v>1</v>
      </c>
      <c r="G5" s="19">
        <v>1</v>
      </c>
      <c r="H5" s="18">
        <v>6</v>
      </c>
      <c r="I5" s="18">
        <v>2</v>
      </c>
      <c r="J5" s="21">
        <v>34</v>
      </c>
      <c r="K5" s="18">
        <v>6</v>
      </c>
      <c r="L5" s="4"/>
    </row>
    <row r="6" spans="1:12" ht="23.4" thickBot="1" x14ac:dyDescent="0.35">
      <c r="A6" s="2" t="s">
        <v>5</v>
      </c>
      <c r="B6" s="14">
        <v>1</v>
      </c>
      <c r="C6" s="14">
        <v>1</v>
      </c>
      <c r="D6" s="14">
        <v>1</v>
      </c>
      <c r="E6" s="15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5"/>
    </row>
    <row r="7" spans="1:12" ht="23.4" thickBot="1" x14ac:dyDescent="0.35">
      <c r="A7" s="2" t="s">
        <v>6</v>
      </c>
      <c r="B7" s="22">
        <v>15184</v>
      </c>
      <c r="C7" s="22">
        <v>10480</v>
      </c>
      <c r="D7" s="22">
        <v>8125</v>
      </c>
      <c r="E7" s="23">
        <v>455506</v>
      </c>
      <c r="F7" s="22">
        <v>8141</v>
      </c>
      <c r="G7" s="22">
        <v>7922</v>
      </c>
      <c r="H7" s="19">
        <v>167</v>
      </c>
      <c r="I7" s="22">
        <v>2687</v>
      </c>
      <c r="J7" s="22">
        <v>3626</v>
      </c>
      <c r="K7" s="18">
        <v>230</v>
      </c>
      <c r="L7" s="6"/>
    </row>
    <row r="8" spans="1:12" ht="23.4" thickBot="1" x14ac:dyDescent="0.35">
      <c r="A8" s="3">
        <v>0.25</v>
      </c>
      <c r="B8" s="14">
        <v>2</v>
      </c>
      <c r="C8" s="16">
        <v>1</v>
      </c>
      <c r="D8" s="16">
        <v>1</v>
      </c>
      <c r="E8" s="15">
        <v>5</v>
      </c>
      <c r="F8" s="16">
        <v>1</v>
      </c>
      <c r="G8" s="16">
        <v>1</v>
      </c>
      <c r="H8" s="14">
        <v>3</v>
      </c>
      <c r="I8" s="14">
        <v>2</v>
      </c>
      <c r="J8" s="17">
        <v>12</v>
      </c>
      <c r="K8" s="14">
        <v>2</v>
      </c>
      <c r="L8" s="5"/>
    </row>
    <row r="9" spans="1:12" ht="23.4" thickBot="1" x14ac:dyDescent="0.35">
      <c r="A9" s="3">
        <v>0.75</v>
      </c>
      <c r="B9" s="18">
        <v>8</v>
      </c>
      <c r="C9" s="18">
        <v>4</v>
      </c>
      <c r="D9" s="18">
        <v>5</v>
      </c>
      <c r="E9" s="20">
        <v>29</v>
      </c>
      <c r="F9" s="19">
        <v>1</v>
      </c>
      <c r="G9" s="19">
        <v>1</v>
      </c>
      <c r="H9" s="18">
        <v>13</v>
      </c>
      <c r="I9" s="18">
        <v>8</v>
      </c>
      <c r="J9" s="21">
        <v>70</v>
      </c>
      <c r="K9" s="18">
        <v>12</v>
      </c>
      <c r="L9" s="6"/>
    </row>
    <row r="10" spans="1:12" ht="23.4" thickBot="1" x14ac:dyDescent="0.35">
      <c r="A10" s="3">
        <v>0.9</v>
      </c>
      <c r="B10" s="14">
        <v>18</v>
      </c>
      <c r="C10" s="14">
        <v>17</v>
      </c>
      <c r="D10" s="14">
        <v>21</v>
      </c>
      <c r="E10" s="15">
        <v>46</v>
      </c>
      <c r="F10" s="16">
        <v>2</v>
      </c>
      <c r="G10" s="16">
        <v>2</v>
      </c>
      <c r="H10" s="14">
        <v>22</v>
      </c>
      <c r="I10" s="14">
        <v>34</v>
      </c>
      <c r="J10" s="17">
        <v>112</v>
      </c>
      <c r="K10" s="14">
        <v>22</v>
      </c>
      <c r="L10" s="5"/>
    </row>
    <row r="11" spans="1:12" ht="23.4" thickBot="1" x14ac:dyDescent="0.35">
      <c r="A11" s="3">
        <v>0.95</v>
      </c>
      <c r="B11" s="18">
        <v>31</v>
      </c>
      <c r="C11" s="18">
        <v>38</v>
      </c>
      <c r="D11" s="18">
        <v>53</v>
      </c>
      <c r="E11" s="20">
        <v>60</v>
      </c>
      <c r="F11" s="19">
        <v>3</v>
      </c>
      <c r="G11" s="19">
        <v>3</v>
      </c>
      <c r="H11" s="18">
        <v>29</v>
      </c>
      <c r="I11" s="18">
        <v>81</v>
      </c>
      <c r="J11" s="21">
        <v>142</v>
      </c>
      <c r="K11" s="18">
        <v>32</v>
      </c>
      <c r="L11" s="6"/>
    </row>
    <row r="12" spans="1:12" ht="23.4" thickBot="1" x14ac:dyDescent="0.35">
      <c r="A12" s="3">
        <v>0.99</v>
      </c>
      <c r="B12" s="14">
        <v>105</v>
      </c>
      <c r="C12" s="14">
        <v>155</v>
      </c>
      <c r="D12" s="14">
        <v>272</v>
      </c>
      <c r="E12" s="15">
        <v>108</v>
      </c>
      <c r="F12" s="16">
        <v>22</v>
      </c>
      <c r="G12" s="16">
        <v>22</v>
      </c>
      <c r="H12" s="14">
        <v>48</v>
      </c>
      <c r="I12" s="17">
        <v>316</v>
      </c>
      <c r="J12" s="14">
        <v>216</v>
      </c>
      <c r="K12" s="14">
        <v>66</v>
      </c>
      <c r="L12" s="5"/>
    </row>
  </sheetData>
  <mergeCells count="15">
    <mergeCell ref="K1:L1"/>
    <mergeCell ref="K2:K3"/>
    <mergeCell ref="E2:E3"/>
    <mergeCell ref="F2:F3"/>
    <mergeCell ref="G2:G3"/>
    <mergeCell ref="L2:L3"/>
    <mergeCell ref="A2:A3"/>
    <mergeCell ref="B1:G1"/>
    <mergeCell ref="H1:J1"/>
    <mergeCell ref="H2:H3"/>
    <mergeCell ref="I2:I3"/>
    <mergeCell ref="J2:J3"/>
    <mergeCell ref="B2:B3"/>
    <mergeCell ref="C2:C3"/>
    <mergeCell ref="D2:D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N4" sqref="N4"/>
    </sheetView>
  </sheetViews>
  <sheetFormatPr baseColWidth="10" defaultRowHeight="14.4" x14ac:dyDescent="0.3"/>
  <cols>
    <col min="1" max="12" width="7.44140625" customWidth="1"/>
  </cols>
  <sheetData>
    <row r="1" spans="1:12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  <c r="K3" s="120"/>
      <c r="L3" s="120"/>
    </row>
    <row r="4" spans="1:12" ht="23.4" thickBot="1" x14ac:dyDescent="0.35">
      <c r="A4" s="2" t="s">
        <v>2</v>
      </c>
      <c r="B4" s="13" t="s">
        <v>14</v>
      </c>
      <c r="C4" s="13">
        <v>6.29</v>
      </c>
      <c r="D4" s="13">
        <v>7.86</v>
      </c>
      <c r="E4" s="28">
        <v>19.61</v>
      </c>
      <c r="F4" s="13">
        <v>1.2</v>
      </c>
      <c r="G4" s="40">
        <v>1.18</v>
      </c>
      <c r="H4" s="13">
        <v>4.84</v>
      </c>
      <c r="I4" s="13">
        <v>9.5</v>
      </c>
      <c r="J4" s="39">
        <v>24.21</v>
      </c>
      <c r="K4" s="13">
        <v>4.88</v>
      </c>
      <c r="L4" s="5"/>
    </row>
    <row r="5" spans="1:12" ht="24" thickTop="1" thickBot="1" x14ac:dyDescent="0.35">
      <c r="A5" s="2" t="s">
        <v>4</v>
      </c>
      <c r="B5" s="24">
        <v>3</v>
      </c>
      <c r="C5" s="24">
        <v>1</v>
      </c>
      <c r="D5" s="24">
        <v>1</v>
      </c>
      <c r="E5" s="25">
        <v>14</v>
      </c>
      <c r="F5" s="26">
        <v>0</v>
      </c>
      <c r="G5" s="26">
        <v>0</v>
      </c>
      <c r="H5" s="24">
        <v>3</v>
      </c>
      <c r="I5" s="24">
        <v>1</v>
      </c>
      <c r="J5" s="24">
        <v>17</v>
      </c>
      <c r="K5" s="24">
        <v>3</v>
      </c>
      <c r="L5" s="4"/>
    </row>
    <row r="6" spans="1:12" ht="23.4" thickBot="1" x14ac:dyDescent="0.35">
      <c r="A6" s="2" t="s">
        <v>5</v>
      </c>
      <c r="B6" s="14">
        <v>0</v>
      </c>
      <c r="C6" s="14">
        <v>0</v>
      </c>
      <c r="D6" s="14">
        <v>0</v>
      </c>
      <c r="E6" s="15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5"/>
    </row>
    <row r="7" spans="1:12" ht="23.4" thickBot="1" x14ac:dyDescent="0.35">
      <c r="A7" s="2" t="s">
        <v>6</v>
      </c>
      <c r="B7" s="18">
        <v>113</v>
      </c>
      <c r="C7" s="18">
        <v>554</v>
      </c>
      <c r="D7" s="18">
        <v>817</v>
      </c>
      <c r="E7" s="20">
        <v>291</v>
      </c>
      <c r="F7" s="27">
        <v>1736</v>
      </c>
      <c r="G7" s="18">
        <v>395</v>
      </c>
      <c r="H7" s="19">
        <v>77</v>
      </c>
      <c r="I7" s="22">
        <v>1292</v>
      </c>
      <c r="J7" s="18">
        <v>453</v>
      </c>
      <c r="K7" s="18">
        <v>101</v>
      </c>
      <c r="L7" s="6"/>
    </row>
    <row r="8" spans="1:12" ht="23.4" thickBot="1" x14ac:dyDescent="0.35">
      <c r="A8" s="3">
        <v>0.25</v>
      </c>
      <c r="B8" s="14">
        <v>1</v>
      </c>
      <c r="C8" s="14">
        <v>1</v>
      </c>
      <c r="D8" s="14">
        <v>1</v>
      </c>
      <c r="E8" s="15">
        <v>5</v>
      </c>
      <c r="F8" s="16">
        <v>0</v>
      </c>
      <c r="G8" s="16">
        <v>0</v>
      </c>
      <c r="H8" s="14">
        <v>1</v>
      </c>
      <c r="I8" s="14">
        <v>1</v>
      </c>
      <c r="J8" s="17">
        <v>6</v>
      </c>
      <c r="K8" s="14">
        <v>1</v>
      </c>
      <c r="L8" s="5"/>
    </row>
    <row r="9" spans="1:12" ht="23.4" thickBot="1" x14ac:dyDescent="0.35">
      <c r="A9" s="3">
        <v>0.75</v>
      </c>
      <c r="B9" s="18">
        <v>6</v>
      </c>
      <c r="C9" s="18">
        <v>4</v>
      </c>
      <c r="D9" s="18">
        <v>4</v>
      </c>
      <c r="E9" s="20">
        <v>29</v>
      </c>
      <c r="F9" s="19">
        <v>0</v>
      </c>
      <c r="G9" s="18">
        <v>1</v>
      </c>
      <c r="H9" s="18">
        <v>6</v>
      </c>
      <c r="I9" s="18">
        <v>4</v>
      </c>
      <c r="J9" s="21">
        <v>35</v>
      </c>
      <c r="K9" s="18">
        <v>6</v>
      </c>
      <c r="L9" s="6"/>
    </row>
    <row r="10" spans="1:12" ht="23.4" thickBot="1" x14ac:dyDescent="0.35">
      <c r="A10" s="3">
        <v>0.9</v>
      </c>
      <c r="B10" s="14">
        <v>12</v>
      </c>
      <c r="C10" s="14">
        <v>13</v>
      </c>
      <c r="D10" s="14">
        <v>15</v>
      </c>
      <c r="E10" s="15">
        <v>44</v>
      </c>
      <c r="F10" s="16">
        <v>1</v>
      </c>
      <c r="G10" s="16">
        <v>1</v>
      </c>
      <c r="H10" s="14">
        <v>11</v>
      </c>
      <c r="I10" s="14">
        <v>17</v>
      </c>
      <c r="J10" s="17">
        <v>56</v>
      </c>
      <c r="K10" s="14">
        <v>11</v>
      </c>
      <c r="L10" s="5"/>
    </row>
    <row r="11" spans="1:12" ht="23.4" thickBot="1" x14ac:dyDescent="0.35">
      <c r="A11" s="3">
        <v>0.95</v>
      </c>
      <c r="B11" s="18">
        <v>17</v>
      </c>
      <c r="C11" s="18">
        <v>28</v>
      </c>
      <c r="D11" s="18">
        <v>34</v>
      </c>
      <c r="E11" s="20">
        <v>56</v>
      </c>
      <c r="F11" s="19">
        <v>2</v>
      </c>
      <c r="G11" s="19">
        <v>2</v>
      </c>
      <c r="H11" s="18">
        <v>14</v>
      </c>
      <c r="I11" s="18">
        <v>40</v>
      </c>
      <c r="J11" s="21">
        <v>71</v>
      </c>
      <c r="K11" s="18">
        <v>17</v>
      </c>
      <c r="L11" s="6"/>
    </row>
    <row r="12" spans="1:12" ht="23.4" thickBot="1" x14ac:dyDescent="0.35">
      <c r="A12" s="3">
        <v>0.99</v>
      </c>
      <c r="B12" s="14">
        <v>30</v>
      </c>
      <c r="C12" s="14">
        <v>91</v>
      </c>
      <c r="D12" s="14">
        <v>125</v>
      </c>
      <c r="E12" s="15">
        <v>83</v>
      </c>
      <c r="F12" s="14">
        <v>17</v>
      </c>
      <c r="G12" s="16">
        <v>16</v>
      </c>
      <c r="H12" s="14">
        <v>24</v>
      </c>
      <c r="I12" s="17">
        <v>159</v>
      </c>
      <c r="J12" s="14">
        <v>108</v>
      </c>
      <c r="K12" s="14">
        <v>33</v>
      </c>
      <c r="L12" s="5"/>
    </row>
  </sheetData>
  <mergeCells count="15">
    <mergeCell ref="B1:G1"/>
    <mergeCell ref="H1:J1"/>
    <mergeCell ref="K1:L1"/>
    <mergeCell ref="A2:A3"/>
    <mergeCell ref="H2:H3"/>
    <mergeCell ref="I2:I3"/>
    <mergeCell ref="J2:J3"/>
    <mergeCell ref="K2:K3"/>
    <mergeCell ref="L2:L3"/>
    <mergeCell ref="F2:F3"/>
    <mergeCell ref="G2:G3"/>
    <mergeCell ref="B2:B3"/>
    <mergeCell ref="C2:C3"/>
    <mergeCell ref="D2:D3"/>
    <mergeCell ref="E2:E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5" sqref="E15"/>
    </sheetView>
  </sheetViews>
  <sheetFormatPr baseColWidth="10" defaultRowHeight="14.4" x14ac:dyDescent="0.3"/>
  <cols>
    <col min="1" max="12" width="7.33203125" customWidth="1"/>
  </cols>
  <sheetData>
    <row r="1" spans="1:12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  <c r="K3" s="120"/>
      <c r="L3" s="120"/>
    </row>
    <row r="4" spans="1:12" ht="23.4" thickBot="1" x14ac:dyDescent="0.35">
      <c r="A4" s="2" t="s">
        <v>2</v>
      </c>
      <c r="B4" s="13" t="s">
        <v>14</v>
      </c>
      <c r="C4" s="13">
        <v>6.29</v>
      </c>
      <c r="D4" s="13">
        <v>7.86</v>
      </c>
      <c r="E4" s="28">
        <v>19.61</v>
      </c>
      <c r="F4" s="13">
        <v>1.2</v>
      </c>
      <c r="G4" s="40">
        <v>1.18</v>
      </c>
      <c r="H4" s="13">
        <v>4.84</v>
      </c>
      <c r="I4" s="13">
        <v>9.5</v>
      </c>
      <c r="J4" s="39">
        <v>24.21</v>
      </c>
      <c r="K4" s="13">
        <v>4.88</v>
      </c>
      <c r="L4" s="5"/>
    </row>
    <row r="5" spans="1:12" ht="24" thickTop="1" thickBot="1" x14ac:dyDescent="0.35">
      <c r="A5" s="2" t="s">
        <v>4</v>
      </c>
      <c r="B5" s="26">
        <v>0</v>
      </c>
      <c r="C5" s="26">
        <v>0</v>
      </c>
      <c r="D5" s="26">
        <v>0</v>
      </c>
      <c r="E5" s="29">
        <v>0</v>
      </c>
      <c r="F5" s="24">
        <v>1</v>
      </c>
      <c r="G5" s="24">
        <v>1</v>
      </c>
      <c r="H5" s="24">
        <v>3</v>
      </c>
      <c r="I5" s="24">
        <v>1</v>
      </c>
      <c r="J5" s="30">
        <v>17</v>
      </c>
      <c r="K5" s="24">
        <v>3</v>
      </c>
      <c r="L5" s="4"/>
    </row>
    <row r="6" spans="1:12" ht="23.4" thickBot="1" x14ac:dyDescent="0.35">
      <c r="A6" s="2" t="s">
        <v>5</v>
      </c>
      <c r="B6" s="14">
        <v>0</v>
      </c>
      <c r="C6" s="14">
        <v>0</v>
      </c>
      <c r="D6" s="14">
        <v>0</v>
      </c>
      <c r="E6" s="15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5"/>
    </row>
    <row r="7" spans="1:12" ht="23.4" thickBot="1" x14ac:dyDescent="0.35">
      <c r="A7" s="2" t="s">
        <v>6</v>
      </c>
      <c r="B7" s="22">
        <v>15174</v>
      </c>
      <c r="C7" s="22">
        <v>10472</v>
      </c>
      <c r="D7" s="22">
        <v>8080</v>
      </c>
      <c r="E7" s="23">
        <v>455504</v>
      </c>
      <c r="F7" s="22">
        <v>8141</v>
      </c>
      <c r="G7" s="22">
        <v>7922</v>
      </c>
      <c r="H7" s="18">
        <v>101</v>
      </c>
      <c r="I7" s="22">
        <v>1395</v>
      </c>
      <c r="J7" s="22">
        <v>3626</v>
      </c>
      <c r="K7" s="18">
        <v>224</v>
      </c>
      <c r="L7" s="6"/>
    </row>
    <row r="8" spans="1:12" ht="23.4" thickBot="1" x14ac:dyDescent="0.35">
      <c r="A8" s="3">
        <v>0.25</v>
      </c>
      <c r="B8" s="16">
        <v>0</v>
      </c>
      <c r="C8" s="16">
        <v>0</v>
      </c>
      <c r="D8" s="16">
        <v>0</v>
      </c>
      <c r="E8" s="31">
        <v>0</v>
      </c>
      <c r="F8" s="14">
        <v>1</v>
      </c>
      <c r="G8" s="14">
        <v>1</v>
      </c>
      <c r="H8" s="14">
        <v>1</v>
      </c>
      <c r="I8" s="14">
        <v>1</v>
      </c>
      <c r="J8" s="17">
        <v>6</v>
      </c>
      <c r="K8" s="14">
        <v>1</v>
      </c>
      <c r="L8" s="5"/>
    </row>
    <row r="9" spans="1:12" ht="23.4" thickBot="1" x14ac:dyDescent="0.35">
      <c r="A9" s="3">
        <v>0.75</v>
      </c>
      <c r="B9" s="18">
        <v>1</v>
      </c>
      <c r="C9" s="19">
        <v>0</v>
      </c>
      <c r="D9" s="19">
        <v>0</v>
      </c>
      <c r="E9" s="32">
        <v>0</v>
      </c>
      <c r="F9" s="18">
        <v>1</v>
      </c>
      <c r="G9" s="18">
        <v>1</v>
      </c>
      <c r="H9" s="18">
        <v>6</v>
      </c>
      <c r="I9" s="18">
        <v>4</v>
      </c>
      <c r="J9" s="21">
        <v>35</v>
      </c>
      <c r="K9" s="18">
        <v>6</v>
      </c>
      <c r="L9" s="6"/>
    </row>
    <row r="10" spans="1:12" ht="23.4" thickBot="1" x14ac:dyDescent="0.35">
      <c r="A10" s="3">
        <v>0.9</v>
      </c>
      <c r="B10" s="14">
        <v>6</v>
      </c>
      <c r="C10" s="14">
        <v>1</v>
      </c>
      <c r="D10" s="14">
        <v>2</v>
      </c>
      <c r="E10" s="31">
        <v>0</v>
      </c>
      <c r="F10" s="14">
        <v>1</v>
      </c>
      <c r="G10" s="14">
        <v>1</v>
      </c>
      <c r="H10" s="14">
        <v>11</v>
      </c>
      <c r="I10" s="14">
        <v>17</v>
      </c>
      <c r="J10" s="17">
        <v>56</v>
      </c>
      <c r="K10" s="14">
        <v>12</v>
      </c>
      <c r="L10" s="5"/>
    </row>
    <row r="11" spans="1:12" ht="23.4" thickBot="1" x14ac:dyDescent="0.35">
      <c r="A11" s="3">
        <v>0.95</v>
      </c>
      <c r="B11" s="18">
        <v>15</v>
      </c>
      <c r="C11" s="18">
        <v>5</v>
      </c>
      <c r="D11" s="18">
        <v>11</v>
      </c>
      <c r="E11" s="32">
        <v>0</v>
      </c>
      <c r="F11" s="18">
        <v>2</v>
      </c>
      <c r="G11" s="18">
        <v>2</v>
      </c>
      <c r="H11" s="18">
        <v>15</v>
      </c>
      <c r="I11" s="18">
        <v>41</v>
      </c>
      <c r="J11" s="21">
        <v>71</v>
      </c>
      <c r="K11" s="18">
        <v>17</v>
      </c>
      <c r="L11" s="6"/>
    </row>
    <row r="12" spans="1:12" ht="23.4" thickBot="1" x14ac:dyDescent="0.35">
      <c r="A12" s="3">
        <v>0.99</v>
      </c>
      <c r="B12" s="14">
        <v>87</v>
      </c>
      <c r="C12" s="14">
        <v>73</v>
      </c>
      <c r="D12" s="17">
        <v>168.1</v>
      </c>
      <c r="E12" s="15">
        <v>46</v>
      </c>
      <c r="F12" s="16">
        <v>4</v>
      </c>
      <c r="G12" s="16">
        <v>4</v>
      </c>
      <c r="H12" s="14">
        <v>24</v>
      </c>
      <c r="I12" s="14">
        <v>158</v>
      </c>
      <c r="J12" s="14">
        <v>108</v>
      </c>
      <c r="K12" s="14">
        <v>36</v>
      </c>
      <c r="L12" s="5"/>
    </row>
  </sheetData>
  <mergeCells count="15">
    <mergeCell ref="B1:G1"/>
    <mergeCell ref="H1:J1"/>
    <mergeCell ref="K1:L1"/>
    <mergeCell ref="A2:A3"/>
    <mergeCell ref="H2:H3"/>
    <mergeCell ref="I2:I3"/>
    <mergeCell ref="J2:J3"/>
    <mergeCell ref="K2:K3"/>
    <mergeCell ref="L2:L3"/>
    <mergeCell ref="F2:F3"/>
    <mergeCell ref="G2:G3"/>
    <mergeCell ref="B2:B3"/>
    <mergeCell ref="C2:C3"/>
    <mergeCell ref="D2:D3"/>
    <mergeCell ref="E2:E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D17" sqref="D17"/>
    </sheetView>
  </sheetViews>
  <sheetFormatPr baseColWidth="10" defaultRowHeight="14.4" x14ac:dyDescent="0.3"/>
  <cols>
    <col min="1" max="1" width="11.109375" customWidth="1"/>
    <col min="2" max="12" width="10" customWidth="1"/>
  </cols>
  <sheetData>
    <row r="1" spans="1:12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  <c r="K3" s="120"/>
      <c r="L3" s="120"/>
    </row>
    <row r="4" spans="1:12" ht="24.6" thickBot="1" x14ac:dyDescent="0.35">
      <c r="A4" s="41" t="s">
        <v>15</v>
      </c>
      <c r="B4" s="53">
        <v>31631</v>
      </c>
      <c r="C4" s="42">
        <v>1659</v>
      </c>
      <c r="D4" s="42">
        <v>1135</v>
      </c>
      <c r="E4" s="61">
        <v>38</v>
      </c>
      <c r="F4" s="42">
        <v>2973</v>
      </c>
      <c r="G4" s="42">
        <v>1823</v>
      </c>
      <c r="H4" s="53">
        <v>31631</v>
      </c>
      <c r="I4" s="42">
        <v>1135</v>
      </c>
      <c r="J4" s="62">
        <f>E4</f>
        <v>38</v>
      </c>
      <c r="K4" s="42">
        <v>1370</v>
      </c>
      <c r="L4" s="12"/>
    </row>
    <row r="5" spans="1:12" ht="15.6" thickTop="1" thickBot="1" x14ac:dyDescent="0.35">
      <c r="A5" s="33" t="s">
        <v>18</v>
      </c>
      <c r="B5" s="7">
        <v>76.28</v>
      </c>
      <c r="C5" s="43">
        <v>74.290000000000006</v>
      </c>
      <c r="D5" s="44">
        <v>105.1</v>
      </c>
      <c r="E5" s="54">
        <v>35284.629999999997</v>
      </c>
      <c r="F5" s="44">
        <v>33.92</v>
      </c>
      <c r="G5" s="44">
        <v>35.869999999999997</v>
      </c>
      <c r="H5" s="44">
        <v>76.28</v>
      </c>
      <c r="I5" s="44">
        <v>105.1</v>
      </c>
      <c r="J5" s="55">
        <v>35285</v>
      </c>
      <c r="K5" s="44">
        <v>66.36</v>
      </c>
      <c r="L5" s="44"/>
    </row>
    <row r="6" spans="1:12" ht="15" thickBot="1" x14ac:dyDescent="0.35">
      <c r="A6" s="34" t="s">
        <v>19</v>
      </c>
      <c r="B6" s="9">
        <v>2</v>
      </c>
      <c r="C6" s="12">
        <v>2</v>
      </c>
      <c r="D6" s="12">
        <v>2</v>
      </c>
      <c r="E6" s="45">
        <v>1</v>
      </c>
      <c r="F6" s="12">
        <v>2</v>
      </c>
      <c r="G6" s="12">
        <v>2</v>
      </c>
      <c r="H6" s="12">
        <v>2</v>
      </c>
      <c r="I6" s="12">
        <v>2</v>
      </c>
      <c r="J6" s="12">
        <f t="shared" ref="J6:J13" si="0">E6</f>
        <v>1</v>
      </c>
      <c r="K6" s="12">
        <v>2</v>
      </c>
      <c r="L6" s="12"/>
    </row>
    <row r="7" spans="1:12" ht="15" thickBot="1" x14ac:dyDescent="0.35">
      <c r="A7" s="34" t="s">
        <v>20</v>
      </c>
      <c r="B7" s="10">
        <v>1</v>
      </c>
      <c r="C7" s="46">
        <v>1</v>
      </c>
      <c r="D7" s="46">
        <v>1</v>
      </c>
      <c r="E7" s="47">
        <v>1</v>
      </c>
      <c r="F7" s="46">
        <v>1</v>
      </c>
      <c r="G7" s="46">
        <v>1</v>
      </c>
      <c r="H7" s="46">
        <v>1</v>
      </c>
      <c r="I7" s="46">
        <v>1</v>
      </c>
      <c r="J7" s="46">
        <f t="shared" si="0"/>
        <v>1</v>
      </c>
      <c r="K7" s="46">
        <v>1</v>
      </c>
      <c r="L7" s="46"/>
    </row>
    <row r="8" spans="1:12" ht="15" thickBot="1" x14ac:dyDescent="0.35">
      <c r="A8" s="34" t="s">
        <v>21</v>
      </c>
      <c r="B8" s="56">
        <v>2309181</v>
      </c>
      <c r="C8" s="42">
        <v>119251</v>
      </c>
      <c r="D8" s="42">
        <v>116371</v>
      </c>
      <c r="E8" s="48">
        <v>1340768</v>
      </c>
      <c r="F8" s="42">
        <v>94094</v>
      </c>
      <c r="G8" s="42">
        <v>61076</v>
      </c>
      <c r="H8" s="53">
        <v>2309181</v>
      </c>
      <c r="I8" s="42">
        <v>116371</v>
      </c>
      <c r="J8" s="42">
        <f t="shared" si="0"/>
        <v>1340768</v>
      </c>
      <c r="K8" s="42">
        <v>87349</v>
      </c>
      <c r="L8" s="12"/>
    </row>
    <row r="9" spans="1:12" ht="15" thickBot="1" x14ac:dyDescent="0.35">
      <c r="A9" s="36">
        <v>0.25</v>
      </c>
      <c r="B9" s="10">
        <v>2</v>
      </c>
      <c r="C9" s="46">
        <v>2</v>
      </c>
      <c r="D9" s="46">
        <v>2</v>
      </c>
      <c r="E9" s="47">
        <v>1</v>
      </c>
      <c r="F9" s="46">
        <v>2</v>
      </c>
      <c r="G9" s="46">
        <v>2</v>
      </c>
      <c r="H9" s="46">
        <v>2</v>
      </c>
      <c r="I9" s="46">
        <v>2</v>
      </c>
      <c r="J9" s="46">
        <f t="shared" si="0"/>
        <v>1</v>
      </c>
      <c r="K9" s="46">
        <v>2</v>
      </c>
      <c r="L9" s="46"/>
    </row>
    <row r="10" spans="1:12" ht="15" thickBot="1" x14ac:dyDescent="0.35">
      <c r="A10" s="36">
        <v>0.75</v>
      </c>
      <c r="B10" s="9">
        <v>3</v>
      </c>
      <c r="C10" s="12">
        <v>2</v>
      </c>
      <c r="D10" s="12">
        <v>2</v>
      </c>
      <c r="E10" s="45">
        <v>2</v>
      </c>
      <c r="F10" s="12">
        <v>2</v>
      </c>
      <c r="G10" s="12">
        <v>2</v>
      </c>
      <c r="H10" s="12">
        <v>3</v>
      </c>
      <c r="I10" s="12">
        <v>2</v>
      </c>
      <c r="J10" s="12">
        <f t="shared" si="0"/>
        <v>2</v>
      </c>
      <c r="K10" s="12">
        <v>3</v>
      </c>
      <c r="L10" s="12"/>
    </row>
    <row r="11" spans="1:12" ht="15" thickBot="1" x14ac:dyDescent="0.35">
      <c r="A11" s="36">
        <v>0.9</v>
      </c>
      <c r="B11" s="10">
        <v>5</v>
      </c>
      <c r="C11" s="46">
        <v>3</v>
      </c>
      <c r="D11" s="46">
        <v>4</v>
      </c>
      <c r="E11" s="47">
        <v>2</v>
      </c>
      <c r="F11" s="46">
        <v>3</v>
      </c>
      <c r="G11" s="46">
        <v>3</v>
      </c>
      <c r="H11" s="46">
        <v>5</v>
      </c>
      <c r="I11" s="46">
        <v>4</v>
      </c>
      <c r="J11" s="46">
        <f t="shared" si="0"/>
        <v>2</v>
      </c>
      <c r="K11" s="46">
        <v>4</v>
      </c>
      <c r="L11" s="46"/>
    </row>
    <row r="12" spans="1:12" ht="15" thickBot="1" x14ac:dyDescent="0.35">
      <c r="A12" s="36">
        <v>0.95</v>
      </c>
      <c r="B12" s="9">
        <v>7</v>
      </c>
      <c r="C12" s="12">
        <v>5</v>
      </c>
      <c r="D12" s="12">
        <v>5</v>
      </c>
      <c r="E12" s="63">
        <v>2.15</v>
      </c>
      <c r="F12" s="12">
        <v>3.4</v>
      </c>
      <c r="G12" s="12">
        <v>4</v>
      </c>
      <c r="H12" s="12">
        <v>7</v>
      </c>
      <c r="I12" s="12">
        <v>5</v>
      </c>
      <c r="J12" s="62">
        <f t="shared" si="0"/>
        <v>2.15</v>
      </c>
      <c r="K12" s="12">
        <v>5</v>
      </c>
      <c r="L12" s="12"/>
    </row>
    <row r="13" spans="1:12" ht="25.8" customHeight="1" thickBot="1" x14ac:dyDescent="0.35">
      <c r="A13" s="36">
        <v>0.99</v>
      </c>
      <c r="B13" s="10">
        <v>20</v>
      </c>
      <c r="C13" s="46">
        <v>11</v>
      </c>
      <c r="D13" s="46">
        <v>10.66</v>
      </c>
      <c r="E13" s="58">
        <v>844685</v>
      </c>
      <c r="F13" s="65">
        <v>7</v>
      </c>
      <c r="G13" s="46">
        <v>9</v>
      </c>
      <c r="H13" s="46">
        <v>20</v>
      </c>
      <c r="I13" s="46">
        <v>10.66</v>
      </c>
      <c r="J13" s="60">
        <f t="shared" si="0"/>
        <v>844685</v>
      </c>
      <c r="K13" s="46">
        <v>9.31</v>
      </c>
      <c r="L13" s="46"/>
    </row>
    <row r="17" spans="6:6" x14ac:dyDescent="0.3">
      <c r="F17" s="57"/>
    </row>
  </sheetData>
  <mergeCells count="15">
    <mergeCell ref="B1:G1"/>
    <mergeCell ref="H1:J1"/>
    <mergeCell ref="K1:L1"/>
    <mergeCell ref="A2:A3"/>
    <mergeCell ref="H2:H3"/>
    <mergeCell ref="I2:I3"/>
    <mergeCell ref="J2:J3"/>
    <mergeCell ref="K2:K3"/>
    <mergeCell ref="L2:L3"/>
    <mergeCell ref="F2:F3"/>
    <mergeCell ref="B2:B3"/>
    <mergeCell ref="C2:C3"/>
    <mergeCell ref="D2:D3"/>
    <mergeCell ref="E2:E3"/>
    <mergeCell ref="G2:G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60" zoomScaleNormal="160" workbookViewId="0">
      <selection activeCell="D18" sqref="D18"/>
    </sheetView>
  </sheetViews>
  <sheetFormatPr baseColWidth="10" defaultRowHeight="14.4" x14ac:dyDescent="0.3"/>
  <cols>
    <col min="2" max="12" width="9.109375" customWidth="1"/>
  </cols>
  <sheetData>
    <row r="1" spans="1:12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  <c r="K1" s="125" t="s">
        <v>8</v>
      </c>
      <c r="L1" s="126"/>
    </row>
    <row r="2" spans="1:12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  <c r="K2" s="119" t="s">
        <v>13</v>
      </c>
      <c r="L2" s="121" t="s">
        <v>10</v>
      </c>
    </row>
    <row r="3" spans="1:12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  <c r="K3" s="120"/>
      <c r="L3" s="120"/>
    </row>
    <row r="4" spans="1:12" ht="15" thickBot="1" x14ac:dyDescent="0.35">
      <c r="A4" s="41" t="s">
        <v>15</v>
      </c>
      <c r="B4" s="53">
        <v>2412920</v>
      </c>
      <c r="C4" s="42">
        <v>119038</v>
      </c>
      <c r="D4" s="42">
        <v>108484</v>
      </c>
      <c r="E4" s="50">
        <v>1325415</v>
      </c>
      <c r="F4" s="42">
        <v>99945</v>
      </c>
      <c r="G4" s="42">
        <v>64692</v>
      </c>
      <c r="H4" s="53">
        <v>2412920</v>
      </c>
      <c r="I4" s="42">
        <v>14064</v>
      </c>
      <c r="J4" s="66">
        <v>8067</v>
      </c>
      <c r="K4" s="42">
        <v>26822</v>
      </c>
      <c r="L4" s="13"/>
    </row>
    <row r="5" spans="1:12" ht="15.6" thickTop="1" thickBot="1" x14ac:dyDescent="0.35">
      <c r="A5" s="33" t="s">
        <v>18</v>
      </c>
      <c r="B5" s="7">
        <v>1</v>
      </c>
      <c r="C5" s="44">
        <v>1.06</v>
      </c>
      <c r="D5" s="44">
        <v>1.1000000000000001</v>
      </c>
      <c r="E5" s="51">
        <v>1.01</v>
      </c>
      <c r="F5" s="44">
        <v>1.01</v>
      </c>
      <c r="G5" s="44">
        <v>1.01</v>
      </c>
      <c r="H5" s="44">
        <v>1</v>
      </c>
      <c r="I5" s="44">
        <v>8.48</v>
      </c>
      <c r="J5" s="55">
        <v>166.21</v>
      </c>
      <c r="K5" s="44">
        <v>3.39</v>
      </c>
      <c r="L5" s="37"/>
    </row>
    <row r="6" spans="1:12" ht="15" thickBot="1" x14ac:dyDescent="0.35">
      <c r="A6" s="34" t="s">
        <v>19</v>
      </c>
      <c r="B6" s="9">
        <v>1</v>
      </c>
      <c r="C6" s="12">
        <v>1</v>
      </c>
      <c r="D6" s="12">
        <v>1</v>
      </c>
      <c r="E6" s="45">
        <v>1</v>
      </c>
      <c r="F6" s="12">
        <v>1</v>
      </c>
      <c r="G6" s="12">
        <v>1</v>
      </c>
      <c r="H6" s="12">
        <v>1</v>
      </c>
      <c r="I6" s="12">
        <v>1</v>
      </c>
      <c r="J6" s="42">
        <v>1</v>
      </c>
      <c r="K6" s="12">
        <v>1</v>
      </c>
      <c r="L6" s="13"/>
    </row>
    <row r="7" spans="1:12" ht="15" thickBot="1" x14ac:dyDescent="0.35">
      <c r="A7" s="34" t="s">
        <v>20</v>
      </c>
      <c r="B7" s="10">
        <v>1</v>
      </c>
      <c r="C7" s="46">
        <v>1</v>
      </c>
      <c r="D7" s="46">
        <v>1</v>
      </c>
      <c r="E7" s="47">
        <v>1</v>
      </c>
      <c r="F7" s="46">
        <v>1</v>
      </c>
      <c r="G7" s="46">
        <v>1</v>
      </c>
      <c r="H7" s="46">
        <v>1</v>
      </c>
      <c r="I7" s="46">
        <v>1</v>
      </c>
      <c r="J7" s="52">
        <v>1</v>
      </c>
      <c r="K7" s="46">
        <v>1</v>
      </c>
      <c r="L7" s="38"/>
    </row>
    <row r="8" spans="1:12" ht="15" thickBot="1" x14ac:dyDescent="0.35">
      <c r="A8" s="34" t="s">
        <v>21</v>
      </c>
      <c r="B8" s="35">
        <v>1</v>
      </c>
      <c r="C8" s="42">
        <v>7081</v>
      </c>
      <c r="D8" s="42">
        <v>10706</v>
      </c>
      <c r="E8" s="48">
        <v>14785</v>
      </c>
      <c r="F8" s="12">
        <v>43</v>
      </c>
      <c r="G8" s="12">
        <v>77</v>
      </c>
      <c r="H8" s="12">
        <v>1</v>
      </c>
      <c r="I8" s="42">
        <v>105001</v>
      </c>
      <c r="J8" s="53">
        <v>1332742</v>
      </c>
      <c r="K8" s="42">
        <v>59440</v>
      </c>
      <c r="L8" s="13"/>
    </row>
    <row r="9" spans="1:12" ht="15" thickBot="1" x14ac:dyDescent="0.35">
      <c r="A9" s="36">
        <v>0.25</v>
      </c>
      <c r="B9" s="10">
        <v>1</v>
      </c>
      <c r="C9" s="46">
        <v>1</v>
      </c>
      <c r="D9" s="46">
        <v>1</v>
      </c>
      <c r="E9" s="47">
        <v>1</v>
      </c>
      <c r="F9" s="46">
        <v>1</v>
      </c>
      <c r="G9" s="46">
        <v>1</v>
      </c>
      <c r="H9" s="46">
        <v>1</v>
      </c>
      <c r="I9" s="46">
        <v>1</v>
      </c>
      <c r="J9" s="52">
        <f>E9</f>
        <v>1</v>
      </c>
      <c r="K9" s="46">
        <v>1</v>
      </c>
      <c r="L9" s="38"/>
    </row>
    <row r="10" spans="1:12" ht="15" thickBot="1" x14ac:dyDescent="0.35">
      <c r="A10" s="36">
        <v>0.75</v>
      </c>
      <c r="B10" s="9">
        <v>1</v>
      </c>
      <c r="C10" s="12">
        <v>1</v>
      </c>
      <c r="D10" s="12">
        <v>1</v>
      </c>
      <c r="E10" s="45">
        <v>1</v>
      </c>
      <c r="F10" s="12">
        <v>1</v>
      </c>
      <c r="G10" s="12">
        <v>1</v>
      </c>
      <c r="H10" s="12">
        <v>1</v>
      </c>
      <c r="I10" s="12">
        <v>1</v>
      </c>
      <c r="J10" s="42">
        <f>E10</f>
        <v>1</v>
      </c>
      <c r="K10" s="12">
        <v>1</v>
      </c>
      <c r="L10" s="13"/>
    </row>
    <row r="11" spans="1:12" ht="15" thickBot="1" x14ac:dyDescent="0.35">
      <c r="A11" s="36">
        <v>0.9</v>
      </c>
      <c r="B11" s="10">
        <v>1</v>
      </c>
      <c r="C11" s="46">
        <v>1</v>
      </c>
      <c r="D11" s="46">
        <v>1</v>
      </c>
      <c r="E11" s="47">
        <v>1</v>
      </c>
      <c r="F11" s="46">
        <v>1</v>
      </c>
      <c r="G11" s="46">
        <v>1</v>
      </c>
      <c r="H11" s="46">
        <v>1</v>
      </c>
      <c r="I11" s="46">
        <v>1</v>
      </c>
      <c r="J11" s="52">
        <f>E11</f>
        <v>1</v>
      </c>
      <c r="K11" s="59">
        <v>2</v>
      </c>
      <c r="L11" s="38"/>
    </row>
    <row r="12" spans="1:12" ht="15" thickBot="1" x14ac:dyDescent="0.35">
      <c r="A12" s="36">
        <v>0.95</v>
      </c>
      <c r="B12" s="9">
        <v>1</v>
      </c>
      <c r="C12" s="12">
        <v>1</v>
      </c>
      <c r="D12" s="12">
        <v>1</v>
      </c>
      <c r="E12" s="45">
        <v>1</v>
      </c>
      <c r="F12" s="12">
        <v>1</v>
      </c>
      <c r="G12" s="12">
        <v>1</v>
      </c>
      <c r="H12" s="12">
        <v>1</v>
      </c>
      <c r="I12" s="12">
        <v>1</v>
      </c>
      <c r="J12" s="42">
        <f>E12</f>
        <v>1</v>
      </c>
      <c r="K12" s="67">
        <v>2</v>
      </c>
      <c r="L12" s="13"/>
    </row>
    <row r="13" spans="1:12" ht="15" thickBot="1" x14ac:dyDescent="0.35">
      <c r="A13" s="36">
        <v>0.99</v>
      </c>
      <c r="B13" s="10">
        <v>1</v>
      </c>
      <c r="C13" s="46">
        <v>1</v>
      </c>
      <c r="D13" s="46">
        <v>1</v>
      </c>
      <c r="E13" s="47">
        <v>1</v>
      </c>
      <c r="F13" s="46">
        <v>1</v>
      </c>
      <c r="G13" s="46">
        <v>1</v>
      </c>
      <c r="H13" s="46">
        <v>1</v>
      </c>
      <c r="I13" s="46">
        <v>1</v>
      </c>
      <c r="J13" s="52">
        <f>E13</f>
        <v>1</v>
      </c>
      <c r="K13" s="59">
        <v>4</v>
      </c>
      <c r="L13" s="38"/>
    </row>
  </sheetData>
  <mergeCells count="15">
    <mergeCell ref="B1:G1"/>
    <mergeCell ref="H1:J1"/>
    <mergeCell ref="K1:L1"/>
    <mergeCell ref="A2:A3"/>
    <mergeCell ref="H2:H3"/>
    <mergeCell ref="I2:I3"/>
    <mergeCell ref="J2:J3"/>
    <mergeCell ref="K2:K3"/>
    <mergeCell ref="L2:L3"/>
    <mergeCell ref="F2:F3"/>
    <mergeCell ref="E2:E3"/>
    <mergeCell ref="B2:B3"/>
    <mergeCell ref="C2:C3"/>
    <mergeCell ref="G2:G3"/>
    <mergeCell ref="D2:D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M15" sqref="M15"/>
    </sheetView>
  </sheetViews>
  <sheetFormatPr baseColWidth="10" defaultRowHeight="14.4" x14ac:dyDescent="0.3"/>
  <cols>
    <col min="1" max="1" width="15.33203125" customWidth="1"/>
    <col min="5" max="5" width="9.8867187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2.8" customHeight="1" thickBot="1" x14ac:dyDescent="0.35">
      <c r="A4" s="41" t="s">
        <v>26</v>
      </c>
      <c r="B4" s="53">
        <v>13352638</v>
      </c>
      <c r="C4" s="42">
        <v>674292</v>
      </c>
      <c r="D4" s="42">
        <v>718088</v>
      </c>
      <c r="E4" s="74">
        <v>232978</v>
      </c>
      <c r="F4" s="42">
        <v>3088408</v>
      </c>
      <c r="G4" s="42">
        <v>1386888</v>
      </c>
      <c r="H4" s="53">
        <v>13352638</v>
      </c>
      <c r="I4" s="42">
        <v>718088</v>
      </c>
      <c r="J4" s="66">
        <f>E4</f>
        <v>232978</v>
      </c>
    </row>
    <row r="5" spans="1:10" ht="22.8" customHeight="1" thickTop="1" thickBot="1" x14ac:dyDescent="0.35">
      <c r="A5" s="33" t="s">
        <v>22</v>
      </c>
      <c r="B5" s="68">
        <v>3.32</v>
      </c>
      <c r="C5" s="44">
        <v>3.7</v>
      </c>
      <c r="D5" s="44">
        <v>3.95</v>
      </c>
      <c r="E5" s="75">
        <v>0.17</v>
      </c>
      <c r="F5" s="73">
        <v>20.55</v>
      </c>
      <c r="G5" s="44">
        <v>14.64</v>
      </c>
      <c r="H5" s="68">
        <v>3.32</v>
      </c>
      <c r="I5" s="44">
        <v>3.95</v>
      </c>
      <c r="J5" s="76">
        <v>0.17</v>
      </c>
    </row>
    <row r="6" spans="1:10" ht="22.8" customHeight="1" thickBot="1" x14ac:dyDescent="0.35">
      <c r="A6" s="34" t="s">
        <v>23</v>
      </c>
      <c r="B6" s="69">
        <v>2</v>
      </c>
      <c r="C6" s="12">
        <v>1</v>
      </c>
      <c r="D6" s="12">
        <v>1</v>
      </c>
      <c r="E6" s="45">
        <v>0</v>
      </c>
      <c r="F6" s="12">
        <v>0</v>
      </c>
      <c r="G6" s="12">
        <v>0</v>
      </c>
      <c r="H6" s="69">
        <v>2</v>
      </c>
      <c r="I6" s="12">
        <v>1</v>
      </c>
      <c r="J6" s="42">
        <f t="shared" ref="J6:J13" si="0">E6</f>
        <v>0</v>
      </c>
    </row>
    <row r="7" spans="1:10" ht="22.8" customHeight="1" thickBot="1" x14ac:dyDescent="0.35">
      <c r="A7" s="34" t="s">
        <v>24</v>
      </c>
      <c r="B7" s="70">
        <v>0</v>
      </c>
      <c r="C7" s="46">
        <v>0</v>
      </c>
      <c r="D7" s="46">
        <v>0</v>
      </c>
      <c r="E7" s="47">
        <v>0</v>
      </c>
      <c r="F7" s="46">
        <v>0</v>
      </c>
      <c r="G7" s="46">
        <v>0</v>
      </c>
      <c r="H7" s="70">
        <v>0</v>
      </c>
      <c r="I7" s="46">
        <v>0</v>
      </c>
      <c r="J7" s="52">
        <f t="shared" si="0"/>
        <v>0</v>
      </c>
    </row>
    <row r="8" spans="1:10" ht="22.8" customHeight="1" thickBot="1" x14ac:dyDescent="0.35">
      <c r="A8" s="34" t="s">
        <v>25</v>
      </c>
      <c r="B8" s="71">
        <v>534</v>
      </c>
      <c r="C8" s="53">
        <v>4834</v>
      </c>
      <c r="D8" s="53">
        <v>4834</v>
      </c>
      <c r="E8" s="48">
        <v>3718</v>
      </c>
      <c r="F8" s="42">
        <v>3200</v>
      </c>
      <c r="G8" s="42">
        <v>3200</v>
      </c>
      <c r="H8" s="71">
        <v>534</v>
      </c>
      <c r="I8" s="53">
        <v>4834</v>
      </c>
      <c r="J8" s="42">
        <f t="shared" si="0"/>
        <v>3718</v>
      </c>
    </row>
    <row r="9" spans="1:10" ht="22.8" customHeight="1" thickBot="1" x14ac:dyDescent="0.35">
      <c r="A9" s="36">
        <v>0.25</v>
      </c>
      <c r="B9" s="70">
        <v>1</v>
      </c>
      <c r="C9" s="46">
        <v>0</v>
      </c>
      <c r="D9" s="46">
        <v>0</v>
      </c>
      <c r="E9" s="47">
        <v>0</v>
      </c>
      <c r="F9" s="46">
        <v>0</v>
      </c>
      <c r="G9" s="46">
        <v>0</v>
      </c>
      <c r="H9" s="70">
        <v>1</v>
      </c>
      <c r="I9" s="46">
        <v>0</v>
      </c>
      <c r="J9" s="52">
        <f t="shared" si="0"/>
        <v>0</v>
      </c>
    </row>
    <row r="10" spans="1:10" ht="22.8" customHeight="1" thickBot="1" x14ac:dyDescent="0.35">
      <c r="A10" s="36">
        <v>0.75</v>
      </c>
      <c r="B10" s="69">
        <v>3</v>
      </c>
      <c r="C10" s="12">
        <v>2</v>
      </c>
      <c r="D10" s="12">
        <v>2</v>
      </c>
      <c r="E10" s="45">
        <v>0</v>
      </c>
      <c r="F10" s="12">
        <v>1</v>
      </c>
      <c r="G10" s="12">
        <v>1</v>
      </c>
      <c r="H10" s="69">
        <v>3</v>
      </c>
      <c r="I10" s="12">
        <v>2</v>
      </c>
      <c r="J10" s="42">
        <f t="shared" si="0"/>
        <v>0</v>
      </c>
    </row>
    <row r="11" spans="1:10" ht="22.8" customHeight="1" thickBot="1" x14ac:dyDescent="0.35">
      <c r="A11" s="36">
        <v>0.9</v>
      </c>
      <c r="B11" s="70">
        <v>7</v>
      </c>
      <c r="C11" s="46">
        <v>6</v>
      </c>
      <c r="D11" s="46">
        <v>6</v>
      </c>
      <c r="E11" s="47">
        <v>0</v>
      </c>
      <c r="F11" s="46">
        <v>3</v>
      </c>
      <c r="G11" s="46">
        <v>3</v>
      </c>
      <c r="H11" s="70">
        <v>7</v>
      </c>
      <c r="I11" s="46">
        <v>6</v>
      </c>
      <c r="J11" s="52">
        <f t="shared" si="0"/>
        <v>0</v>
      </c>
    </row>
    <row r="12" spans="1:10" ht="22.8" customHeight="1" thickBot="1" x14ac:dyDescent="0.35">
      <c r="A12" s="36">
        <v>0.95</v>
      </c>
      <c r="B12" s="69">
        <v>11</v>
      </c>
      <c r="C12" s="12">
        <v>12</v>
      </c>
      <c r="D12" s="12">
        <v>13</v>
      </c>
      <c r="E12" s="45">
        <v>0</v>
      </c>
      <c r="F12" s="12">
        <v>8</v>
      </c>
      <c r="G12" s="12">
        <v>7</v>
      </c>
      <c r="H12" s="69">
        <v>11</v>
      </c>
      <c r="I12" s="12">
        <v>13</v>
      </c>
      <c r="J12" s="42">
        <f t="shared" si="0"/>
        <v>0</v>
      </c>
    </row>
    <row r="13" spans="1:10" ht="22.8" customHeight="1" thickBot="1" x14ac:dyDescent="0.35">
      <c r="A13" s="36">
        <v>0.99</v>
      </c>
      <c r="B13" s="70">
        <v>28</v>
      </c>
      <c r="C13" s="46">
        <v>55</v>
      </c>
      <c r="D13" s="46">
        <v>59</v>
      </c>
      <c r="E13" s="64">
        <v>2</v>
      </c>
      <c r="F13" s="59">
        <v>557</v>
      </c>
      <c r="G13" s="46">
        <v>358.8</v>
      </c>
      <c r="H13" s="70">
        <v>28</v>
      </c>
      <c r="I13" s="46">
        <v>59</v>
      </c>
      <c r="J13" s="78">
        <f t="shared" si="0"/>
        <v>2</v>
      </c>
    </row>
    <row r="14" spans="1:10" ht="22.8" customHeight="1" thickBot="1" x14ac:dyDescent="0.35">
      <c r="A14" s="36" t="s">
        <v>118</v>
      </c>
      <c r="B14" s="89">
        <f>B16/(B16+B17)</f>
        <v>0.88343650920983152</v>
      </c>
      <c r="C14" s="91">
        <f t="shared" ref="C14:J14" si="1">C16/(C16+C17)</f>
        <v>0.54129923736576646</v>
      </c>
      <c r="D14" s="91">
        <f t="shared" si="1"/>
        <v>0.57425077496545007</v>
      </c>
      <c r="E14" s="93">
        <f t="shared" si="1"/>
        <v>3.5467208028543813E-2</v>
      </c>
      <c r="F14" s="91">
        <f t="shared" si="1"/>
        <v>0.47455473277313159</v>
      </c>
      <c r="G14" s="91">
        <f t="shared" si="1"/>
        <v>0.44760929466538574</v>
      </c>
      <c r="H14" s="89">
        <f t="shared" si="1"/>
        <v>0.88343650920983152</v>
      </c>
      <c r="I14" s="91">
        <f t="shared" si="1"/>
        <v>0.57425077496545007</v>
      </c>
      <c r="J14" s="93">
        <f t="shared" si="1"/>
        <v>3.5467208028543813E-2</v>
      </c>
    </row>
    <row r="15" spans="1:10" ht="22.8" customHeight="1" thickBot="1" x14ac:dyDescent="0.35">
      <c r="A15" s="36" t="s">
        <v>119</v>
      </c>
      <c r="B15" s="94">
        <f>1-B14</f>
        <v>0.11656349079016848</v>
      </c>
      <c r="C15" s="90">
        <f t="shared" ref="C15:J15" si="2">1-C14</f>
        <v>0.45870076263423354</v>
      </c>
      <c r="D15" s="90">
        <f t="shared" si="2"/>
        <v>0.42574922503454993</v>
      </c>
      <c r="E15" s="92">
        <f t="shared" si="2"/>
        <v>0.96453279197145614</v>
      </c>
      <c r="F15" s="90">
        <f t="shared" si="2"/>
        <v>0.52544526722686835</v>
      </c>
      <c r="G15" s="90">
        <f t="shared" si="2"/>
        <v>0.55239070533461421</v>
      </c>
      <c r="H15" s="94">
        <f t="shared" si="2"/>
        <v>0.11656349079016848</v>
      </c>
      <c r="I15" s="90">
        <f t="shared" si="2"/>
        <v>0.42574922503454993</v>
      </c>
      <c r="J15" s="92">
        <f t="shared" si="2"/>
        <v>0.96453279197145614</v>
      </c>
    </row>
    <row r="16" spans="1:10" ht="15" thickBot="1" x14ac:dyDescent="0.35">
      <c r="A16" s="36" t="s">
        <v>120</v>
      </c>
      <c r="B16" s="56">
        <v>3557120</v>
      </c>
      <c r="C16" s="42">
        <v>98091</v>
      </c>
      <c r="D16" s="42">
        <v>104296</v>
      </c>
      <c r="E16" s="48">
        <v>47555</v>
      </c>
      <c r="F16" s="42">
        <v>71327</v>
      </c>
      <c r="G16" s="66">
        <v>42398</v>
      </c>
      <c r="H16" s="56">
        <v>3557120</v>
      </c>
      <c r="I16" s="42">
        <v>104296</v>
      </c>
      <c r="J16" s="42">
        <f t="shared" ref="J16:J17" si="3">E16</f>
        <v>47555</v>
      </c>
    </row>
    <row r="17" spans="1:10" ht="15" thickBot="1" x14ac:dyDescent="0.35">
      <c r="A17" s="36" t="s">
        <v>121</v>
      </c>
      <c r="B17" s="72">
        <v>469338</v>
      </c>
      <c r="C17" s="52">
        <v>83123</v>
      </c>
      <c r="D17" s="52">
        <v>77325</v>
      </c>
      <c r="E17" s="58">
        <v>1293261</v>
      </c>
      <c r="F17" s="52">
        <v>78976</v>
      </c>
      <c r="G17" s="78">
        <v>52323</v>
      </c>
      <c r="H17" s="72">
        <v>469338</v>
      </c>
      <c r="I17" s="52">
        <v>77325</v>
      </c>
      <c r="J17" s="60">
        <f t="shared" si="3"/>
        <v>1293261</v>
      </c>
    </row>
  </sheetData>
  <mergeCells count="12"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D24" sqref="D24"/>
    </sheetView>
  </sheetViews>
  <sheetFormatPr baseColWidth="10" defaultRowHeight="14.4" x14ac:dyDescent="0.3"/>
  <cols>
    <col min="1" max="1" width="14.4414062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1" customHeight="1" thickBot="1" x14ac:dyDescent="0.35">
      <c r="A4" s="41" t="s">
        <v>26</v>
      </c>
      <c r="B4" s="42">
        <v>14563462</v>
      </c>
      <c r="C4" s="42">
        <v>1271073</v>
      </c>
      <c r="D4" s="42">
        <v>1227277</v>
      </c>
      <c r="E4" s="79">
        <v>33307189</v>
      </c>
      <c r="F4" s="42">
        <v>910720</v>
      </c>
      <c r="G4" s="66">
        <v>565944</v>
      </c>
      <c r="H4" s="42">
        <v>14563462</v>
      </c>
      <c r="I4" s="42">
        <v>1227277</v>
      </c>
      <c r="J4" s="53">
        <f t="shared" ref="J4:J13" si="0">E4</f>
        <v>33307189</v>
      </c>
    </row>
    <row r="5" spans="1:10" ht="21" customHeight="1" thickTop="1" thickBot="1" x14ac:dyDescent="0.35">
      <c r="A5" s="33" t="s">
        <v>22</v>
      </c>
      <c r="B5" s="8">
        <v>3.62</v>
      </c>
      <c r="C5" s="44">
        <v>6.98</v>
      </c>
      <c r="D5" s="44">
        <v>6.76</v>
      </c>
      <c r="E5" s="80">
        <v>24.84</v>
      </c>
      <c r="F5" s="44">
        <v>6.06</v>
      </c>
      <c r="G5" s="44">
        <v>5.97</v>
      </c>
      <c r="H5" s="8">
        <v>3.62</v>
      </c>
      <c r="I5" s="44">
        <v>6.76</v>
      </c>
      <c r="J5" s="77">
        <f>E5</f>
        <v>24.84</v>
      </c>
    </row>
    <row r="6" spans="1:10" ht="21" customHeight="1" thickBot="1" x14ac:dyDescent="0.35">
      <c r="A6" s="34" t="s">
        <v>23</v>
      </c>
      <c r="B6" s="69">
        <v>1</v>
      </c>
      <c r="C6" s="12">
        <v>1</v>
      </c>
      <c r="D6" s="12">
        <v>1</v>
      </c>
      <c r="E6" s="81">
        <v>17</v>
      </c>
      <c r="F6" s="62">
        <v>0</v>
      </c>
      <c r="G6" s="12">
        <v>1</v>
      </c>
      <c r="H6" s="69">
        <v>1</v>
      </c>
      <c r="I6" s="12">
        <v>1</v>
      </c>
      <c r="J6" s="53">
        <f t="shared" si="0"/>
        <v>17</v>
      </c>
    </row>
    <row r="7" spans="1:10" ht="21" customHeight="1" thickBot="1" x14ac:dyDescent="0.35">
      <c r="A7" s="34" t="s">
        <v>24</v>
      </c>
      <c r="B7" s="70">
        <v>0</v>
      </c>
      <c r="C7" s="46">
        <v>0</v>
      </c>
      <c r="D7" s="46">
        <v>0</v>
      </c>
      <c r="E7" s="47">
        <v>0</v>
      </c>
      <c r="F7" s="46">
        <v>0</v>
      </c>
      <c r="G7" s="46">
        <v>0</v>
      </c>
      <c r="H7" s="70">
        <v>0</v>
      </c>
      <c r="I7" s="46">
        <v>0</v>
      </c>
      <c r="J7" s="52">
        <f t="shared" si="0"/>
        <v>0</v>
      </c>
    </row>
    <row r="8" spans="1:10" ht="21" customHeight="1" thickBot="1" x14ac:dyDescent="0.35">
      <c r="A8" s="34" t="s">
        <v>25</v>
      </c>
      <c r="B8" s="71">
        <v>219</v>
      </c>
      <c r="C8" s="42">
        <v>2811</v>
      </c>
      <c r="D8" s="42">
        <v>2424</v>
      </c>
      <c r="E8" s="48">
        <v>1032</v>
      </c>
      <c r="F8" s="42">
        <v>3201</v>
      </c>
      <c r="G8" s="53">
        <v>225458</v>
      </c>
      <c r="H8" s="71">
        <v>219</v>
      </c>
      <c r="I8" s="42">
        <v>2424</v>
      </c>
      <c r="J8" s="42">
        <f t="shared" si="0"/>
        <v>1032</v>
      </c>
    </row>
    <row r="9" spans="1:10" ht="21" customHeight="1" thickBot="1" x14ac:dyDescent="0.35">
      <c r="A9" s="36">
        <v>0.25</v>
      </c>
      <c r="B9" s="70">
        <v>0</v>
      </c>
      <c r="C9" s="46">
        <v>0</v>
      </c>
      <c r="D9" s="46">
        <v>0</v>
      </c>
      <c r="E9" s="82">
        <v>6</v>
      </c>
      <c r="F9" s="46">
        <v>0</v>
      </c>
      <c r="G9" s="46">
        <v>0</v>
      </c>
      <c r="H9" s="70">
        <v>0</v>
      </c>
      <c r="I9" s="46">
        <v>0</v>
      </c>
      <c r="J9" s="52">
        <f t="shared" si="0"/>
        <v>6</v>
      </c>
    </row>
    <row r="10" spans="1:10" ht="21" customHeight="1" thickBot="1" x14ac:dyDescent="0.35">
      <c r="A10" s="36">
        <v>0.75</v>
      </c>
      <c r="B10" s="69">
        <v>4</v>
      </c>
      <c r="C10" s="12">
        <v>2</v>
      </c>
      <c r="D10" s="12">
        <v>2</v>
      </c>
      <c r="E10" s="81">
        <v>36</v>
      </c>
      <c r="F10" s="62">
        <v>0</v>
      </c>
      <c r="G10" s="12">
        <v>2</v>
      </c>
      <c r="H10" s="69">
        <v>4</v>
      </c>
      <c r="I10" s="12">
        <v>2</v>
      </c>
      <c r="J10" s="53">
        <f t="shared" si="0"/>
        <v>36</v>
      </c>
    </row>
    <row r="11" spans="1:10" ht="21" customHeight="1" thickBot="1" x14ac:dyDescent="0.35">
      <c r="A11" s="36">
        <v>0.9</v>
      </c>
      <c r="B11" s="70">
        <v>10</v>
      </c>
      <c r="C11" s="46">
        <v>10</v>
      </c>
      <c r="D11" s="46">
        <v>9</v>
      </c>
      <c r="E11" s="82">
        <v>57</v>
      </c>
      <c r="F11" s="65">
        <v>1</v>
      </c>
      <c r="G11" s="46">
        <v>5</v>
      </c>
      <c r="H11" s="70">
        <v>10</v>
      </c>
      <c r="I11" s="46">
        <v>9</v>
      </c>
      <c r="J11" s="60">
        <f t="shared" si="0"/>
        <v>57</v>
      </c>
    </row>
    <row r="12" spans="1:10" ht="21" customHeight="1" thickBot="1" x14ac:dyDescent="0.35">
      <c r="A12" s="36">
        <v>0.95</v>
      </c>
      <c r="B12" s="69">
        <v>16</v>
      </c>
      <c r="C12" s="12">
        <v>25</v>
      </c>
      <c r="D12" s="12">
        <v>25</v>
      </c>
      <c r="E12" s="81">
        <v>73</v>
      </c>
      <c r="F12" s="62">
        <v>2</v>
      </c>
      <c r="G12" s="12">
        <v>11</v>
      </c>
      <c r="H12" s="69">
        <v>16</v>
      </c>
      <c r="I12" s="12">
        <v>25</v>
      </c>
      <c r="J12" s="53">
        <f t="shared" si="0"/>
        <v>73</v>
      </c>
    </row>
    <row r="13" spans="1:10" ht="21" customHeight="1" thickBot="1" x14ac:dyDescent="0.35">
      <c r="A13" s="36">
        <v>0.99</v>
      </c>
      <c r="B13" s="70">
        <v>34</v>
      </c>
      <c r="C13" s="59">
        <v>133</v>
      </c>
      <c r="D13" s="46">
        <v>129</v>
      </c>
      <c r="E13" s="47">
        <v>114</v>
      </c>
      <c r="F13" s="46">
        <v>46</v>
      </c>
      <c r="G13" s="46">
        <v>38</v>
      </c>
      <c r="H13" s="70">
        <v>34</v>
      </c>
      <c r="I13" s="46">
        <v>129</v>
      </c>
      <c r="J13" s="52">
        <f t="shared" si="0"/>
        <v>114</v>
      </c>
    </row>
    <row r="14" spans="1:10" ht="21" customHeight="1" thickBot="1" x14ac:dyDescent="0.35">
      <c r="A14" s="36" t="s">
        <v>118</v>
      </c>
      <c r="B14" s="95">
        <f>B16/(B16+B17)</f>
        <v>0.5823865541376565</v>
      </c>
      <c r="C14" s="95">
        <f t="shared" ref="C14:J14" si="1">C16/(C16+C17)</f>
        <v>0.63473346587726143</v>
      </c>
      <c r="D14" s="95">
        <f t="shared" si="1"/>
        <v>0.62440466686121099</v>
      </c>
      <c r="E14" s="100">
        <f t="shared" si="1"/>
        <v>0.99557806589420172</v>
      </c>
      <c r="F14" s="101">
        <f t="shared" si="1"/>
        <v>0.15726898332035955</v>
      </c>
      <c r="G14" s="95">
        <f t="shared" si="1"/>
        <v>0.56188173689044663</v>
      </c>
      <c r="H14" s="95">
        <f t="shared" si="1"/>
        <v>0.5823865541376565</v>
      </c>
      <c r="I14" s="95">
        <f t="shared" si="1"/>
        <v>0.62440466686121099</v>
      </c>
      <c r="J14" s="100">
        <f t="shared" si="1"/>
        <v>0.99557806589420172</v>
      </c>
    </row>
    <row r="15" spans="1:10" ht="21" customHeight="1" thickBot="1" x14ac:dyDescent="0.35">
      <c r="A15" s="36" t="s">
        <v>119</v>
      </c>
      <c r="B15" s="95">
        <f>1-B14</f>
        <v>0.4176134458623435</v>
      </c>
      <c r="C15" s="95">
        <f t="shared" ref="C15:I15" si="2">1-C14</f>
        <v>0.36526653412273857</v>
      </c>
      <c r="D15" s="95">
        <f t="shared" si="2"/>
        <v>0.37559533313878901</v>
      </c>
      <c r="E15" s="102">
        <f t="shared" si="2"/>
        <v>4.4219341057982753E-3</v>
      </c>
      <c r="F15" s="88">
        <f t="shared" si="2"/>
        <v>0.84273101667964045</v>
      </c>
      <c r="G15" s="95">
        <f t="shared" si="2"/>
        <v>0.43811826310955337</v>
      </c>
      <c r="H15" s="95">
        <f t="shared" si="2"/>
        <v>0.4176134458623435</v>
      </c>
      <c r="I15" s="95">
        <f t="shared" si="2"/>
        <v>0.37559533313878901</v>
      </c>
      <c r="J15" s="99">
        <f>1-J14</f>
        <v>4.4219341057982753E-3</v>
      </c>
    </row>
    <row r="16" spans="1:10" ht="21" customHeight="1" thickBot="1" x14ac:dyDescent="0.35">
      <c r="A16" s="36" t="s">
        <v>27</v>
      </c>
      <c r="B16" s="56">
        <v>2344955</v>
      </c>
      <c r="C16" s="42">
        <v>115571</v>
      </c>
      <c r="D16" s="42">
        <v>113405</v>
      </c>
      <c r="E16" s="48">
        <v>1334887</v>
      </c>
      <c r="F16" s="66">
        <v>23638</v>
      </c>
      <c r="G16" s="42">
        <v>53222</v>
      </c>
      <c r="H16" s="56">
        <v>2344955</v>
      </c>
      <c r="I16" s="42">
        <v>113405</v>
      </c>
      <c r="J16" s="42">
        <f>E16</f>
        <v>1334887</v>
      </c>
    </row>
    <row r="17" spans="1:10" ht="21" customHeight="1" thickBot="1" x14ac:dyDescent="0.35">
      <c r="A17" s="36" t="s">
        <v>28</v>
      </c>
      <c r="B17" s="11">
        <v>1681503</v>
      </c>
      <c r="C17" s="52">
        <v>66507</v>
      </c>
      <c r="D17" s="52">
        <v>68216</v>
      </c>
      <c r="E17" s="83">
        <v>5929</v>
      </c>
      <c r="F17" s="52">
        <v>126665</v>
      </c>
      <c r="G17" s="52">
        <v>41499</v>
      </c>
      <c r="H17" s="11">
        <v>1681503</v>
      </c>
      <c r="I17" s="52">
        <v>68216</v>
      </c>
      <c r="J17" s="78">
        <f>E17</f>
        <v>5929</v>
      </c>
    </row>
  </sheetData>
  <mergeCells count="12"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M10" sqref="M10"/>
    </sheetView>
  </sheetViews>
  <sheetFormatPr baseColWidth="10" defaultRowHeight="14.4" x14ac:dyDescent="0.3"/>
  <cols>
    <col min="1" max="1" width="15" customWidth="1"/>
  </cols>
  <sheetData>
    <row r="1" spans="1:10" ht="23.4" thickBot="1" x14ac:dyDescent="0.35">
      <c r="A1" s="1"/>
      <c r="B1" s="115" t="s">
        <v>0</v>
      </c>
      <c r="C1" s="116"/>
      <c r="D1" s="116"/>
      <c r="E1" s="116"/>
      <c r="F1" s="116"/>
      <c r="G1" s="117"/>
      <c r="H1" s="118" t="s">
        <v>7</v>
      </c>
      <c r="I1" s="116"/>
      <c r="J1" s="117"/>
    </row>
    <row r="2" spans="1:10" ht="15" thickTop="1" x14ac:dyDescent="0.3">
      <c r="A2" s="113"/>
      <c r="B2" s="119" t="s">
        <v>1</v>
      </c>
      <c r="C2" s="121" t="s">
        <v>16</v>
      </c>
      <c r="D2" s="121" t="s">
        <v>17</v>
      </c>
      <c r="E2" s="123" t="s">
        <v>10</v>
      </c>
      <c r="F2" s="119" t="s">
        <v>11</v>
      </c>
      <c r="G2" s="119" t="s">
        <v>12</v>
      </c>
      <c r="H2" s="119" t="s">
        <v>1</v>
      </c>
      <c r="I2" s="119" t="s">
        <v>9</v>
      </c>
      <c r="J2" s="119" t="s">
        <v>10</v>
      </c>
    </row>
    <row r="3" spans="1:10" ht="15" thickBot="1" x14ac:dyDescent="0.35">
      <c r="A3" s="114"/>
      <c r="B3" s="120"/>
      <c r="C3" s="120"/>
      <c r="D3" s="120"/>
      <c r="E3" s="124"/>
      <c r="F3" s="120"/>
      <c r="G3" s="120"/>
      <c r="H3" s="120"/>
      <c r="I3" s="120"/>
      <c r="J3" s="120"/>
    </row>
    <row r="4" spans="1:10" ht="25.2" customHeight="1" thickBot="1" x14ac:dyDescent="0.35">
      <c r="A4" s="41" t="s">
        <v>26</v>
      </c>
      <c r="B4" s="42">
        <v>14563462</v>
      </c>
      <c r="C4" s="42">
        <v>1271073</v>
      </c>
      <c r="D4" s="42">
        <v>1227277</v>
      </c>
      <c r="E4" s="79">
        <v>33307189</v>
      </c>
      <c r="F4" s="42">
        <v>910720</v>
      </c>
      <c r="G4" s="66">
        <v>565944</v>
      </c>
      <c r="H4" s="42">
        <v>14563462</v>
      </c>
      <c r="I4" s="42">
        <v>1227277</v>
      </c>
      <c r="J4" s="53" t="s">
        <v>29</v>
      </c>
    </row>
    <row r="5" spans="1:10" ht="25.2" customHeight="1" thickTop="1" thickBot="1" x14ac:dyDescent="0.35">
      <c r="A5" s="33" t="s">
        <v>22</v>
      </c>
      <c r="B5" s="8">
        <v>3.62</v>
      </c>
      <c r="C5" s="44">
        <v>6.98</v>
      </c>
      <c r="D5" s="44">
        <v>6.76</v>
      </c>
      <c r="E5" s="80">
        <v>24.84</v>
      </c>
      <c r="F5" s="44">
        <v>6.06</v>
      </c>
      <c r="G5" s="44">
        <v>5.97</v>
      </c>
      <c r="H5" s="85">
        <v>3.62</v>
      </c>
      <c r="I5" s="44">
        <v>6.76</v>
      </c>
      <c r="J5" s="77">
        <v>24.84</v>
      </c>
    </row>
    <row r="6" spans="1:10" ht="25.2" customHeight="1" thickBot="1" x14ac:dyDescent="0.35">
      <c r="A6" s="34" t="s">
        <v>23</v>
      </c>
      <c r="B6" s="69">
        <v>0</v>
      </c>
      <c r="C6" s="12">
        <v>0</v>
      </c>
      <c r="D6" s="12">
        <v>0</v>
      </c>
      <c r="E6" s="45">
        <v>0</v>
      </c>
      <c r="F6" s="12">
        <v>1</v>
      </c>
      <c r="G6" s="12">
        <v>1</v>
      </c>
      <c r="H6" s="12">
        <v>1</v>
      </c>
      <c r="I6" s="12">
        <v>1</v>
      </c>
      <c r="J6" s="53">
        <v>17</v>
      </c>
    </row>
    <row r="7" spans="1:10" ht="25.2" customHeight="1" thickBot="1" x14ac:dyDescent="0.35">
      <c r="A7" s="34" t="s">
        <v>24</v>
      </c>
      <c r="B7" s="70">
        <v>0</v>
      </c>
      <c r="C7" s="46">
        <v>0</v>
      </c>
      <c r="D7" s="46">
        <v>0</v>
      </c>
      <c r="E7" s="47">
        <v>0</v>
      </c>
      <c r="F7" s="46">
        <v>0</v>
      </c>
      <c r="G7" s="46">
        <v>0</v>
      </c>
      <c r="H7" s="46">
        <v>0</v>
      </c>
      <c r="I7" s="46">
        <v>0</v>
      </c>
      <c r="J7" s="52">
        <v>0</v>
      </c>
    </row>
    <row r="8" spans="1:10" ht="25.2" customHeight="1" thickBot="1" x14ac:dyDescent="0.35">
      <c r="A8" s="34" t="s">
        <v>25</v>
      </c>
      <c r="B8" s="71">
        <v>31303</v>
      </c>
      <c r="C8" s="42">
        <v>35539</v>
      </c>
      <c r="D8" s="42">
        <v>22946</v>
      </c>
      <c r="E8" s="84">
        <v>1107734</v>
      </c>
      <c r="F8" s="42">
        <v>274153</v>
      </c>
      <c r="G8" s="42">
        <v>225458</v>
      </c>
      <c r="H8" s="12">
        <v>250</v>
      </c>
      <c r="I8" s="42">
        <v>2205</v>
      </c>
      <c r="J8" s="42">
        <v>3718</v>
      </c>
    </row>
    <row r="9" spans="1:10" ht="25.2" customHeight="1" thickBot="1" x14ac:dyDescent="0.35">
      <c r="A9" s="36">
        <v>0.25</v>
      </c>
      <c r="B9" s="70">
        <v>0</v>
      </c>
      <c r="C9" s="46">
        <v>0</v>
      </c>
      <c r="D9" s="46">
        <v>0</v>
      </c>
      <c r="E9" s="47">
        <v>0</v>
      </c>
      <c r="F9" s="46">
        <v>0</v>
      </c>
      <c r="G9" s="46">
        <v>0</v>
      </c>
      <c r="H9" s="46">
        <v>0</v>
      </c>
      <c r="I9" s="46">
        <v>0</v>
      </c>
      <c r="J9" s="60">
        <v>6</v>
      </c>
    </row>
    <row r="10" spans="1:10" ht="25.2" customHeight="1" thickBot="1" x14ac:dyDescent="0.35">
      <c r="A10" s="36">
        <v>0.75</v>
      </c>
      <c r="B10" s="69">
        <v>0</v>
      </c>
      <c r="C10" s="12">
        <v>0</v>
      </c>
      <c r="D10" s="12">
        <v>0</v>
      </c>
      <c r="E10" s="45">
        <v>0</v>
      </c>
      <c r="F10" s="12">
        <v>2</v>
      </c>
      <c r="G10" s="12">
        <v>2</v>
      </c>
      <c r="H10" s="12">
        <v>4</v>
      </c>
      <c r="I10" s="12">
        <v>2</v>
      </c>
      <c r="J10" s="53">
        <v>36</v>
      </c>
    </row>
    <row r="11" spans="1:10" ht="25.2" customHeight="1" thickBot="1" x14ac:dyDescent="0.35">
      <c r="A11" s="36">
        <v>0.9</v>
      </c>
      <c r="B11" s="70">
        <v>3</v>
      </c>
      <c r="C11" s="46">
        <v>1</v>
      </c>
      <c r="D11" s="46">
        <v>1</v>
      </c>
      <c r="E11" s="64">
        <v>0</v>
      </c>
      <c r="F11" s="46">
        <v>6</v>
      </c>
      <c r="G11" s="46">
        <v>5</v>
      </c>
      <c r="H11" s="46">
        <v>10</v>
      </c>
      <c r="I11" s="46">
        <v>10</v>
      </c>
      <c r="J11" s="60">
        <v>57</v>
      </c>
    </row>
    <row r="12" spans="1:10" ht="25.2" customHeight="1" thickBot="1" x14ac:dyDescent="0.35">
      <c r="A12" s="36">
        <v>0.95</v>
      </c>
      <c r="B12" s="69">
        <v>8</v>
      </c>
      <c r="C12" s="12">
        <v>3</v>
      </c>
      <c r="D12" s="12">
        <v>4</v>
      </c>
      <c r="E12" s="63">
        <v>0</v>
      </c>
      <c r="F12" s="12">
        <v>12</v>
      </c>
      <c r="G12" s="12">
        <v>11</v>
      </c>
      <c r="H12" s="12">
        <v>16</v>
      </c>
      <c r="I12" s="12">
        <v>25</v>
      </c>
      <c r="J12" s="53">
        <v>73</v>
      </c>
    </row>
    <row r="13" spans="1:10" ht="25.2" customHeight="1" thickBot="1" x14ac:dyDescent="0.35">
      <c r="A13" s="36">
        <v>0.99</v>
      </c>
      <c r="B13" s="70">
        <v>57</v>
      </c>
      <c r="C13" s="46">
        <v>48</v>
      </c>
      <c r="D13" s="46">
        <v>102</v>
      </c>
      <c r="E13" s="47">
        <v>55</v>
      </c>
      <c r="F13" s="46">
        <v>42</v>
      </c>
      <c r="G13" s="46">
        <v>38</v>
      </c>
      <c r="H13" s="65">
        <v>34</v>
      </c>
      <c r="I13" s="59">
        <v>128</v>
      </c>
      <c r="J13" s="52">
        <v>114</v>
      </c>
    </row>
    <row r="14" spans="1:10" ht="25.2" customHeight="1" thickBot="1" x14ac:dyDescent="0.35">
      <c r="A14" s="36" t="s">
        <v>118</v>
      </c>
      <c r="B14" s="103">
        <f>B16/(B16+B17)</f>
        <v>0.20032495061416261</v>
      </c>
      <c r="C14" s="103">
        <f t="shared" ref="C14:J14" si="0">C16/(C16+C17)</f>
        <v>0.10677163450973498</v>
      </c>
      <c r="D14" s="103">
        <f t="shared" si="0"/>
        <v>0.108043673363763</v>
      </c>
      <c r="E14" s="101">
        <f t="shared" si="0"/>
        <v>3.5466462214054723E-2</v>
      </c>
      <c r="F14" s="103">
        <f t="shared" si="0"/>
        <v>0.56932330026679445</v>
      </c>
      <c r="G14" s="103">
        <f t="shared" si="0"/>
        <v>0.5608524957936063</v>
      </c>
      <c r="H14" s="103">
        <f t="shared" si="0"/>
        <v>0.58158460860637318</v>
      </c>
      <c r="I14" s="103">
        <f t="shared" si="0"/>
        <v>0.63252046844803189</v>
      </c>
      <c r="J14" s="100">
        <f t="shared" si="0"/>
        <v>0.99878730564074414</v>
      </c>
    </row>
    <row r="15" spans="1:10" ht="25.2" customHeight="1" thickBot="1" x14ac:dyDescent="0.35">
      <c r="A15" s="36" t="s">
        <v>119</v>
      </c>
      <c r="B15" s="104">
        <f>1-B14</f>
        <v>0.79967504938583733</v>
      </c>
      <c r="C15" s="104">
        <f t="shared" ref="C15:J15" si="1">1-C14</f>
        <v>0.89322836549026507</v>
      </c>
      <c r="D15" s="104">
        <f t="shared" si="1"/>
        <v>0.89195632663623703</v>
      </c>
      <c r="E15" s="105">
        <f t="shared" si="1"/>
        <v>0.96453353778594531</v>
      </c>
      <c r="F15" s="104">
        <f t="shared" si="1"/>
        <v>0.43067669973320555</v>
      </c>
      <c r="G15" s="104">
        <f t="shared" si="1"/>
        <v>0.4391475042063937</v>
      </c>
      <c r="H15" s="104">
        <f t="shared" si="1"/>
        <v>0.41841539139362682</v>
      </c>
      <c r="I15" s="104">
        <f t="shared" si="1"/>
        <v>0.36747953155196811</v>
      </c>
      <c r="J15" s="106">
        <f t="shared" si="1"/>
        <v>1.2126943592558614E-3</v>
      </c>
    </row>
    <row r="16" spans="1:10" ht="25.2" customHeight="1" thickBot="1" x14ac:dyDescent="0.35">
      <c r="A16" s="36" t="s">
        <v>27</v>
      </c>
      <c r="B16" s="71">
        <v>806600</v>
      </c>
      <c r="C16" s="66">
        <v>19435</v>
      </c>
      <c r="D16" s="66">
        <v>19623</v>
      </c>
      <c r="E16" s="48">
        <v>47554</v>
      </c>
      <c r="F16" s="42">
        <v>85571</v>
      </c>
      <c r="G16" s="42">
        <v>53000</v>
      </c>
      <c r="H16" s="53">
        <v>2341726</v>
      </c>
      <c r="I16" s="42">
        <v>114879</v>
      </c>
      <c r="J16" s="42">
        <v>1339190</v>
      </c>
    </row>
    <row r="17" spans="1:10" ht="25.2" customHeight="1" thickBot="1" x14ac:dyDescent="0.35">
      <c r="A17" s="36" t="s">
        <v>28</v>
      </c>
      <c r="B17" s="11">
        <v>3219858</v>
      </c>
      <c r="C17" s="52">
        <v>162589</v>
      </c>
      <c r="D17" s="52">
        <v>161998</v>
      </c>
      <c r="E17" s="49">
        <v>1293262</v>
      </c>
      <c r="F17" s="52">
        <v>64732</v>
      </c>
      <c r="G17" s="52">
        <v>41499</v>
      </c>
      <c r="H17" s="52">
        <v>1684732</v>
      </c>
      <c r="I17" s="52">
        <v>66742</v>
      </c>
      <c r="J17" s="78">
        <v>1626</v>
      </c>
    </row>
  </sheetData>
  <mergeCells count="12">
    <mergeCell ref="B1:G1"/>
    <mergeCell ref="H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general</vt:lpstr>
      <vt:lpstr>Degrees</vt:lpstr>
      <vt:lpstr>InDegrees</vt:lpstr>
      <vt:lpstr>OutDegrees</vt:lpstr>
      <vt:lpstr>WCC</vt:lpstr>
      <vt:lpstr>SCC</vt:lpstr>
      <vt:lpstr>Tweets</vt:lpstr>
      <vt:lpstr>Retweets</vt:lpstr>
      <vt:lpstr>Retweeted</vt:lpstr>
      <vt:lpstr>lambda</vt:lpstr>
      <vt:lpstr>mu</vt:lpstr>
      <vt:lpstr>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de Antoine</dc:creator>
  <cp:lastModifiedBy>PC de Antoine</cp:lastModifiedBy>
  <cp:lastPrinted>2019-03-20T10:26:18Z</cp:lastPrinted>
  <dcterms:created xsi:type="dcterms:W3CDTF">2019-03-19T15:35:46Z</dcterms:created>
  <dcterms:modified xsi:type="dcterms:W3CDTF">2019-03-20T12:04:55Z</dcterms:modified>
</cp:coreProperties>
</file>