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905" windowWidth="20490" xWindow="0" yWindow="0"/>
  </bookViews>
  <sheets>
    <sheet xmlns:r="http://schemas.openxmlformats.org/officeDocument/2006/relationships" name="Main" sheetId="1" state="visible" r:id="rId1"/>
  </sheets>
  <definedNames>
    <definedName name="Output_Area">Main!$D$1:$R$31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8">
    <font>
      <name val="Calibri"/>
      <charset val="186"/>
      <family val="2"/>
      <color theme="1"/>
      <sz val="11"/>
      <scheme val="minor"/>
    </font>
    <font>
      <name val="Calibri"/>
      <charset val="186"/>
      <family val="2"/>
      <color theme="1"/>
      <sz val="11"/>
      <scheme val="minor"/>
    </font>
    <font>
      <name val="Calibri"/>
      <charset val="186"/>
      <family val="2"/>
      <b val="1"/>
      <color theme="1"/>
      <sz val="11"/>
      <scheme val="minor"/>
    </font>
    <font>
      <name val="Arial"/>
      <charset val="186"/>
      <family val="2"/>
      <b val="1"/>
      <color theme="1"/>
      <sz val="11"/>
    </font>
    <font>
      <name val="Arial"/>
      <charset val="186"/>
      <family val="2"/>
      <b val="1"/>
      <color theme="1"/>
      <sz val="14"/>
    </font>
    <font>
      <name val="Arial"/>
      <charset val="186"/>
      <family val="2"/>
      <b val="1"/>
      <color theme="1"/>
      <sz val="12"/>
    </font>
    <font>
      <name val="Calibri"/>
      <charset val="186"/>
      <family val="2"/>
      <sz val="11"/>
      <scheme val="minor"/>
    </font>
    <font>
      <name val="Calibri"/>
      <charset val="186"/>
      <family val="2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1" numFmtId="0"/>
    <xf borderId="0" fillId="0" fontId="1" numFmtId="0"/>
  </cellStyleXfs>
  <cellXfs count="10">
    <xf borderId="0" fillId="0" fontId="0" numFmtId="0" pivotButton="0" quotePrefix="0" xfId="0"/>
    <xf borderId="0" fillId="0" fontId="0" numFmtId="164" pivotButton="0" quotePrefix="0" xfId="1"/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borderId="0" fillId="0" fontId="6" numFmtId="0" pivotButton="0" quotePrefix="0" xfId="0"/>
    <xf borderId="0" fillId="2" fontId="0" numFmtId="164" pivotButton="0" quotePrefix="0" xfId="1"/>
    <xf borderId="0" fillId="2" fontId="0" numFmtId="0" pivotButton="0" quotePrefix="0" xfId="0"/>
    <xf borderId="0" fillId="0" fontId="7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A7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DC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FF5252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FF7B7B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FFBABA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Main!$A$8:$A$12</f>
              <strCache>
                <ptCount val="5"/>
                <pt idx="0">
                  <v>BLT1T</v>
                </pt>
                <pt idx="1">
                  <v>SAF1R</v>
                </pt>
                <pt idx="2">
                  <v>TVEAT</v>
                </pt>
                <pt idx="3">
                  <v>SMA1R</v>
                </pt>
                <pt idx="4">
                  <v>HAE1T</v>
                </pt>
              </strCache>
            </strRef>
          </cat>
          <val>
            <numRef>
              <f>Main!$B$8:$B$12</f>
              <numCache>
                <formatCode>0.0%</formatCode>
                <ptCount val="5"/>
                <pt idx="0">
                  <v>-0.3314763231197771</v>
                </pt>
                <pt idx="1">
                  <v>-0.04761904761904766</v>
                </pt>
                <pt idx="2">
                  <v>-0.03508771929824565</v>
                </pt>
                <pt idx="3">
                  <v>-0.02702702702702703</v>
                </pt>
                <pt idx="4">
                  <v>-0.0263736263736264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79616240"/>
        <axId val="179616800"/>
      </barChart>
      <catAx>
        <axId val="17961624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high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>None</a:t>
            </a:r>
            <a:endParaRPr lang="lt-LT"/>
          </a:p>
        </txPr>
        <crossAx val="179616800"/>
        <crosses val="autoZero"/>
        <auto val="1"/>
        <lblAlgn val="ctr"/>
        <lblOffset val="100"/>
        <noMultiLvlLbl val="0"/>
      </catAx>
      <valAx>
        <axId val="179616800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lt-LT"/>
          </a:p>
        </txPr>
        <crossAx val="1796162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004D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0067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008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009A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00B300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Main!$A$2:$A$6</f>
              <strCache>
                <ptCount val="5"/>
                <pt idx="0">
                  <v>RKB1R</v>
                </pt>
                <pt idx="1">
                  <v>SKN1T</v>
                </pt>
                <pt idx="2">
                  <v>PKG1T</v>
                </pt>
                <pt idx="3">
                  <v>SAB1L</v>
                </pt>
                <pt idx="4">
                  <v>UTR1L</v>
                </pt>
              </strCache>
            </strRef>
          </cat>
          <val>
            <numRef>
              <f>Main!$B$2:$B$6</f>
              <numCache>
                <formatCode>0.0%</formatCode>
                <ptCount val="5"/>
                <pt idx="0">
                  <v>0.3000000000000002</v>
                </pt>
                <pt idx="1">
                  <v>0.09090909090909087</v>
                </pt>
                <pt idx="2">
                  <v>0.08208955223880587</v>
                </pt>
                <pt idx="3">
                  <v>0.05543710021321967</v>
                </pt>
                <pt idx="4">
                  <v>0.05000000000000004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79619040"/>
        <axId val="220759904"/>
      </barChart>
      <catAx>
        <axId val="17961904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>None</a:t>
            </a:r>
            <a:endParaRPr lang="lt-LT"/>
          </a:p>
        </txPr>
        <crossAx val="220759904"/>
        <crosses val="autoZero"/>
        <auto val="1"/>
        <lblAlgn val="ctr"/>
        <lblOffset val="100"/>
        <noMultiLvlLbl val="0"/>
      </catAx>
      <valAx>
        <axId val="220759904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lt-LT"/>
          </a:p>
        </txPr>
        <crossAx val="17961904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strRef>
          <f>Main!$Q$40</f>
          <strCache>
            <ptCount val="1"/>
            <pt idx="0">
              <v>Balance Structure: Highest Accumulated Retained Earnings in Total Assets</v>
            </pt>
          </strCache>
        </strRef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pc="0" strike="noStrike" sz="1100">
              <a:solidFill>
                <a:sysClr lastClr="000000" val="windowText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r>
            <a:t>None</a:t>
          </a:r>
          <a:endParaRPr lang="lt-L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132468175456302"/>
          <y val="0.1348709405081727"/>
          <w val="0.8770832182857433"/>
          <h val="0.7392793731105993"/>
        </manualLayout>
      </layout>
      <barChart>
        <barDir val="col"/>
        <grouping val="clustered"/>
        <varyColors val="0"/>
        <ser>
          <idx val="0"/>
          <order val="0"/>
          <tx>
            <strRef>
              <f>Main!$A$21</f>
              <strCache>
                <ptCount val="1"/>
                <pt idx="0">
                  <v>Retained earnings/Assets</v>
                </pt>
              </strCache>
            </strRef>
          </tx>
          <spPr>
            <a:solidFill xmlns:a="http://schemas.openxmlformats.org/drawingml/2006/main">
              <a:srgbClr val="245D90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Main!$O$43:$O$47</f>
              <strCache>
                <ptCount val="5"/>
                <pt idx="0">
                  <v>Invalda INVL</v>
                </pt>
                <pt idx="1">
                  <v>Silvano Fashion Group</v>
                </pt>
                <pt idx="2">
                  <v>Siguldas CMAS</v>
                </pt>
                <pt idx="3">
                  <v>Olainfarm</v>
                </pt>
                <pt idx="4">
                  <v>Harju Elekter</v>
                </pt>
              </strCache>
            </strRef>
          </cat>
          <val>
            <numRef>
              <f>Main!$V$24:$V$28</f>
              <numCache>
                <formatCode>General</formatCode>
                <ptCount val="5"/>
                <pt idx="0">
                  <v>0.6638684854844351</v>
                </pt>
                <pt idx="1">
                  <v>0.6225826300984529</v>
                </pt>
                <pt idx="2">
                  <v>0.5680987127356625</v>
                </pt>
                <pt idx="3">
                  <v>0.5616823630426405</v>
                </pt>
                <pt idx="4">
                  <v>0.5330045948671971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8"/>
        <overlap val="-27"/>
        <axId val="220762144"/>
        <axId val="220762704"/>
      </barChart>
      <catAx>
        <axId val="2207621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>None</a:t>
            </a:r>
            <a:endParaRPr lang="lt-LT"/>
          </a:p>
        </txPr>
        <crossAx val="220762704"/>
        <crosses val="autoZero"/>
        <auto val="1"/>
        <lblAlgn val="ctr"/>
        <lblOffset val="100"/>
        <noMultiLvlLbl val="0"/>
      </catAx>
      <valAx>
        <axId val="22076270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6350">
              <a:solidFill>
                <a:schemeClr val="accent1">
                  <a:alpha val="62000"/>
                </a:schemeClr>
              </a:solidFill>
              <a:prstDash val="solid"/>
              <a:miter lim="800000"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lt-LT"/>
          </a:p>
        </txPr>
        <crossAx val="22076214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4</col>
      <colOff>28575</colOff>
      <row>3</row>
      <rowOff>109537</rowOff>
    </from>
    <to>
      <col>10</col>
      <colOff>304800</colOff>
      <row>16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304800</colOff>
      <row>3</row>
      <rowOff>109537</rowOff>
    </from>
    <to>
      <col>16</col>
      <colOff>581025</colOff>
      <row>16</row>
      <rowOff>9525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4</col>
      <colOff>28574</colOff>
      <row>16</row>
      <rowOff>71437</rowOff>
    </from>
    <to>
      <col>16</col>
      <colOff>590549</colOff>
      <row>31</row>
      <rowOff>57150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0"/>
  <sheetViews>
    <sheetView showGridLines="0" tabSelected="1" workbookViewId="0" zoomScaleNormal="100">
      <selection activeCell="A1" sqref="A1"/>
    </sheetView>
  </sheetViews>
  <sheetFormatPr baseColWidth="8" defaultRowHeight="15" outlineLevelCol="0"/>
  <cols>
    <col bestFit="1" customWidth="1" max="1" min="1" width="28"/>
    <col customWidth="1" max="4" min="4" width="2.7109375"/>
    <col customWidth="1" max="18" min="18" width="2.7109375"/>
  </cols>
  <sheetData>
    <row customHeight="1" ht="18" r="1">
      <c r="A1" s="2" t="inlineStr">
        <is>
          <t>Top Performers</t>
        </is>
      </c>
      <c r="K1" s="4" t="inlineStr">
        <is>
          <t>Nasdaq OMX Baltic Companies Highlights and Ideas</t>
        </is>
      </c>
    </row>
    <row customHeight="1" ht="6.75" r="2">
      <c r="A2" t="inlineStr">
        <is>
          <t>RKB1R</t>
        </is>
      </c>
      <c r="B2" s="7" t="n">
        <v>0.3750000000000001</v>
      </c>
      <c r="C2" s="1" t="n"/>
    </row>
    <row r="3">
      <c r="A3" t="inlineStr">
        <is>
          <t>VSS1R</t>
        </is>
      </c>
      <c r="B3" s="7" t="n">
        <v>0.0984848484848484</v>
      </c>
      <c r="C3" s="1" t="n"/>
      <c r="K3" s="3">
        <f>"Price Performance "&amp;B19&amp;" - "&amp;B18</f>
        <v/>
      </c>
    </row>
    <row customHeight="1" ht="9.75" r="4">
      <c r="A4" t="inlineStr">
        <is>
          <t>SKN1T</t>
        </is>
      </c>
      <c r="B4" s="7" t="n">
        <v>0.09090909090909087</v>
      </c>
      <c r="C4" s="1" t="n"/>
    </row>
    <row r="5">
      <c r="A5" t="inlineStr">
        <is>
          <t>UTR1L</t>
        </is>
      </c>
      <c r="B5" s="7" t="n">
        <v>0.05000000000000004</v>
      </c>
      <c r="C5" s="1" t="n"/>
    </row>
    <row r="6">
      <c r="A6" t="inlineStr">
        <is>
          <t>PKG1T</t>
        </is>
      </c>
      <c r="B6" s="7" t="n">
        <v>0.04444444444444431</v>
      </c>
      <c r="C6" s="1" t="n"/>
    </row>
    <row r="7">
      <c r="A7" s="2" t="inlineStr">
        <is>
          <t>Worst Performers</t>
        </is>
      </c>
    </row>
    <row r="8">
      <c r="A8" t="inlineStr">
        <is>
          <t>TPD1T</t>
        </is>
      </c>
      <c r="B8" s="7" t="n">
        <v>-0.3870967741935484</v>
      </c>
      <c r="C8" s="1" t="n"/>
    </row>
    <row r="9">
      <c r="A9" t="inlineStr">
        <is>
          <t>BLT1T</t>
        </is>
      </c>
      <c r="B9" s="7" t="n">
        <v>-0.2192691029900332</v>
      </c>
      <c r="C9" s="1" t="n"/>
    </row>
    <row r="10">
      <c r="A10" t="inlineStr">
        <is>
          <t>INC1L</t>
        </is>
      </c>
      <c r="B10" s="7" t="n">
        <v>-0.04878048780487796</v>
      </c>
      <c r="C10" s="1" t="n"/>
    </row>
    <row r="11">
      <c r="A11" t="inlineStr">
        <is>
          <t>OLF1R</t>
        </is>
      </c>
      <c r="B11" s="7" t="n">
        <v>-0.03380281690140836</v>
      </c>
      <c r="C11" s="1" t="n"/>
    </row>
    <row r="12">
      <c r="A12" t="inlineStr">
        <is>
          <t>NTU1L</t>
        </is>
      </c>
      <c r="B12" s="7" t="n">
        <v>-0.03267973856209151</v>
      </c>
      <c r="C12" s="1" t="n"/>
    </row>
    <row r="15">
      <c r="A15" s="8" t="inlineStr">
        <is>
          <t>Python input in yellow (except A15:B15)</t>
        </is>
      </c>
      <c r="B15" s="8" t="n"/>
    </row>
    <row customHeight="1" ht="7.5" r="17"/>
    <row customHeight="1" ht="15.75" r="18">
      <c r="A18" t="inlineStr">
        <is>
          <t>Start date</t>
        </is>
      </c>
      <c r="B18" t="inlineStr">
        <is>
          <t>2019.07.26</t>
        </is>
      </c>
    </row>
    <row r="19">
      <c r="A19" t="inlineStr">
        <is>
          <t>End date</t>
        </is>
      </c>
      <c r="B19" t="inlineStr">
        <is>
          <t>2019.07.19</t>
        </is>
      </c>
    </row>
    <row r="20">
      <c r="B20" t="inlineStr">
        <is>
          <t>Used format</t>
        </is>
      </c>
    </row>
    <row r="21">
      <c r="A21" s="8" t="inlineStr">
        <is>
          <t>ROE</t>
        </is>
      </c>
      <c r="B21" s="6">
        <f>INDEX($B$46:$B$80,MATCH($A$21,$A$46:$A$80,0))</f>
        <v/>
      </c>
    </row>
    <row r="22">
      <c r="A22" t="inlineStr">
        <is>
          <t>Sorting</t>
        </is>
      </c>
      <c r="B22" s="8" t="b">
        <v>0</v>
      </c>
    </row>
    <row r="24">
      <c r="A24" s="2" t="inlineStr">
        <is>
          <t>All types</t>
        </is>
      </c>
      <c r="U24" s="8" t="inlineStr">
        <is>
          <t>PATA Saldus</t>
        </is>
      </c>
      <c r="V24" s="8" t="n">
        <v>0.4315683497470772</v>
      </c>
    </row>
    <row r="25">
      <c r="A25" t="inlineStr">
        <is>
          <t>General</t>
        </is>
      </c>
      <c r="U25" s="8" t="inlineStr">
        <is>
          <t>Silvano Fashion Group</t>
        </is>
      </c>
      <c r="V25" s="8" t="n">
        <v>0.30216277307756</v>
      </c>
    </row>
    <row r="26">
      <c r="A26" t="inlineStr">
        <is>
          <t>Accounting</t>
        </is>
      </c>
      <c r="U26" s="8" t="inlineStr">
        <is>
          <t>Tallinna Vesi</t>
        </is>
      </c>
      <c r="V26" s="8" t="n">
        <v>0.2561233634353408</v>
      </c>
    </row>
    <row r="27">
      <c r="A27" t="inlineStr">
        <is>
          <t>Percentage</t>
        </is>
      </c>
      <c r="U27" s="8" t="inlineStr">
        <is>
          <t>Grigeo Grigiškės</t>
        </is>
      </c>
      <c r="V27" s="8" t="n">
        <v>0.2324629178656131</v>
      </c>
    </row>
    <row r="28">
      <c r="U28" s="8" t="inlineStr">
        <is>
          <t>MADARA Cosmetics</t>
        </is>
      </c>
      <c r="V28" s="8" t="n">
        <v>0.1933831470361544</v>
      </c>
    </row>
    <row r="39">
      <c r="Q39">
        <f>"Random metric for the week: "&amp;$A$21</f>
        <v/>
      </c>
    </row>
    <row customHeight="1" ht="15.75" r="40">
      <c r="Q40" s="5">
        <f>INDEX($E$46:$F$80,MATCH($A$21,$A$46:$A$80,0),MATCH($B$22,$E$45:$F$45,0))</f>
        <v/>
      </c>
    </row>
    <row r="43">
      <c r="O43">
        <f>U24</f>
        <v/>
      </c>
      <c r="S43">
        <f>TEXT(V24,IF($B$21=$A$25,"0.00",IF($B$21=$A$26,"#,##0",IF($B$21=$A$27,"0.00%"))))</f>
        <v/>
      </c>
    </row>
    <row r="44">
      <c r="O44">
        <f>U25</f>
        <v/>
      </c>
      <c r="S44">
        <f>TEXT(V25,IF($B$21=$A$25,"0.00",IF($B$21=$A$26,"#,##0",IF($B$21=$A$27,"0.00%"))))</f>
        <v/>
      </c>
    </row>
    <row r="45">
      <c r="A45" s="2" t="inlineStr">
        <is>
          <t>Ratio</t>
        </is>
      </c>
      <c r="B45" s="2" t="inlineStr">
        <is>
          <t>Format</t>
        </is>
      </c>
      <c r="E45" t="b">
        <v>1</v>
      </c>
      <c r="F45" t="b">
        <v>0</v>
      </c>
      <c r="O45">
        <f>U26</f>
        <v/>
      </c>
      <c r="S45">
        <f>TEXT(V26,IF($B$21=$A$25,"0.00",IF($B$21=$A$26,"#,##0",IF($B$21=$A$27,"0.00%"))))</f>
        <v/>
      </c>
    </row>
    <row r="46">
      <c r="A46" t="inlineStr">
        <is>
          <t>Market Cap., k €</t>
        </is>
      </c>
      <c r="B46" t="inlineStr">
        <is>
          <t>Accounting</t>
        </is>
      </c>
      <c r="E46" t="inlineStr">
        <is>
          <t>Smallest Companies by Market Cap.</t>
        </is>
      </c>
      <c r="F46" t="inlineStr">
        <is>
          <t>Largest Companies by Market Cap.</t>
        </is>
      </c>
      <c r="O46">
        <f>U27</f>
        <v/>
      </c>
      <c r="S46">
        <f>TEXT(V27,IF($B$21=$A$25,"0.00",IF($B$21=$A$26,"#,##0",IF($B$21=$A$27,"0.00%"))))</f>
        <v/>
      </c>
    </row>
    <row r="47">
      <c r="A47" t="inlineStr">
        <is>
          <t>EV, k €</t>
        </is>
      </c>
      <c r="B47" t="inlineStr">
        <is>
          <t>Accounting</t>
        </is>
      </c>
      <c r="E47" t="inlineStr">
        <is>
          <t>Smallest Companies by Enterprise Value</t>
        </is>
      </c>
      <c r="F47" t="inlineStr">
        <is>
          <t>Largest Companies by Enterprise Value</t>
        </is>
      </c>
      <c r="O47">
        <f>U28</f>
        <v/>
      </c>
      <c r="S47">
        <f>TEXT(V28,IF($B$21=$A$25,"0.00",IF($B$21=$A$26,"#,##0",IF($B$21=$A$27,"0.00%"))))</f>
        <v/>
      </c>
    </row>
    <row r="48">
      <c r="A48" t="inlineStr">
        <is>
          <t>TOTAL ASSETS</t>
        </is>
      </c>
      <c r="B48" t="inlineStr">
        <is>
          <t>Accounting</t>
        </is>
      </c>
      <c r="E48" t="inlineStr">
        <is>
          <t>Companies Managing the Least Assets in their Balance Sheets</t>
        </is>
      </c>
      <c r="F48" t="inlineStr">
        <is>
          <t>Companies Managing most Assets in their Balance Sheets</t>
        </is>
      </c>
    </row>
    <row r="49">
      <c r="A49" t="inlineStr">
        <is>
          <t>Book value</t>
        </is>
      </c>
      <c r="B49" t="inlineStr">
        <is>
          <t>General</t>
        </is>
      </c>
      <c r="E49" t="inlineStr">
        <is>
          <t>Smallest Book Values</t>
        </is>
      </c>
      <c r="F49" t="inlineStr">
        <is>
          <t>Highest Book Values</t>
        </is>
      </c>
    </row>
    <row r="50">
      <c r="A50" t="inlineStr">
        <is>
          <t>Tangible Book Value</t>
        </is>
      </c>
      <c r="B50" t="inlineStr">
        <is>
          <t>General</t>
        </is>
      </c>
      <c r="E50" t="inlineStr">
        <is>
          <t>Smallest Tangible Book Values</t>
        </is>
      </c>
      <c r="F50" t="inlineStr">
        <is>
          <t>Highest Tangible Book Values</t>
        </is>
      </c>
    </row>
    <row r="51">
      <c r="A51" t="inlineStr">
        <is>
          <t>Minority/Equity</t>
        </is>
      </c>
      <c r="B51" t="inlineStr">
        <is>
          <t>Percentage</t>
        </is>
      </c>
      <c r="E51" s="9" t="inlineStr">
        <is>
          <t>Least Minority Shareholders Interest</t>
        </is>
      </c>
      <c r="F51" t="inlineStr">
        <is>
          <t>Highest Minority Shareholders Power in Parent Company</t>
        </is>
      </c>
    </row>
    <row r="52">
      <c r="A52" t="inlineStr">
        <is>
          <t>Intangibles/Equity</t>
        </is>
      </c>
      <c r="B52" t="inlineStr">
        <is>
          <t>Percentage</t>
        </is>
      </c>
      <c r="E52" t="inlineStr">
        <is>
          <t>Least Intangible Share in Equity</t>
        </is>
      </c>
      <c r="F52" t="inlineStr">
        <is>
          <t>Highest Intangible Share in Equity</t>
        </is>
      </c>
    </row>
    <row r="53">
      <c r="A53" t="inlineStr">
        <is>
          <t>ROE</t>
        </is>
      </c>
      <c r="B53" t="inlineStr">
        <is>
          <t>Percentage</t>
        </is>
      </c>
      <c r="E53" t="inlineStr">
        <is>
          <t>Worst Yielding ROE Companies</t>
        </is>
      </c>
      <c r="F53" t="inlineStr">
        <is>
          <t>Highest Yielding ROE Companies</t>
        </is>
      </c>
    </row>
    <row r="54">
      <c r="A54" t="inlineStr">
        <is>
          <t>ROA</t>
        </is>
      </c>
      <c r="B54" t="inlineStr">
        <is>
          <t>Percentage</t>
        </is>
      </c>
      <c r="E54" t="inlineStr">
        <is>
          <t>Worst Yielding ROA Companies</t>
        </is>
      </c>
      <c r="F54" t="inlineStr">
        <is>
          <t>Highest Yielding ROA Companies</t>
        </is>
      </c>
    </row>
    <row r="55">
      <c r="A55" t="inlineStr">
        <is>
          <t>Inventory</t>
        </is>
      </c>
      <c r="B55" t="inlineStr">
        <is>
          <t>Accounting</t>
        </is>
      </c>
      <c r="E55" t="inlineStr">
        <is>
          <t>Companies Having Least Inventory</t>
        </is>
      </c>
      <c r="F55" t="inlineStr">
        <is>
          <t>Companies Having Most Inventory</t>
        </is>
      </c>
    </row>
    <row r="56">
      <c r="A56" t="inlineStr">
        <is>
          <t>Total Receivables</t>
        </is>
      </c>
      <c r="B56" t="inlineStr">
        <is>
          <t>Accounting</t>
        </is>
      </c>
      <c r="E56" t="inlineStr">
        <is>
          <t>Lowest Supplier Debt (Total Receivables)</t>
        </is>
      </c>
      <c r="F56" t="inlineStr">
        <is>
          <t>Highest Supplier Debt (Total Receivables)</t>
        </is>
      </c>
    </row>
    <row r="57">
      <c r="A57" t="inlineStr">
        <is>
          <t>D&amp;A/Total Assets</t>
        </is>
      </c>
      <c r="B57" t="inlineStr">
        <is>
          <t>Percentage</t>
        </is>
      </c>
      <c r="E57" t="inlineStr">
        <is>
          <t>Lowest Depreciation &amp; Amortization rate on Total Assets</t>
        </is>
      </c>
      <c r="F57" t="inlineStr">
        <is>
          <t>Highest Depreciation &amp; Amortization rate on Total Assets</t>
        </is>
      </c>
    </row>
    <row r="58">
      <c r="A58" t="inlineStr">
        <is>
          <t>D&amp;A/Fixed assets</t>
        </is>
      </c>
      <c r="B58" t="inlineStr">
        <is>
          <t>Percentage</t>
        </is>
      </c>
      <c r="E58" t="inlineStr">
        <is>
          <t>Lowest Depreciation &amp; Amortization rate on Fixed Assets</t>
        </is>
      </c>
      <c r="F58" t="inlineStr">
        <is>
          <t>Highest Depreciation &amp; Amortization rate on Fixed Assets</t>
        </is>
      </c>
    </row>
    <row r="59">
      <c r="A59" t="inlineStr">
        <is>
          <t>EV/EBITDA</t>
        </is>
      </c>
      <c r="B59" t="inlineStr">
        <is>
          <t>General</t>
        </is>
      </c>
      <c r="E59">
        <f>"Most Attractive Companies by "&amp;$A59</f>
        <v/>
      </c>
      <c r="F59">
        <f>"Most Expensive Companies by "&amp;$A59</f>
        <v/>
      </c>
    </row>
    <row r="60">
      <c r="A60" t="inlineStr">
        <is>
          <t>EV/EBITDA adj.</t>
        </is>
      </c>
      <c r="B60" t="inlineStr">
        <is>
          <t>General</t>
        </is>
      </c>
      <c r="E60">
        <f>"Most Attractive Companies by "&amp;$A60</f>
        <v/>
      </c>
      <c r="F60">
        <f>"Most Expensive Companies by "&amp;$A60</f>
        <v/>
      </c>
    </row>
    <row r="61">
      <c r="A61" t="inlineStr">
        <is>
          <t>P/E</t>
        </is>
      </c>
      <c r="B61" t="inlineStr">
        <is>
          <t>General</t>
        </is>
      </c>
      <c r="E61">
        <f>"Most Attractive Companies by "&amp;$A61</f>
        <v/>
      </c>
      <c r="F61">
        <f>"Most Expensive Companies by "&amp;$A61</f>
        <v/>
      </c>
    </row>
    <row r="62">
      <c r="A62" t="inlineStr">
        <is>
          <t>P/E adj.</t>
        </is>
      </c>
      <c r="B62" t="inlineStr">
        <is>
          <t>General</t>
        </is>
      </c>
      <c r="E62">
        <f>"Most Attractive Companies by "&amp;$A62</f>
        <v/>
      </c>
      <c r="F62">
        <f>"Most Expensive Companies by "&amp;$A62</f>
        <v/>
      </c>
    </row>
    <row r="63">
      <c r="A63" t="inlineStr">
        <is>
          <t>P/tBV</t>
        </is>
      </c>
      <c r="B63" t="inlineStr">
        <is>
          <t>General</t>
        </is>
      </c>
      <c r="E63">
        <f>"Most Attractive Companies by "&amp;$A63</f>
        <v/>
      </c>
      <c r="F63">
        <f>"Most Expensive Companies by "&amp;$A63</f>
        <v/>
      </c>
    </row>
    <row r="64">
      <c r="A64" t="inlineStr">
        <is>
          <t>NNWC/Market Cap</t>
        </is>
      </c>
      <c r="B64" t="inlineStr">
        <is>
          <t>General</t>
        </is>
      </c>
      <c r="E64">
        <f>"Worst Deep Value by: "&amp;$A64</f>
        <v/>
      </c>
      <c r="F64">
        <f>"Best Deep Value by: "&amp;$A64</f>
        <v/>
      </c>
    </row>
    <row r="65">
      <c r="A65" t="inlineStr">
        <is>
          <t>Debt/Equity</t>
        </is>
      </c>
      <c r="B65" t="inlineStr">
        <is>
          <t>General</t>
        </is>
      </c>
      <c r="E65" t="inlineStr">
        <is>
          <t>Companies with Lowest Financial Leverage (Debt/Equity)</t>
        </is>
      </c>
      <c r="F65" t="inlineStr">
        <is>
          <t>Companies with Highest Financial Leverage (Debt/Equity)</t>
        </is>
      </c>
    </row>
    <row r="66">
      <c r="A66" t="inlineStr">
        <is>
          <t>Financial debt/Total liabilities</t>
        </is>
      </c>
      <c r="B66" t="inlineStr">
        <is>
          <t>General</t>
        </is>
      </c>
      <c r="E66">
        <f>"Lowest ratio of "&amp;$A66</f>
        <v/>
      </c>
      <c r="F66" s="9">
        <f>"Highest ratio of "&amp;$A66</f>
        <v/>
      </c>
    </row>
    <row r="67">
      <c r="A67" t="inlineStr">
        <is>
          <t>Net Debt/EBITDA adj.</t>
        </is>
      </c>
      <c r="B67" t="inlineStr">
        <is>
          <t>General</t>
        </is>
      </c>
      <c r="E67">
        <f>"Lowest ratio of "&amp;$A67</f>
        <v/>
      </c>
      <c r="F67">
        <f>"Highest risk of "&amp;$A67</f>
        <v/>
      </c>
    </row>
    <row r="68">
      <c r="A68" t="inlineStr">
        <is>
          <t>Current Ratio</t>
        </is>
      </c>
      <c r="B68" t="inlineStr">
        <is>
          <t>General</t>
        </is>
      </c>
      <c r="E68">
        <f>"Worst Credit Liquidity by: "&amp;$A68</f>
        <v/>
      </c>
      <c r="F68">
        <f>"Best Credit Liquidity by: "&amp;$A68</f>
        <v/>
      </c>
    </row>
    <row r="69">
      <c r="A69" t="inlineStr">
        <is>
          <t>Quick Ratio</t>
        </is>
      </c>
      <c r="B69" t="inlineStr">
        <is>
          <t>General</t>
        </is>
      </c>
      <c r="E69">
        <f>"Worst Credit Liquidity by: "&amp;$A69</f>
        <v/>
      </c>
      <c r="F69">
        <f>"Best Credit Liquidity by: "&amp;$A69</f>
        <v/>
      </c>
    </row>
    <row r="70">
      <c r="A70" t="inlineStr">
        <is>
          <t>Gross profit margin</t>
        </is>
      </c>
      <c r="B70" t="inlineStr">
        <is>
          <t>Percentage</t>
        </is>
      </c>
      <c r="E70">
        <f>"Companies Generating Lowest "&amp;$A70</f>
        <v/>
      </c>
      <c r="F70">
        <f>"Companies Generating Highest "&amp;$A70</f>
        <v/>
      </c>
    </row>
    <row r="71">
      <c r="A71" t="inlineStr">
        <is>
          <t>Operating profit margin</t>
        </is>
      </c>
      <c r="B71" t="inlineStr">
        <is>
          <t>Percentage</t>
        </is>
      </c>
      <c r="E71">
        <f>"Companies Generating Lowest "&amp;$A71</f>
        <v/>
      </c>
      <c r="F71">
        <f>"Companies Generating Highest "&amp;$A71</f>
        <v/>
      </c>
    </row>
    <row r="72">
      <c r="A72" t="inlineStr">
        <is>
          <t>Adj. Net profit margin</t>
        </is>
      </c>
      <c r="B72" t="inlineStr">
        <is>
          <t>Percentage</t>
        </is>
      </c>
      <c r="E72">
        <f>"Companies Generating Lowest "&amp;$A72</f>
        <v/>
      </c>
      <c r="F72">
        <f>"Companies Generating Highest "&amp;$A72</f>
        <v/>
      </c>
    </row>
    <row r="73">
      <c r="A73" t="inlineStr">
        <is>
          <t>Adj. EBITDA margin</t>
        </is>
      </c>
      <c r="B73" t="inlineStr">
        <is>
          <t>Percentage</t>
        </is>
      </c>
      <c r="E73">
        <f>"Companies Generating Lowest "&amp;$A73</f>
        <v/>
      </c>
      <c r="F73">
        <f>"Companies Generating Highest "&amp;$A73</f>
        <v/>
      </c>
    </row>
    <row r="74">
      <c r="A74" t="inlineStr">
        <is>
          <t>Cash/Assets</t>
        </is>
      </c>
      <c r="B74" t="inlineStr">
        <is>
          <t>Percentage</t>
        </is>
      </c>
      <c r="E74" t="inlineStr">
        <is>
          <t>Balance Structure: Lowest Share of Cash in Total Assets</t>
        </is>
      </c>
      <c r="F74" t="inlineStr">
        <is>
          <t>Balance Structure: Highest Share of Cash in Total Assets</t>
        </is>
      </c>
    </row>
    <row r="75">
      <c r="A75" t="inlineStr">
        <is>
          <t>Retained earnings/Assets</t>
        </is>
      </c>
      <c r="B75" t="inlineStr">
        <is>
          <t>Percentage</t>
        </is>
      </c>
      <c r="E75" t="inlineStr">
        <is>
          <t>Balance Structure: Least Retained Earnings in Total Assets</t>
        </is>
      </c>
      <c r="F75" t="inlineStr">
        <is>
          <t>Balance Structure: Highest Accumulated Retained Earnings in Total Assets</t>
        </is>
      </c>
    </row>
    <row r="76">
      <c r="A76" t="inlineStr">
        <is>
          <t>Cash/Retained Earnings</t>
        </is>
      </c>
      <c r="B76" t="inlineStr">
        <is>
          <t>Percentage</t>
        </is>
      </c>
      <c r="E76">
        <f>"Lowest Cash coverage of Retained Earnings ("&amp;$A76&amp;")"</f>
        <v/>
      </c>
      <c r="F76">
        <f>"Highest Cash coverage of Retained Earnings ("&amp;$A76&amp;")"</f>
        <v/>
      </c>
    </row>
    <row r="77">
      <c r="A77" t="inlineStr">
        <is>
          <t>Cash/Market Cap</t>
        </is>
      </c>
      <c r="B77" t="inlineStr">
        <is>
          <t>Percentage</t>
        </is>
      </c>
      <c r="E77" s="9" t="inlineStr">
        <is>
          <t>Least Attractive Cash in Assets Coverage of Market Cap. (Cash/Market Cap)</t>
        </is>
      </c>
      <c r="F77" t="inlineStr">
        <is>
          <t>Most Attractive Cash in Assets Coverage of Market Cap. (Cash/Market Cap)</t>
        </is>
      </c>
    </row>
    <row r="78">
      <c r="A78" t="inlineStr">
        <is>
          <t>FCF/Market Cap</t>
        </is>
      </c>
      <c r="B78" t="inlineStr">
        <is>
          <t>Percentage</t>
        </is>
      </c>
      <c r="E78">
        <f>"Lowest Free Cash Flow Yield ("&amp;$A78&amp;")"</f>
        <v/>
      </c>
      <c r="F78">
        <f>"Highest Free Cash Flow Yield ("&amp;$A78&amp;")"</f>
        <v/>
      </c>
    </row>
    <row r="79">
      <c r="A79" t="inlineStr">
        <is>
          <t>Dividend yield</t>
        </is>
      </c>
      <c r="B79" t="inlineStr">
        <is>
          <t>Percentage</t>
        </is>
      </c>
      <c r="E79" s="9">
        <f>"Companies With Lowest "&amp;$A79</f>
        <v/>
      </c>
      <c r="F79">
        <f>"Companies With Highest "&amp;$A79</f>
        <v/>
      </c>
    </row>
    <row r="80">
      <c r="A80" t="inlineStr">
        <is>
          <t>Payout ratio</t>
        </is>
      </c>
      <c r="B80" t="inlineStr">
        <is>
          <t>Percentage</t>
        </is>
      </c>
      <c r="E80" s="9">
        <f>"Lowest "&amp;$A80</f>
        <v/>
      </c>
      <c r="F80">
        <f>"Highest "&amp;$A80</f>
        <v/>
      </c>
    </row>
  </sheetData>
  <pageMargins bottom="0.75" footer="0.3" header="0.3" left="0.7" right="0.7" top="0.75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yomajo</dc:creator>
  <dcterms:created xmlns:dcterms="http://purl.org/dc/terms/" xmlns:xsi="http://www.w3.org/2001/XMLSchema-instance" xsi:type="dcterms:W3CDTF">2019-05-20T15:48:39Z</dcterms:created>
  <dcterms:modified xmlns:dcterms="http://purl.org/dc/terms/" xmlns:xsi="http://www.w3.org/2001/XMLSchema-instance" xsi:type="dcterms:W3CDTF">2019-07-25T07:05:53Z</dcterms:modified>
  <cp:lastModifiedBy>yo</cp:lastModifiedBy>
  <cp:lastPrinted>2019-05-21T08:29:38Z</cp:lastPrinted>
</cp:coreProperties>
</file>