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imark14\Desktop\Master_Code_G14a-main\Hojadevida\svg\"/>
    </mc:Choice>
  </mc:AlternateContent>
  <xr:revisionPtr revIDLastSave="0" documentId="13_ncr:1_{BE726D20-EA26-406C-B504-27DCBDA128E2}" xr6:coauthVersionLast="47" xr6:coauthVersionMax="47" xr10:uidLastSave="{00000000-0000-0000-0000-000000000000}"/>
  <bookViews>
    <workbookView xWindow="-120" yWindow="-120" windowWidth="29040" windowHeight="15840" xr2:uid="{83EC5E39-A5A8-438B-86A6-1BFD1A32D5ED}"/>
  </bookViews>
  <sheets>
    <sheet name="Gerencie.c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B10" i="1"/>
  <c r="B12" i="1" s="1"/>
  <c r="B14" i="1" s="1"/>
  <c r="B21" i="1" s="1"/>
  <c r="B11" i="1" l="1"/>
  <c r="E15" i="1"/>
  <c r="B16" i="1" l="1"/>
  <c r="B19" i="1" s="1"/>
  <c r="B20" i="1" s="1"/>
  <c r="B18" i="1" l="1"/>
  <c r="B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B15" authorId="0" shapeId="0" xr:uid="{3965E213-A3EC-4651-BE72-5862ECB27E27}">
      <text>
        <r>
          <rPr>
            <b/>
            <sz val="9"/>
            <color indexed="81"/>
            <rFont val="Tahoma"/>
            <family val="2"/>
          </rPr>
          <t>Gerencie.com:</t>
        </r>
        <r>
          <rPr>
            <sz val="9"/>
            <color indexed="81"/>
            <rFont val="Tahoma"/>
            <family val="2"/>
          </rPr>
          <t xml:space="preserve">
El auxilio de transporte no se paga si el trabajador tiene un salario mensual superior a 2 salarios mínimos.
Esta equivalencia la determinamos sumando lo que se le paga diariamente a la trabajadora (salario en dinero + salario en especie + remuneración por descanso dominical) multiplicado por 30.
</t>
        </r>
      </text>
    </comment>
  </commentList>
</comments>
</file>

<file path=xl/sharedStrings.xml><?xml version="1.0" encoding="utf-8"?>
<sst xmlns="http://schemas.openxmlformats.org/spreadsheetml/2006/main" count="30" uniqueCount="28">
  <si>
    <t>Salario mensual</t>
  </si>
  <si>
    <t>Días trabajados el mes</t>
  </si>
  <si>
    <t>Salario diario en dinero</t>
  </si>
  <si>
    <t>Salario diario en especie</t>
  </si>
  <si>
    <t>Total salario diario</t>
  </si>
  <si>
    <t>Salario mínimo</t>
  </si>
  <si>
    <t>Auxilio de transporte</t>
  </si>
  <si>
    <t>Salario mensual para efectos de la liquidación</t>
  </si>
  <si>
    <t>Liquidación de las prestaciones sociales</t>
  </si>
  <si>
    <t>Prima de servicios</t>
  </si>
  <si>
    <t>Fecha de ingreso</t>
  </si>
  <si>
    <t>Fecha de liquidación</t>
  </si>
  <si>
    <t>Meses a liquidar</t>
  </si>
  <si>
    <t>Cesantías</t>
  </si>
  <si>
    <t>Intereses sobre cesantías</t>
  </si>
  <si>
    <t>Periodo a liquidar prima de servicios</t>
  </si>
  <si>
    <t>Fecha de la última liquidación</t>
  </si>
  <si>
    <t xml:space="preserve">Fecha de la liquidacion </t>
  </si>
  <si>
    <t>Valores de referencia</t>
  </si>
  <si>
    <t>Total de la liquidación de prestaciones sociales</t>
  </si>
  <si>
    <t>Descanso dominical remunerado proporcional diario</t>
  </si>
  <si>
    <t>Salario diario en dinero + especie</t>
  </si>
  <si>
    <t>Compensación de vacaciones</t>
  </si>
  <si>
    <t>Periodo a liquidar</t>
  </si>
  <si>
    <t>Total salario más auxilio de transporte proporcional</t>
  </si>
  <si>
    <t xml:space="preserve">Periodo a liquidar cesantías e
intereses sobre cesantías </t>
  </si>
  <si>
    <t>Formato para la liquidación de prestaciones sociales
 de una empleada 
que labora por días.</t>
  </si>
  <si>
    <t>auxilio de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</si>
</sst>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* #,##0.000_-;\-* #,##0.000_-;_-* &quot;-&quot;_-;_-@_-"/>
    <numFmt numFmtId="165" formatCode="_-* #,##0.0_-;\-* #,##0.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41" fontId="5" fillId="3" borderId="0" xfId="1" applyFont="1" applyFill="1" applyAlignment="1"/>
    <xf numFmtId="41" fontId="5" fillId="3" borderId="0" xfId="1" applyFont="1" applyFill="1"/>
    <xf numFmtId="41" fontId="5" fillId="3" borderId="1" xfId="1" applyFont="1" applyFill="1" applyBorder="1"/>
    <xf numFmtId="41" fontId="7" fillId="3" borderId="1" xfId="1" applyFont="1" applyFill="1" applyBorder="1" applyAlignment="1"/>
    <xf numFmtId="41" fontId="8" fillId="3" borderId="1" xfId="1" applyFont="1" applyFill="1" applyBorder="1" applyAlignment="1"/>
    <xf numFmtId="14" fontId="8" fillId="3" borderId="1" xfId="1" applyNumberFormat="1" applyFont="1" applyFill="1" applyBorder="1" applyAlignment="1"/>
    <xf numFmtId="41" fontId="8" fillId="3" borderId="1" xfId="1" applyNumberFormat="1" applyFont="1" applyFill="1" applyBorder="1" applyAlignment="1"/>
    <xf numFmtId="41" fontId="8" fillId="3" borderId="1" xfId="1" applyFont="1" applyFill="1" applyBorder="1"/>
    <xf numFmtId="14" fontId="8" fillId="3" borderId="1" xfId="1" applyNumberFormat="1" applyFont="1" applyFill="1" applyBorder="1"/>
    <xf numFmtId="41" fontId="8" fillId="3" borderId="1" xfId="1" applyNumberFormat="1" applyFont="1" applyFill="1" applyBorder="1"/>
    <xf numFmtId="165" fontId="5" fillId="3" borderId="0" xfId="1" applyNumberFormat="1" applyFont="1" applyFill="1"/>
    <xf numFmtId="41" fontId="4" fillId="4" borderId="5" xfId="1" applyFont="1" applyFill="1" applyBorder="1" applyAlignment="1">
      <alignment horizontal="center" vertical="center" wrapText="1"/>
    </xf>
    <xf numFmtId="41" fontId="4" fillId="4" borderId="6" xfId="1" applyFont="1" applyFill="1" applyBorder="1" applyAlignment="1">
      <alignment horizontal="center" vertical="center"/>
    </xf>
    <xf numFmtId="41" fontId="4" fillId="4" borderId="8" xfId="1" applyFont="1" applyFill="1" applyBorder="1" applyAlignment="1">
      <alignment horizontal="center" vertical="center"/>
    </xf>
    <xf numFmtId="41" fontId="4" fillId="4" borderId="0" xfId="1" applyFont="1" applyFill="1" applyBorder="1" applyAlignment="1">
      <alignment horizontal="center" vertical="center"/>
    </xf>
    <xf numFmtId="41" fontId="4" fillId="4" borderId="10" xfId="1" applyFont="1" applyFill="1" applyBorder="1" applyAlignment="1">
      <alignment horizontal="center" vertical="center"/>
    </xf>
    <xf numFmtId="41" fontId="4" fillId="4" borderId="11" xfId="1" applyFont="1" applyFill="1" applyBorder="1" applyAlignment="1">
      <alignment horizontal="center" vertical="center"/>
    </xf>
    <xf numFmtId="41" fontId="5" fillId="4" borderId="6" xfId="1" applyFont="1" applyFill="1" applyBorder="1" applyAlignment="1">
      <alignment horizontal="center"/>
    </xf>
    <xf numFmtId="41" fontId="5" fillId="4" borderId="7" xfId="1" applyFont="1" applyFill="1" applyBorder="1" applyAlignment="1">
      <alignment horizontal="center"/>
    </xf>
    <xf numFmtId="41" fontId="5" fillId="4" borderId="0" xfId="1" applyFont="1" applyFill="1" applyBorder="1" applyAlignment="1">
      <alignment horizontal="center"/>
    </xf>
    <xf numFmtId="41" fontId="5" fillId="4" borderId="9" xfId="1" applyFont="1" applyFill="1" applyBorder="1" applyAlignment="1">
      <alignment horizontal="center"/>
    </xf>
    <xf numFmtId="41" fontId="5" fillId="4" borderId="11" xfId="1" applyFont="1" applyFill="1" applyBorder="1" applyAlignment="1">
      <alignment horizontal="center"/>
    </xf>
    <xf numFmtId="41" fontId="5" fillId="4" borderId="12" xfId="1" applyFont="1" applyFill="1" applyBorder="1" applyAlignment="1">
      <alignment horizontal="center"/>
    </xf>
    <xf numFmtId="41" fontId="6" fillId="2" borderId="4" xfId="1" applyFont="1" applyFill="1" applyBorder="1" applyAlignment="1">
      <alignment horizontal="center"/>
    </xf>
    <xf numFmtId="41" fontId="6" fillId="2" borderId="1" xfId="1" applyFont="1" applyFill="1" applyBorder="1" applyAlignment="1">
      <alignment horizontal="center"/>
    </xf>
    <xf numFmtId="41" fontId="6" fillId="2" borderId="2" xfId="1" applyFont="1" applyFill="1" applyBorder="1" applyAlignment="1">
      <alignment horizontal="center"/>
    </xf>
    <xf numFmtId="41" fontId="6" fillId="2" borderId="3" xfId="1" applyFont="1" applyFill="1" applyBorder="1" applyAlignment="1">
      <alignment horizontal="center"/>
    </xf>
    <xf numFmtId="41" fontId="6" fillId="2" borderId="1" xfId="1" applyFont="1" applyFill="1" applyBorder="1" applyAlignment="1">
      <alignment horizontal="center" vertical="center" wrapText="1"/>
    </xf>
    <xf numFmtId="41" fontId="5" fillId="3" borderId="0" xfId="1" applyFont="1" applyFill="1" applyBorder="1"/>
    <xf numFmtId="165" fontId="5" fillId="3" borderId="0" xfId="1" applyNumberFormat="1" applyFont="1" applyFill="1" applyBorder="1"/>
    <xf numFmtId="41" fontId="8" fillId="3" borderId="0" xfId="1" applyFont="1" applyFill="1" applyBorder="1"/>
    <xf numFmtId="14" fontId="8" fillId="3" borderId="0" xfId="1" applyNumberFormat="1" applyFont="1" applyFill="1" applyBorder="1"/>
    <xf numFmtId="41" fontId="8" fillId="3" borderId="0" xfId="1" applyNumberFormat="1" applyFont="1" applyFill="1" applyBorder="1"/>
    <xf numFmtId="41" fontId="5" fillId="3" borderId="0" xfId="1" applyFont="1" applyFill="1" applyBorder="1" applyAlignment="1"/>
    <xf numFmtId="165" fontId="5" fillId="3" borderId="0" xfId="1" applyNumberFormat="1" applyFont="1" applyFill="1" applyBorder="1" applyAlignment="1"/>
    <xf numFmtId="41" fontId="5" fillId="3" borderId="13" xfId="1" applyFont="1" applyFill="1" applyBorder="1" applyAlignment="1"/>
    <xf numFmtId="41" fontId="5" fillId="3" borderId="4" xfId="1" applyFont="1" applyFill="1" applyBorder="1"/>
    <xf numFmtId="164" fontId="5" fillId="3" borderId="4" xfId="1" applyNumberFormat="1" applyFont="1" applyFill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1638301</xdr:colOff>
      <xdr:row>0</xdr:row>
      <xdr:rowOff>38100</xdr:rowOff>
    </xdr:from>
    <xdr:to>
      <xdr:col>3</xdr:col>
      <xdr:colOff>2762250</xdr:colOff>
      <xdr:row>5</xdr:row>
      <xdr:rowOff>161924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1F0E3DE-0494-4515-AE2E-2C8E23F90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1" y="38100"/>
          <a:ext cx="1123949" cy="1123949"/>
        </a:xfrm>
        <a:prstGeom prst="rect">
          <a:avLst/>
        </a:prstGeom>
      </xdr:spPr>
    </xdr:pic>
    <xdr:clientData/>
  </xdr:twoCellAnchor>
  <xdr:oneCellAnchor>
    <xdr:from>
      <xdr:col>6</xdr:col>
      <xdr:colOff>19047</xdr:colOff>
      <xdr:row>0</xdr:row>
      <xdr:rowOff>0</xdr:rowOff>
    </xdr:from>
    <xdr:ext cx="5495928" cy="3952874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F80C948-BFBC-4CFB-8125-C6C0E97567ED}"/>
            </a:ext>
          </a:extLst>
        </xdr:cNvPr>
        <xdr:cNvSpPr txBox="1"/>
      </xdr:nvSpPr>
      <xdr:spPr>
        <a:xfrm>
          <a:off x="10029822" y="0"/>
          <a:ext cx="5495928" cy="3952874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 1</a:t>
          </a:r>
          <a:r>
            <a:rPr lang="es-CO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Las prima de servicios se debe pagar semestralmente, de allí que la fecha de la última liquidación es diferente, pues generalmente corresponde al 30 de junio para la primera cuota y el 31 de diciembre para la segunda.</a:t>
          </a:r>
        </a:p>
        <a:p>
          <a:r>
            <a:rPr lang="es-CO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 2</a:t>
          </a:r>
          <a:r>
            <a:rPr lang="es-CO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Al formular las liquidaciones hay un pequeño desfase de uno o dos días dependiendo de si el mes tiene 28 o 31 días, problema que Excel corrige con la función DIAS360 pero en algunos casos no.</a:t>
          </a:r>
        </a:p>
        <a:p>
          <a:r>
            <a:rPr lang="es-CO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 3</a:t>
          </a:r>
          <a:r>
            <a:rPr lang="es-CO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Recuerde que para el cálculo de las prestaciones sociales se incluye el auxilio de transporte más no para el cálculo de las vacaciones.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 4</a:t>
          </a:r>
          <a:r>
            <a:rPr lang="es-CO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El auxilio de transporte no se paga si el trabajador tiene un salario mensual superior a 2 salarios mínimos. Esta equivalencia la determinamos sumando lo que se le paga diariamente a la trabajadora (salario en dinero + salario en especie + remuneración por descanso dominical) multiplicado por 30.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 5. </a:t>
          </a:r>
          <a:r>
            <a:rPr lang="es-C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datos para liquidar las vacaciones se han separado por cuando estas pueden tener un periodo de  liquidación diferente, ya que la empleada puede liquidarse cuando hace un mes salió a vacaciones, de manera que la fecha del inicio de la liquidación será diferente.</a:t>
          </a:r>
        </a:p>
        <a:p>
          <a:endParaRPr lang="es-CO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s-CO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s-CO" sz="1400"/>
        </a:p>
      </xdr:txBody>
    </xdr:sp>
    <xdr:clientData/>
  </xdr:oneCellAnchor>
  <xdr:oneCellAnchor>
    <xdr:from>
      <xdr:col>6</xdr:col>
      <xdr:colOff>9525</xdr:colOff>
      <xdr:row>19</xdr:row>
      <xdr:rowOff>161926</xdr:rowOff>
    </xdr:from>
    <xdr:ext cx="5534025" cy="159524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209221-AAC2-49B9-A7A8-E17FE9B5414A}"/>
            </a:ext>
          </a:extLst>
        </xdr:cNvPr>
        <xdr:cNvSpPr txBox="1"/>
      </xdr:nvSpPr>
      <xdr:spPr>
        <a:xfrm>
          <a:off x="10020300" y="3943351"/>
          <a:ext cx="5534025" cy="15952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2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Documentos a consultar:</a:t>
          </a:r>
        </a:p>
        <a:p>
          <a:pPr lvl="0"/>
          <a:r>
            <a:rPr lang="es-CO" sz="1300" b="0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  <a:hlinkClick xmlns:r="http://schemas.openxmlformats.org/officeDocument/2006/relationships" r:id=""/>
            </a:rPr>
            <a:t>¿Cuánto se le debe pagar por un día de trabajo a una empleada del servicio doméstico?</a:t>
          </a:r>
          <a:endParaRPr lang="es-CO" sz="13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  <a:p>
          <a:pPr lvl="0"/>
          <a:r>
            <a:rPr lang="es-CO" sz="1300" b="0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  <a:hlinkClick xmlns:r="http://schemas.openxmlformats.org/officeDocument/2006/relationships" r:id=""/>
            </a:rPr>
            <a:t>Liquidación de empleada del servicio doméstico que trabaja por días</a:t>
          </a:r>
          <a:r>
            <a:rPr lang="es-CO" sz="1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s-CO" sz="1300" b="0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  <a:hlinkClick xmlns:r="http://schemas.openxmlformats.org/officeDocument/2006/relationships" r:id=""/>
            </a:rPr>
            <a:t>Para efectos laborales el mes se entiende de 30 días.</a:t>
          </a:r>
          <a:endParaRPr lang="es-CO" sz="13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  <a:p>
          <a:pPr lvl="0"/>
          <a:r>
            <a:rPr lang="es-CO" sz="1300" b="0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  <a:hlinkClick xmlns:r="http://schemas.openxmlformats.org/officeDocument/2006/relationships" r:id=""/>
            </a:rPr>
            <a:t>Plazo para pagar la liquidación del contrato de trabajo.</a:t>
          </a:r>
          <a:endParaRPr lang="es-CO" sz="13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5DB4-B640-4563-AA73-637A08A81C8A}">
  <dimension ref="A1:I30"/>
  <sheetViews>
    <sheetView tabSelected="1" workbookViewId="0">
      <selection activeCell="D23" sqref="D23"/>
    </sheetView>
  </sheetViews>
  <sheetFormatPr baseColWidth="10" defaultRowHeight="15.75" x14ac:dyDescent="0.25"/>
  <cols>
    <col min="1" max="1" width="56.140625" style="2" customWidth="1"/>
    <col min="2" max="2" width="11.5703125" style="2" bestFit="1" customWidth="1"/>
    <col min="3" max="3" width="6" style="2" customWidth="1"/>
    <col min="4" max="4" width="44.5703125" style="2" customWidth="1"/>
    <col min="5" max="5" width="20.42578125" style="2" customWidth="1"/>
    <col min="6" max="6" width="5.85546875" style="2" customWidth="1"/>
    <col min="7" max="16384" width="11.42578125" style="2"/>
  </cols>
  <sheetData>
    <row r="1" spans="1:7" x14ac:dyDescent="0.25">
      <c r="A1" s="12" t="s">
        <v>26</v>
      </c>
      <c r="B1" s="13"/>
      <c r="C1" s="13"/>
      <c r="D1" s="18"/>
      <c r="E1" s="19"/>
      <c r="F1" s="1"/>
      <c r="G1" s="1"/>
    </row>
    <row r="2" spans="1:7" x14ac:dyDescent="0.25">
      <c r="A2" s="14"/>
      <c r="B2" s="15"/>
      <c r="C2" s="15"/>
      <c r="D2" s="20"/>
      <c r="E2" s="21"/>
      <c r="F2" s="1"/>
      <c r="G2" s="1"/>
    </row>
    <row r="3" spans="1:7" x14ac:dyDescent="0.25">
      <c r="A3" s="14"/>
      <c r="B3" s="15"/>
      <c r="C3" s="15"/>
      <c r="D3" s="20"/>
      <c r="E3" s="21"/>
      <c r="F3" s="1"/>
      <c r="G3" s="1"/>
    </row>
    <row r="4" spans="1:7" x14ac:dyDescent="0.25">
      <c r="A4" s="14"/>
      <c r="B4" s="15"/>
      <c r="C4" s="15"/>
      <c r="D4" s="20"/>
      <c r="E4" s="21"/>
      <c r="F4" s="1"/>
      <c r="G4" s="1"/>
    </row>
    <row r="5" spans="1:7" x14ac:dyDescent="0.25">
      <c r="A5" s="14"/>
      <c r="B5" s="15"/>
      <c r="C5" s="15"/>
      <c r="D5" s="20"/>
      <c r="E5" s="21"/>
      <c r="F5" s="1"/>
      <c r="G5" s="1"/>
    </row>
    <row r="6" spans="1:7" x14ac:dyDescent="0.25">
      <c r="A6" s="16"/>
      <c r="B6" s="17"/>
      <c r="C6" s="17"/>
      <c r="D6" s="22"/>
      <c r="E6" s="23"/>
      <c r="F6" s="1"/>
      <c r="G6" s="1"/>
    </row>
    <row r="7" spans="1:7" x14ac:dyDescent="0.25">
      <c r="A7" s="24" t="s">
        <v>7</v>
      </c>
      <c r="B7" s="24"/>
      <c r="D7" s="24" t="s">
        <v>18</v>
      </c>
      <c r="E7" s="24"/>
      <c r="F7" s="1"/>
      <c r="G7" s="1"/>
    </row>
    <row r="8" spans="1:7" x14ac:dyDescent="0.25">
      <c r="A8" s="3" t="s">
        <v>2</v>
      </c>
      <c r="B8" s="3">
        <v>28000</v>
      </c>
      <c r="D8" s="5" t="s">
        <v>5</v>
      </c>
      <c r="E8" s="5">
        <v>1000000</v>
      </c>
      <c r="F8" s="1"/>
      <c r="G8" s="1"/>
    </row>
    <row r="9" spans="1:7" ht="15" customHeight="1" x14ac:dyDescent="0.25">
      <c r="A9" s="3" t="s">
        <v>3</v>
      </c>
      <c r="B9" s="3">
        <v>0</v>
      </c>
      <c r="D9" s="5" t="s">
        <v>6</v>
      </c>
      <c r="E9" s="5">
        <v>0</v>
      </c>
      <c r="F9" s="1"/>
      <c r="G9" s="1"/>
    </row>
    <row r="10" spans="1:7" ht="15" customHeight="1" x14ac:dyDescent="0.25">
      <c r="A10" s="3" t="s">
        <v>21</v>
      </c>
      <c r="B10" s="3">
        <f>B8+B9</f>
        <v>28000</v>
      </c>
      <c r="D10" s="28" t="s">
        <v>25</v>
      </c>
      <c r="E10" s="28"/>
      <c r="F10" s="1"/>
      <c r="G10" s="1"/>
    </row>
    <row r="11" spans="1:7" x14ac:dyDescent="0.25">
      <c r="A11" s="3" t="s">
        <v>20</v>
      </c>
      <c r="B11" s="3">
        <f>B10/6</f>
        <v>4666.666666666667</v>
      </c>
      <c r="D11" s="28"/>
      <c r="E11" s="28"/>
      <c r="F11" s="1"/>
      <c r="G11" s="1"/>
    </row>
    <row r="12" spans="1:7" x14ac:dyDescent="0.25">
      <c r="A12" s="36" t="s">
        <v>4</v>
      </c>
      <c r="B12" s="36">
        <f>B10+(B10/6)</f>
        <v>32666.666666666668</v>
      </c>
      <c r="D12" s="5" t="s">
        <v>10</v>
      </c>
      <c r="E12" s="6">
        <v>44581</v>
      </c>
      <c r="F12" s="1"/>
      <c r="G12" s="1"/>
    </row>
    <row r="13" spans="1:7" x14ac:dyDescent="0.25">
      <c r="A13" s="37" t="s">
        <v>1</v>
      </c>
      <c r="B13" s="38">
        <v>10</v>
      </c>
      <c r="D13" s="5" t="s">
        <v>11</v>
      </c>
      <c r="E13" s="6">
        <v>44758</v>
      </c>
      <c r="F13" s="1"/>
      <c r="G13" s="1"/>
    </row>
    <row r="14" spans="1:7" x14ac:dyDescent="0.25">
      <c r="A14" s="3" t="s">
        <v>0</v>
      </c>
      <c r="B14" s="3">
        <f>B12*B13</f>
        <v>326666.66666666669</v>
      </c>
      <c r="D14" s="5" t="s">
        <v>12</v>
      </c>
      <c r="E14" s="7">
        <v>6</v>
      </c>
    </row>
    <row r="15" spans="1:7" x14ac:dyDescent="0.25">
      <c r="A15" s="3" t="s">
        <v>27</v>
      </c>
      <c r="B15" s="3">
        <v>20000</v>
      </c>
      <c r="D15" s="5" t="s">
        <v>23</v>
      </c>
      <c r="E15" s="7">
        <f>E14*30</f>
        <v>180</v>
      </c>
    </row>
    <row r="16" spans="1:7" x14ac:dyDescent="0.25">
      <c r="A16" s="3" t="s">
        <v>24</v>
      </c>
      <c r="B16" s="3">
        <f>B14+B15</f>
        <v>346666.66666666669</v>
      </c>
      <c r="D16" s="25" t="s">
        <v>15</v>
      </c>
      <c r="E16" s="25"/>
    </row>
    <row r="17" spans="1:9" x14ac:dyDescent="0.25">
      <c r="A17" s="26" t="s">
        <v>8</v>
      </c>
      <c r="B17" s="27"/>
      <c r="D17" s="8" t="s">
        <v>16</v>
      </c>
      <c r="E17" s="9">
        <v>44581</v>
      </c>
    </row>
    <row r="18" spans="1:9" x14ac:dyDescent="0.25">
      <c r="A18" s="3" t="s">
        <v>9</v>
      </c>
      <c r="B18" s="3">
        <f>(B16*E20)/360</f>
        <v>173333.33333333334</v>
      </c>
      <c r="D18" s="8" t="s">
        <v>17</v>
      </c>
      <c r="E18" s="9">
        <v>44758</v>
      </c>
    </row>
    <row r="19" spans="1:9" x14ac:dyDescent="0.25">
      <c r="A19" s="3" t="s">
        <v>13</v>
      </c>
      <c r="B19" s="3">
        <f>(B16*E15)/360</f>
        <v>173333.33333333334</v>
      </c>
      <c r="D19" s="8" t="s">
        <v>12</v>
      </c>
      <c r="E19" s="10">
        <v>6</v>
      </c>
    </row>
    <row r="20" spans="1:9" x14ac:dyDescent="0.25">
      <c r="A20" s="3" t="s">
        <v>14</v>
      </c>
      <c r="B20" s="3">
        <f>(B19*E15*0.12)/360</f>
        <v>10400</v>
      </c>
      <c r="D20" s="8" t="s">
        <v>23</v>
      </c>
      <c r="E20" s="8">
        <f>E19*30</f>
        <v>180</v>
      </c>
    </row>
    <row r="21" spans="1:9" x14ac:dyDescent="0.25">
      <c r="A21" s="3" t="s">
        <v>22</v>
      </c>
      <c r="B21" s="3">
        <f>(B14*E25)/720</f>
        <v>0</v>
      </c>
      <c r="D21" s="25"/>
      <c r="E21" s="25"/>
    </row>
    <row r="22" spans="1:9" x14ac:dyDescent="0.25">
      <c r="A22" s="4" t="s">
        <v>19</v>
      </c>
      <c r="B22" s="4">
        <f>B18+B19+B20+B21</f>
        <v>357066.66666666669</v>
      </c>
      <c r="D22" s="31"/>
      <c r="E22" s="32"/>
      <c r="F22" s="29"/>
    </row>
    <row r="23" spans="1:9" x14ac:dyDescent="0.25">
      <c r="D23" s="31"/>
      <c r="E23" s="32"/>
      <c r="F23" s="29"/>
    </row>
    <row r="24" spans="1:9" x14ac:dyDescent="0.25">
      <c r="D24" s="31"/>
      <c r="E24" s="33"/>
      <c r="F24" s="29"/>
    </row>
    <row r="25" spans="1:9" x14ac:dyDescent="0.25">
      <c r="D25" s="31"/>
      <c r="E25" s="31"/>
      <c r="F25" s="29"/>
    </row>
    <row r="26" spans="1:9" x14ac:dyDescent="0.25">
      <c r="D26" s="34"/>
      <c r="E26" s="35"/>
      <c r="F26" s="30"/>
      <c r="I26" s="11"/>
    </row>
    <row r="27" spans="1:9" x14ac:dyDescent="0.25">
      <c r="D27" s="29"/>
      <c r="E27" s="29"/>
      <c r="F27" s="29"/>
    </row>
    <row r="28" spans="1:9" x14ac:dyDescent="0.25">
      <c r="D28" s="29"/>
      <c r="E28" s="29"/>
      <c r="F28" s="29"/>
      <c r="I28" s="11"/>
    </row>
    <row r="29" spans="1:9" x14ac:dyDescent="0.25">
      <c r="D29" s="29"/>
      <c r="E29" s="29"/>
      <c r="F29" s="29"/>
    </row>
    <row r="30" spans="1:9" x14ac:dyDescent="0.25">
      <c r="D30" s="29"/>
      <c r="E30" s="29"/>
      <c r="F30" s="29"/>
    </row>
  </sheetData>
  <mergeCells count="8">
    <mergeCell ref="A1:C6"/>
    <mergeCell ref="D1:E6"/>
    <mergeCell ref="A7:B7"/>
    <mergeCell ref="D21:E21"/>
    <mergeCell ref="A17:B17"/>
    <mergeCell ref="D10:E11"/>
    <mergeCell ref="D16:E16"/>
    <mergeCell ref="D7:E7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Gerencie.com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yeimark14</cp:lastModifiedBy>
  <dcterms:created xsi:type="dcterms:W3CDTF">2019-05-02T19:01:38Z</dcterms:created>
  <dcterms:modified xsi:type="dcterms:W3CDTF">2022-07-16T14:57:57Z</dcterms:modified>
</cp:coreProperties>
</file>