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ahziemba/OneDrive - Northwell Health/1D workpile/"/>
    </mc:Choice>
  </mc:AlternateContent>
  <xr:revisionPtr revIDLastSave="0" documentId="13_ncr:11_{F124DFB0-3F40-E941-871B-3CC258BC9660}" xr6:coauthVersionLast="47" xr6:coauthVersionMax="47" xr10:uidLastSave="{00000000-0000-0000-0000-000000000000}"/>
  <bookViews>
    <workbookView xWindow="2900" yWindow="3460" windowWidth="24280" windowHeight="17500" xr2:uid="{7B83CCAA-E8D6-8E42-960F-738143680BCA}"/>
  </bookViews>
  <sheets>
    <sheet name="Sheet1" sheetId="1" r:id="rId1"/>
  </sheets>
  <definedNames>
    <definedName name="FN">Sheet1!$B$32</definedName>
    <definedName name="FP">Sheet1!$B$30</definedName>
    <definedName name="Sensitivity">Sheet1!$B$34</definedName>
    <definedName name="Specificity">Sheet1!$B$35</definedName>
    <definedName name="TN">Sheet1!$B$31</definedName>
    <definedName name="TP">Sheet1!$B$29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I7" i="1" a="1"/>
  <c r="I7" i="1" s="1"/>
  <c r="J7" i="1" s="1" a="1"/>
  <c r="J7" i="1" s="1"/>
  <c r="I8" i="1" a="1"/>
  <c r="I8" i="1" s="1"/>
  <c r="I9" i="1" a="1"/>
  <c r="I9" i="1" s="1"/>
  <c r="I10" i="1" a="1"/>
  <c r="I10" i="1" s="1"/>
  <c r="I11" i="1" a="1"/>
  <c r="I11" i="1" s="1"/>
  <c r="J11" i="1" s="1" a="1"/>
  <c r="J11" i="1" s="1"/>
  <c r="I12" i="1" a="1"/>
  <c r="I12" i="1" s="1"/>
  <c r="I13" i="1" a="1"/>
  <c r="I13" i="1" s="1"/>
  <c r="I14" i="1" a="1"/>
  <c r="I14" i="1" s="1"/>
  <c r="I15" i="1" a="1"/>
  <c r="I15" i="1" s="1"/>
  <c r="J15" i="1" s="1" a="1"/>
  <c r="J15" i="1" s="1"/>
  <c r="I16" i="1" a="1"/>
  <c r="I16" i="1" s="1"/>
  <c r="I17" i="1" a="1"/>
  <c r="I17" i="1" s="1"/>
  <c r="I18" i="1" a="1"/>
  <c r="I18" i="1" s="1"/>
  <c r="I19" i="1" a="1"/>
  <c r="I19" i="1" s="1"/>
  <c r="J19" i="1" s="1" a="1"/>
  <c r="J19" i="1" s="1"/>
  <c r="I20" i="1" a="1"/>
  <c r="I20" i="1" s="1"/>
  <c r="I21" i="1" a="1"/>
  <c r="I21" i="1" s="1"/>
  <c r="I22" i="1" a="1"/>
  <c r="I22" i="1" s="1"/>
  <c r="I23" i="1" a="1"/>
  <c r="I23" i="1" s="1"/>
  <c r="J23" i="1" s="1" a="1"/>
  <c r="J23" i="1" s="1"/>
  <c r="I24" i="1" a="1"/>
  <c r="I24" i="1" s="1"/>
  <c r="I25" i="1" a="1"/>
  <c r="I25" i="1" s="1"/>
  <c r="I26" i="1" a="1"/>
  <c r="I26" i="1" s="1"/>
  <c r="I27" i="1" a="1"/>
  <c r="I27" i="1" s="1"/>
  <c r="J27" i="1" s="1" a="1"/>
  <c r="J27" i="1" s="1"/>
  <c r="I28" i="1" a="1"/>
  <c r="I28" i="1" s="1"/>
  <c r="I29" i="1" a="1"/>
  <c r="I29" i="1" s="1"/>
  <c r="I30" i="1" a="1"/>
  <c r="I30" i="1" s="1"/>
  <c r="I31" i="1" a="1"/>
  <c r="I31" i="1" s="1"/>
  <c r="J31" i="1" s="1" a="1"/>
  <c r="J31" i="1" s="1"/>
  <c r="I32" i="1" a="1"/>
  <c r="I32" i="1" s="1"/>
  <c r="I33" i="1" a="1"/>
  <c r="I33" i="1" s="1"/>
  <c r="I34" i="1" a="1"/>
  <c r="I34" i="1" s="1"/>
  <c r="I35" i="1" a="1"/>
  <c r="I35" i="1" s="1"/>
  <c r="J35" i="1" s="1" a="1"/>
  <c r="J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J43" i="1" s="1" a="1"/>
  <c r="J43" i="1" s="1"/>
  <c r="I44" i="1" a="1"/>
  <c r="I44" i="1" s="1"/>
  <c r="I45" i="1" a="1"/>
  <c r="I45" i="1" s="1"/>
  <c r="I46" i="1" a="1"/>
  <c r="I46" i="1" s="1"/>
  <c r="I47" i="1" a="1"/>
  <c r="I47" i="1" s="1"/>
  <c r="J47" i="1" s="1" a="1"/>
  <c r="J47" i="1" s="1"/>
  <c r="I48" i="1" a="1"/>
  <c r="I48" i="1" s="1"/>
  <c r="I49" i="1" a="1"/>
  <c r="I49" i="1" s="1"/>
  <c r="I50" i="1" a="1"/>
  <c r="I50" i="1" s="1"/>
  <c r="I51" i="1" a="1"/>
  <c r="I51" i="1" s="1"/>
  <c r="J51" i="1" s="1" a="1"/>
  <c r="J51" i="1" s="1"/>
  <c r="I52" i="1" a="1"/>
  <c r="I52" i="1" s="1"/>
  <c r="I53" i="1" a="1"/>
  <c r="I53" i="1" s="1"/>
  <c r="I54" i="1" a="1"/>
  <c r="I54" i="1" s="1"/>
  <c r="I55" i="1" a="1"/>
  <c r="I55" i="1" s="1"/>
  <c r="J55" i="1" s="1" a="1"/>
  <c r="J55" i="1" s="1"/>
  <c r="I56" i="1" a="1"/>
  <c r="I56" i="1" s="1"/>
  <c r="I57" i="1" a="1"/>
  <c r="I57" i="1" s="1"/>
  <c r="I58" i="1" a="1"/>
  <c r="I58" i="1" s="1"/>
  <c r="I59" i="1" a="1"/>
  <c r="I59" i="1" s="1"/>
  <c r="J59" i="1" s="1" a="1"/>
  <c r="J59" i="1" s="1"/>
  <c r="I60" i="1" a="1"/>
  <c r="I60" i="1" s="1"/>
  <c r="I61" i="1" a="1"/>
  <c r="I61" i="1" s="1"/>
  <c r="I62" i="1" a="1"/>
  <c r="I62" i="1" s="1"/>
  <c r="I63" i="1" a="1"/>
  <c r="I63" i="1" s="1"/>
  <c r="J63" i="1" s="1" a="1"/>
  <c r="J63" i="1" s="1"/>
  <c r="I64" i="1" a="1"/>
  <c r="I64" i="1" s="1"/>
  <c r="I65" i="1" a="1"/>
  <c r="I65" i="1" s="1"/>
  <c r="I66" i="1" a="1"/>
  <c r="I66" i="1" s="1"/>
  <c r="I67" i="1" a="1"/>
  <c r="I67" i="1" s="1"/>
  <c r="J67" i="1" s="1" a="1"/>
  <c r="J67" i="1" s="1"/>
  <c r="I68" i="1" a="1"/>
  <c r="I68" i="1" s="1"/>
  <c r="I69" i="1" a="1"/>
  <c r="I69" i="1" s="1"/>
  <c r="I70" i="1" a="1"/>
  <c r="I70" i="1" s="1"/>
  <c r="I71" i="1" a="1"/>
  <c r="I71" i="1" s="1"/>
  <c r="J71" i="1" s="1" a="1"/>
  <c r="J71" i="1" s="1"/>
  <c r="I72" i="1" a="1"/>
  <c r="I72" i="1" s="1"/>
  <c r="I73" i="1" a="1"/>
  <c r="I73" i="1" s="1"/>
  <c r="I74" i="1" a="1"/>
  <c r="I74" i="1" s="1"/>
  <c r="I75" i="1" a="1"/>
  <c r="I75" i="1" s="1"/>
  <c r="J75" i="1" s="1" a="1"/>
  <c r="J75" i="1" s="1"/>
  <c r="I76" i="1" a="1"/>
  <c r="I76" i="1" s="1"/>
  <c r="I77" i="1" a="1"/>
  <c r="I77" i="1" s="1"/>
  <c r="I78" i="1" a="1"/>
  <c r="I78" i="1" s="1"/>
  <c r="I79" i="1" a="1"/>
  <c r="I79" i="1" s="1"/>
  <c r="J79" i="1" s="1" a="1"/>
  <c r="J79" i="1" s="1"/>
  <c r="I80" i="1" a="1"/>
  <c r="I80" i="1" s="1"/>
  <c r="I81" i="1" a="1"/>
  <c r="I81" i="1" s="1"/>
  <c r="I82" i="1" a="1"/>
  <c r="I82" i="1" s="1"/>
  <c r="I83" i="1" a="1"/>
  <c r="I83" i="1" s="1"/>
  <c r="J83" i="1" s="1" a="1"/>
  <c r="J83" i="1" s="1"/>
  <c r="I84" i="1" a="1"/>
  <c r="I84" i="1" s="1"/>
  <c r="I85" i="1" a="1"/>
  <c r="I85" i="1" s="1"/>
  <c r="I86" i="1" a="1"/>
  <c r="I86" i="1" s="1"/>
  <c r="I87" i="1" a="1"/>
  <c r="I87" i="1" s="1"/>
  <c r="J87" i="1" s="1" a="1"/>
  <c r="J87" i="1" s="1"/>
  <c r="I88" i="1" a="1"/>
  <c r="I88" i="1" s="1"/>
  <c r="I89" i="1" a="1"/>
  <c r="I89" i="1" s="1"/>
  <c r="I90" i="1" a="1"/>
  <c r="I90" i="1" s="1"/>
  <c r="I91" i="1" a="1"/>
  <c r="I91" i="1" s="1"/>
  <c r="J91" i="1" s="1" a="1"/>
  <c r="J91" i="1" s="1"/>
  <c r="I92" i="1" a="1"/>
  <c r="I92" i="1" s="1"/>
  <c r="I93" i="1" a="1"/>
  <c r="I93" i="1" s="1"/>
  <c r="I94" i="1" a="1"/>
  <c r="I94" i="1" s="1"/>
  <c r="I95" i="1" a="1"/>
  <c r="I95" i="1" s="1"/>
  <c r="J95" i="1" s="1" a="1"/>
  <c r="J95" i="1" s="1"/>
  <c r="I96" i="1" a="1"/>
  <c r="I96" i="1" s="1"/>
  <c r="I97" i="1" a="1"/>
  <c r="I97" i="1" s="1"/>
  <c r="I98" i="1" a="1"/>
  <c r="I98" i="1" s="1"/>
  <c r="I99" i="1" a="1"/>
  <c r="I99" i="1" s="1"/>
  <c r="J99" i="1" s="1" a="1"/>
  <c r="J99" i="1" s="1"/>
  <c r="I100" i="1" a="1"/>
  <c r="I100" i="1" s="1"/>
  <c r="I101" i="1" a="1"/>
  <c r="I101" i="1" s="1"/>
  <c r="I102" i="1" a="1"/>
  <c r="I102" i="1" s="1"/>
  <c r="I103" i="1" a="1"/>
  <c r="I103" i="1" s="1"/>
  <c r="J103" i="1" s="1" a="1"/>
  <c r="J103" i="1" s="1"/>
  <c r="I104" i="1" a="1"/>
  <c r="I104" i="1" s="1"/>
  <c r="I105" i="1" a="1"/>
  <c r="I105" i="1" s="1"/>
  <c r="I106" i="1" a="1"/>
  <c r="I106" i="1" s="1"/>
  <c r="I107" i="1" a="1"/>
  <c r="I107" i="1" s="1"/>
  <c r="J107" i="1" s="1" a="1"/>
  <c r="J107" i="1" s="1"/>
  <c r="I108" i="1" a="1"/>
  <c r="I108" i="1" s="1"/>
  <c r="I109" i="1" a="1"/>
  <c r="I109" i="1" s="1"/>
  <c r="I110" i="1" a="1"/>
  <c r="I110" i="1" s="1"/>
  <c r="I111" i="1" a="1"/>
  <c r="I111" i="1" s="1"/>
  <c r="J111" i="1" s="1" a="1"/>
  <c r="J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J135" i="1" s="1" a="1"/>
  <c r="J135" i="1" s="1"/>
  <c r="I136" i="1" a="1"/>
  <c r="I136" i="1" s="1"/>
  <c r="I137" i="1" a="1"/>
  <c r="I137" i="1" s="1"/>
  <c r="I138" i="1" a="1"/>
  <c r="I138" i="1" s="1"/>
  <c r="I139" i="1" a="1"/>
  <c r="I139" i="1" s="1"/>
  <c r="J139" i="1" s="1" a="1"/>
  <c r="J139" i="1" s="1"/>
  <c r="I140" i="1" a="1"/>
  <c r="I140" i="1" s="1"/>
  <c r="I141" i="1" a="1"/>
  <c r="I141" i="1" s="1"/>
  <c r="I142" i="1" a="1"/>
  <c r="I142" i="1" s="1"/>
  <c r="I143" i="1" a="1"/>
  <c r="I143" i="1" s="1"/>
  <c r="J143" i="1" s="1" a="1"/>
  <c r="J143" i="1" s="1"/>
  <c r="I144" i="1" a="1"/>
  <c r="I144" i="1" s="1"/>
  <c r="I145" i="1" a="1"/>
  <c r="I145" i="1" s="1"/>
  <c r="I146" i="1" a="1"/>
  <c r="I146" i="1" s="1"/>
  <c r="I147" i="1" a="1"/>
  <c r="I147" i="1" s="1"/>
  <c r="J147" i="1" s="1" a="1"/>
  <c r="J147" i="1" s="1"/>
  <c r="I148" i="1" a="1"/>
  <c r="I148" i="1" s="1"/>
  <c r="I149" i="1" a="1"/>
  <c r="I149" i="1" s="1"/>
  <c r="I150" i="1" a="1"/>
  <c r="I150" i="1" s="1"/>
  <c r="I151" i="1" a="1"/>
  <c r="I151" i="1" s="1"/>
  <c r="J151" i="1" s="1" a="1"/>
  <c r="J151" i="1" s="1"/>
  <c r="I152" i="1" a="1"/>
  <c r="I152" i="1" s="1"/>
  <c r="I153" i="1" a="1"/>
  <c r="I153" i="1" s="1"/>
  <c r="I154" i="1" a="1"/>
  <c r="I154" i="1" s="1"/>
  <c r="I155" i="1" a="1"/>
  <c r="I155" i="1" s="1"/>
  <c r="J155" i="1" s="1" a="1"/>
  <c r="J155" i="1" s="1"/>
  <c r="I156" i="1" a="1"/>
  <c r="I156" i="1" s="1"/>
  <c r="I157" i="1" a="1"/>
  <c r="I157" i="1" s="1"/>
  <c r="I158" i="1" a="1"/>
  <c r="I158" i="1" s="1"/>
  <c r="I159" i="1" a="1"/>
  <c r="I159" i="1" s="1"/>
  <c r="J159" i="1" s="1" a="1"/>
  <c r="J159" i="1" s="1"/>
  <c r="I160" i="1" a="1"/>
  <c r="I160" i="1" s="1"/>
  <c r="I161" i="1" a="1"/>
  <c r="I161" i="1" s="1"/>
  <c r="I162" i="1" a="1"/>
  <c r="I162" i="1" s="1"/>
  <c r="I163" i="1" a="1"/>
  <c r="I163" i="1" s="1"/>
  <c r="J163" i="1" s="1" a="1"/>
  <c r="J163" i="1" s="1"/>
  <c r="I164" i="1" a="1"/>
  <c r="I164" i="1" s="1"/>
  <c r="I165" i="1" a="1"/>
  <c r="I165" i="1" s="1"/>
  <c r="I166" i="1" a="1"/>
  <c r="I166" i="1" s="1"/>
  <c r="I167" i="1" a="1"/>
  <c r="I167" i="1" s="1"/>
  <c r="J167" i="1" s="1" a="1"/>
  <c r="J167" i="1" s="1"/>
  <c r="I168" i="1" a="1"/>
  <c r="I168" i="1" s="1"/>
  <c r="I169" i="1" a="1"/>
  <c r="I169" i="1" s="1"/>
  <c r="I170" i="1" a="1"/>
  <c r="I170" i="1" s="1"/>
  <c r="I171" i="1" a="1"/>
  <c r="I171" i="1" s="1"/>
  <c r="J171" i="1" s="1" a="1"/>
  <c r="J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J179" i="1" s="1" a="1"/>
  <c r="J179" i="1" s="1"/>
  <c r="I180" i="1" a="1"/>
  <c r="I180" i="1" s="1"/>
  <c r="J180" i="1" s="1" a="1"/>
  <c r="J180" i="1" s="1"/>
  <c r="I181" i="1" a="1"/>
  <c r="I181" i="1" s="1"/>
  <c r="J181" i="1" s="1" a="1"/>
  <c r="J181" i="1" s="1"/>
  <c r="I182" i="1" a="1"/>
  <c r="I182" i="1" s="1"/>
  <c r="I183" i="1" a="1"/>
  <c r="I183" i="1" s="1"/>
  <c r="J183" i="1" s="1" a="1"/>
  <c r="J183" i="1" s="1"/>
  <c r="I184" i="1" a="1"/>
  <c r="I184" i="1" s="1"/>
  <c r="J184" i="1" s="1" a="1"/>
  <c r="J184" i="1" s="1"/>
  <c r="I185" i="1" a="1"/>
  <c r="I185" i="1" s="1"/>
  <c r="I186" i="1" a="1"/>
  <c r="I186" i="1" s="1"/>
  <c r="I187" i="1" a="1"/>
  <c r="I187" i="1" s="1"/>
  <c r="J187" i="1" s="1" a="1"/>
  <c r="J187" i="1" s="1"/>
  <c r="I188" i="1" a="1"/>
  <c r="I188" i="1" s="1"/>
  <c r="I189" i="1" a="1"/>
  <c r="I189" i="1" s="1"/>
  <c r="J189" i="1" s="1" a="1"/>
  <c r="J189" i="1" s="1"/>
  <c r="I190" i="1" a="1"/>
  <c r="I190" i="1" s="1"/>
  <c r="I191" i="1" a="1"/>
  <c r="I191" i="1" s="1"/>
  <c r="I192" i="1" a="1"/>
  <c r="I192" i="1" s="1"/>
  <c r="I193" i="1" a="1"/>
  <c r="I193" i="1" s="1"/>
  <c r="J193" i="1" s="1" a="1"/>
  <c r="J193" i="1" s="1"/>
  <c r="I194" i="1" a="1"/>
  <c r="I194" i="1" s="1"/>
  <c r="J194" i="1" s="1" a="1"/>
  <c r="J194" i="1" s="1"/>
  <c r="I195" i="1" a="1"/>
  <c r="I195" i="1" s="1"/>
  <c r="I196" i="1" a="1"/>
  <c r="I196" i="1" s="1"/>
  <c r="I197" i="1" a="1"/>
  <c r="I197" i="1" s="1"/>
  <c r="J197" i="1" s="1" a="1"/>
  <c r="J197" i="1" s="1"/>
  <c r="I198" i="1" a="1"/>
  <c r="I198" i="1" s="1"/>
  <c r="J198" i="1" s="1" a="1"/>
  <c r="J198" i="1" s="1"/>
  <c r="I199" i="1" a="1"/>
  <c r="I199" i="1" s="1"/>
  <c r="I200" i="1" a="1"/>
  <c r="I200" i="1" s="1"/>
  <c r="I201" i="1" a="1"/>
  <c r="I201" i="1" s="1"/>
  <c r="J201" i="1" s="1" a="1"/>
  <c r="J201" i="1" s="1"/>
  <c r="I202" i="1" a="1"/>
  <c r="I202" i="1" s="1"/>
  <c r="I203" i="1" a="1"/>
  <c r="I203" i="1" s="1"/>
  <c r="I204" i="1" a="1"/>
  <c r="I204" i="1" s="1"/>
  <c r="I205" i="1" a="1"/>
  <c r="I205" i="1" s="1"/>
  <c r="J205" i="1" s="1" a="1"/>
  <c r="J205" i="1" s="1"/>
  <c r="I206" i="1" a="1"/>
  <c r="I206" i="1" s="1"/>
  <c r="I207" i="1" a="1"/>
  <c r="I207" i="1" s="1"/>
  <c r="I208" i="1" a="1"/>
  <c r="I208" i="1" s="1"/>
  <c r="I209" i="1" a="1"/>
  <c r="I209" i="1" s="1"/>
  <c r="J209" i="1" s="1" a="1"/>
  <c r="J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J215" i="1" s="1" a="1"/>
  <c r="J215" i="1" s="1"/>
  <c r="I216" i="1" a="1"/>
  <c r="I216" i="1" s="1"/>
  <c r="J216" i="1" s="1" a="1"/>
  <c r="J216" i="1" s="1"/>
  <c r="I217" i="1" a="1"/>
  <c r="I217" i="1" s="1"/>
  <c r="I218" i="1" a="1"/>
  <c r="I218" i="1" s="1"/>
  <c r="I219" i="1" a="1"/>
  <c r="I219" i="1" s="1"/>
  <c r="I220" i="1" a="1"/>
  <c r="I220" i="1" s="1"/>
  <c r="J220" i="1" s="1" a="1"/>
  <c r="J220" i="1" s="1"/>
  <c r="I221" i="1" a="1"/>
  <c r="I221" i="1" s="1"/>
  <c r="I222" i="1" a="1"/>
  <c r="I222" i="1" s="1"/>
  <c r="I223" i="1" a="1"/>
  <c r="I223" i="1" s="1"/>
  <c r="J223" i="1" s="1" a="1"/>
  <c r="J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J231" i="1" s="1" a="1"/>
  <c r="J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J247" i="1" s="1" a="1"/>
  <c r="J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J255" i="1" s="1" a="1"/>
  <c r="J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J263" i="1" s="1" a="1"/>
  <c r="J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J271" i="1" s="1" a="1"/>
  <c r="J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J279" i="1" s="1" a="1"/>
  <c r="J279" i="1" s="1"/>
  <c r="I280" i="1" a="1"/>
  <c r="I280" i="1" s="1"/>
  <c r="J280" i="1" s="1" a="1"/>
  <c r="J280" i="1" s="1"/>
  <c r="I281" i="1" a="1"/>
  <c r="I281" i="1" s="1"/>
  <c r="I282" i="1" a="1"/>
  <c r="I282" i="1" s="1"/>
  <c r="I283" i="1" a="1"/>
  <c r="I283" i="1" s="1"/>
  <c r="I284" i="1" a="1"/>
  <c r="I284" i="1" s="1"/>
  <c r="J284" i="1" s="1" a="1"/>
  <c r="J284" i="1" s="1"/>
  <c r="I285" i="1" a="1"/>
  <c r="I285" i="1" s="1"/>
  <c r="I286" i="1" a="1"/>
  <c r="I286" i="1" s="1"/>
  <c r="I287" i="1" a="1"/>
  <c r="I287" i="1" s="1"/>
  <c r="J287" i="1" s="1" a="1"/>
  <c r="J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J295" i="1" s="1" a="1"/>
  <c r="J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J311" i="1" s="1" a="1"/>
  <c r="J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J319" i="1" s="1" a="1"/>
  <c r="J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J332" i="1" s="1" a="1"/>
  <c r="J332" i="1" s="1"/>
  <c r="I333" i="1" a="1"/>
  <c r="I333" i="1" s="1"/>
  <c r="I334" i="1" a="1"/>
  <c r="I334" i="1" s="1"/>
  <c r="I335" i="1" a="1"/>
  <c r="I335" i="1" s="1"/>
  <c r="J335" i="1" s="1" a="1"/>
  <c r="J335" i="1" s="1"/>
  <c r="I336" i="1" a="1"/>
  <c r="I336" i="1" s="1"/>
  <c r="I337" i="1" a="1"/>
  <c r="I337" i="1" s="1"/>
  <c r="I338" i="1" a="1"/>
  <c r="I338" i="1" s="1"/>
  <c r="I339" i="1" a="1"/>
  <c r="I339" i="1" s="1"/>
  <c r="J339" i="1" s="1" a="1"/>
  <c r="J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J348" i="1" s="1" a="1"/>
  <c r="J348" i="1" s="1"/>
  <c r="I349" i="1" a="1"/>
  <c r="I349" i="1" s="1"/>
  <c r="I350" i="1" a="1"/>
  <c r="I350" i="1" s="1"/>
  <c r="I351" i="1" a="1"/>
  <c r="I351" i="1" s="1"/>
  <c r="J351" i="1" s="1" a="1"/>
  <c r="J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J364" i="1" s="1" a="1"/>
  <c r="J364" i="1" s="1"/>
  <c r="I365" i="1" a="1"/>
  <c r="I365" i="1" s="1"/>
  <c r="I366" i="1" a="1"/>
  <c r="I366" i="1" s="1"/>
  <c r="I367" i="1" a="1"/>
  <c r="I367" i="1" s="1"/>
  <c r="J367" i="1" s="1" a="1"/>
  <c r="J367" i="1" s="1"/>
  <c r="I368" i="1" a="1"/>
  <c r="I368" i="1" s="1"/>
  <c r="I369" i="1" a="1"/>
  <c r="I369" i="1" s="1"/>
  <c r="J369" i="1" s="1" a="1"/>
  <c r="J369" i="1" s="1"/>
  <c r="I370" i="1" a="1"/>
  <c r="I370" i="1" s="1"/>
  <c r="I371" i="1" a="1"/>
  <c r="I371" i="1" s="1"/>
  <c r="J371" i="1" s="1" a="1"/>
  <c r="J371" i="1" s="1"/>
  <c r="I372" i="1" a="1"/>
  <c r="I372" i="1" s="1"/>
  <c r="J372" i="1" s="1" a="1"/>
  <c r="J372" i="1" s="1"/>
  <c r="I373" i="1" a="1"/>
  <c r="I373" i="1" s="1"/>
  <c r="I374" i="1" a="1"/>
  <c r="I374" i="1" s="1"/>
  <c r="I375" i="1" a="1"/>
  <c r="I375" i="1" s="1"/>
  <c r="I376" i="1" a="1"/>
  <c r="I376" i="1" s="1"/>
  <c r="J376" i="1" s="1" a="1"/>
  <c r="J376" i="1" s="1"/>
  <c r="I377" i="1" a="1"/>
  <c r="I377" i="1" s="1"/>
  <c r="I378" i="1" a="1"/>
  <c r="I378" i="1" s="1"/>
  <c r="I379" i="1" a="1"/>
  <c r="I379" i="1" s="1"/>
  <c r="I380" i="1" a="1"/>
  <c r="I380" i="1" s="1"/>
  <c r="J380" i="1" s="1" a="1"/>
  <c r="J380" i="1" s="1"/>
  <c r="I381" i="1" a="1"/>
  <c r="I381" i="1" s="1"/>
  <c r="I382" i="1" a="1"/>
  <c r="I382" i="1" s="1"/>
  <c r="I383" i="1" a="1"/>
  <c r="I383" i="1" s="1"/>
  <c r="J383" i="1" s="1" a="1"/>
  <c r="J383" i="1" s="1"/>
  <c r="I384" i="1" a="1"/>
  <c r="I384" i="1" s="1"/>
  <c r="I385" i="1" a="1"/>
  <c r="I385" i="1" s="1"/>
  <c r="J385" i="1" s="1" a="1"/>
  <c r="J385" i="1" s="1"/>
  <c r="I386" i="1" a="1"/>
  <c r="I386" i="1" s="1"/>
  <c r="I387" i="1" a="1"/>
  <c r="I387" i="1" s="1"/>
  <c r="I388" i="1" a="1"/>
  <c r="I388" i="1" s="1"/>
  <c r="J388" i="1" s="1" a="1"/>
  <c r="J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J393" i="1" s="1" a="1"/>
  <c r="J393" i="1" s="1"/>
  <c r="I394" i="1" a="1"/>
  <c r="I394" i="1" s="1"/>
  <c r="I395" i="1" a="1"/>
  <c r="I395" i="1" s="1"/>
  <c r="I396" i="1" a="1"/>
  <c r="I396" i="1" s="1"/>
  <c r="J396" i="1" s="1" a="1"/>
  <c r="J396" i="1" s="1"/>
  <c r="I397" i="1" a="1"/>
  <c r="I397" i="1" s="1"/>
  <c r="J397" i="1" s="1" a="1"/>
  <c r="J397" i="1" s="1"/>
  <c r="I398" i="1" a="1"/>
  <c r="I398" i="1" s="1"/>
  <c r="I399" i="1" a="1"/>
  <c r="I399" i="1" s="1"/>
  <c r="J399" i="1" s="1" a="1"/>
  <c r="J399" i="1" s="1"/>
  <c r="I400" i="1" a="1"/>
  <c r="I400" i="1" s="1"/>
  <c r="J400" i="1" s="1" a="1"/>
  <c r="J400" i="1" s="1"/>
  <c r="I401" i="1" a="1"/>
  <c r="I401" i="1" s="1"/>
  <c r="I402" i="1" a="1"/>
  <c r="I402" i="1" s="1"/>
  <c r="I403" i="1" a="1"/>
  <c r="I403" i="1" s="1"/>
  <c r="J403" i="1" s="1" a="1"/>
  <c r="J403" i="1" s="1"/>
  <c r="I404" i="1" a="1"/>
  <c r="I404" i="1" s="1"/>
  <c r="J404" i="1" s="1" a="1"/>
  <c r="J404" i="1" s="1"/>
  <c r="I405" i="1" a="1"/>
  <c r="I405" i="1" s="1"/>
  <c r="J405" i="1" s="1" a="1"/>
  <c r="J405" i="1" s="1"/>
  <c r="I406" i="1" a="1"/>
  <c r="I406" i="1" s="1"/>
  <c r="I407" i="1" a="1"/>
  <c r="I407" i="1" s="1"/>
  <c r="I408" i="1" a="1"/>
  <c r="I408" i="1" s="1"/>
  <c r="J408" i="1" s="1" a="1"/>
  <c r="J408" i="1" s="1"/>
  <c r="I409" i="1" a="1"/>
  <c r="I409" i="1" s="1"/>
  <c r="I410" i="1" a="1"/>
  <c r="I410" i="1" s="1"/>
  <c r="I411" i="1" a="1"/>
  <c r="I411" i="1" s="1"/>
  <c r="I412" i="1" a="1"/>
  <c r="I412" i="1" s="1"/>
  <c r="J412" i="1" s="1" a="1"/>
  <c r="J412" i="1" s="1"/>
  <c r="I413" i="1" a="1"/>
  <c r="I413" i="1" s="1"/>
  <c r="I414" i="1" a="1"/>
  <c r="I414" i="1" s="1"/>
  <c r="I415" i="1" a="1"/>
  <c r="I415" i="1" s="1"/>
  <c r="J415" i="1" s="1" a="1"/>
  <c r="J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J420" i="1" s="1" a="1"/>
  <c r="J420" i="1" s="1"/>
  <c r="I421" i="1" a="1"/>
  <c r="I421" i="1" s="1"/>
  <c r="I422" i="1" a="1"/>
  <c r="I422" i="1" s="1"/>
  <c r="I423" i="1" a="1"/>
  <c r="I423" i="1" s="1"/>
  <c r="J423" i="1" s="1" a="1"/>
  <c r="J423" i="1" s="1"/>
  <c r="I424" i="1" a="1"/>
  <c r="I424" i="1" s="1"/>
  <c r="I425" i="1" a="1"/>
  <c r="I425" i="1" s="1"/>
  <c r="I426" i="1" a="1"/>
  <c r="I426" i="1" s="1"/>
  <c r="I427" i="1" a="1"/>
  <c r="I427" i="1" s="1"/>
  <c r="J427" i="1" s="1" a="1"/>
  <c r="J427" i="1" s="1"/>
  <c r="I428" i="1" a="1"/>
  <c r="I428" i="1" s="1"/>
  <c r="J428" i="1" s="1" a="1"/>
  <c r="J428" i="1" s="1"/>
  <c r="I429" i="1" a="1"/>
  <c r="I429" i="1" s="1"/>
  <c r="I430" i="1" a="1"/>
  <c r="I430" i="1" s="1"/>
  <c r="I431" i="1" a="1"/>
  <c r="I431" i="1" s="1"/>
  <c r="J431" i="1" s="1" a="1"/>
  <c r="J431" i="1" s="1"/>
  <c r="I432" i="1" a="1"/>
  <c r="I432" i="1" s="1"/>
  <c r="I433" i="1" a="1"/>
  <c r="I433" i="1" s="1"/>
  <c r="J433" i="1" s="1" a="1"/>
  <c r="J433" i="1" s="1"/>
  <c r="I434" i="1" a="1"/>
  <c r="I434" i="1" s="1"/>
  <c r="I435" i="1" a="1"/>
  <c r="I435" i="1" s="1"/>
  <c r="J435" i="1" s="1" a="1"/>
  <c r="J435" i="1" s="1"/>
  <c r="I436" i="1" a="1"/>
  <c r="I436" i="1" s="1"/>
  <c r="I437" i="1" a="1"/>
  <c r="I437" i="1" s="1"/>
  <c r="I438" i="1" a="1"/>
  <c r="I438" i="1" s="1"/>
  <c r="I439" i="1" a="1"/>
  <c r="I439" i="1" s="1"/>
  <c r="J439" i="1" s="1" a="1"/>
  <c r="J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J444" i="1" s="1" a="1"/>
  <c r="I445" i="1" a="1"/>
  <c r="I445" i="1" s="1"/>
  <c r="I446" i="1" a="1"/>
  <c r="I446" i="1" s="1"/>
  <c r="I447" i="1" a="1"/>
  <c r="I447" i="1" s="1"/>
  <c r="J447" i="1" s="1" a="1"/>
  <c r="J447" i="1" s="1"/>
  <c r="I448" i="1" a="1"/>
  <c r="I448" i="1" s="1"/>
  <c r="I449" i="1" a="1"/>
  <c r="I449" i="1" s="1"/>
  <c r="I450" i="1" a="1"/>
  <c r="I450" i="1" s="1"/>
  <c r="I451" i="1" a="1"/>
  <c r="I451" i="1" s="1"/>
  <c r="J451" i="1" s="1" a="1"/>
  <c r="J451" i="1" s="1"/>
  <c r="I452" i="1" a="1"/>
  <c r="I452" i="1" s="1"/>
  <c r="I453" i="1" a="1"/>
  <c r="I453" i="1" s="1"/>
  <c r="I454" i="1" a="1"/>
  <c r="I454" i="1" s="1"/>
  <c r="I455" i="1" a="1"/>
  <c r="I455" i="1" s="1"/>
  <c r="J455" i="1" s="1" a="1"/>
  <c r="J455" i="1" s="1"/>
  <c r="I456" i="1" a="1"/>
  <c r="I456" i="1" s="1"/>
  <c r="I457" i="1" a="1"/>
  <c r="I457" i="1" s="1"/>
  <c r="I458" i="1" a="1"/>
  <c r="I458" i="1" s="1"/>
  <c r="I459" i="1" a="1"/>
  <c r="I459" i="1" s="1"/>
  <c r="J459" i="1" s="1" a="1"/>
  <c r="J459" i="1" s="1"/>
  <c r="I460" i="1" a="1"/>
  <c r="I460" i="1" s="1"/>
  <c r="J460" i="1" s="1" a="1"/>
  <c r="J460" i="1" s="1"/>
  <c r="I461" i="1" a="1"/>
  <c r="I461" i="1" s="1"/>
  <c r="I462" i="1" a="1"/>
  <c r="I462" i="1" s="1"/>
  <c r="I463" i="1" a="1"/>
  <c r="I463" i="1" s="1"/>
  <c r="J463" i="1" s="1" a="1"/>
  <c r="J463" i="1" s="1"/>
  <c r="I464" i="1" a="1"/>
  <c r="I464" i="1" s="1"/>
  <c r="I465" i="1" a="1"/>
  <c r="I465" i="1" s="1"/>
  <c r="I466" i="1" a="1"/>
  <c r="I466" i="1" s="1"/>
  <c r="I467" i="1" a="1"/>
  <c r="I467" i="1" s="1"/>
  <c r="J467" i="1" s="1" a="1"/>
  <c r="J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J472" i="1" s="1" a="1"/>
  <c r="J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J479" i="1" s="1" a="1"/>
  <c r="J479" i="1" s="1"/>
  <c r="I480" i="1" a="1"/>
  <c r="I480" i="1" s="1"/>
  <c r="I481" i="1" a="1"/>
  <c r="I481" i="1" s="1"/>
  <c r="J481" i="1" s="1" a="1"/>
  <c r="J481" i="1" s="1"/>
  <c r="I482" i="1" a="1"/>
  <c r="I482" i="1" s="1"/>
  <c r="I483" i="1" a="1"/>
  <c r="I483" i="1" s="1"/>
  <c r="J483" i="1" s="1" a="1"/>
  <c r="J483" i="1" s="1"/>
  <c r="I484" i="1" a="1"/>
  <c r="I484" i="1" s="1"/>
  <c r="I485" i="1" a="1"/>
  <c r="I485" i="1" s="1"/>
  <c r="I486" i="1" a="1"/>
  <c r="I486" i="1" s="1"/>
  <c r="I487" i="1" a="1"/>
  <c r="I487" i="1" s="1"/>
  <c r="J487" i="1" s="1" a="1"/>
  <c r="J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J496" i="1" s="1" a="1"/>
  <c r="J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J503" i="1" s="1" a="1"/>
  <c r="J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J511" i="1" s="1" a="1"/>
  <c r="J511" i="1" s="1"/>
  <c r="I512" i="1" a="1"/>
  <c r="I512" i="1" s="1"/>
  <c r="I513" i="1" a="1"/>
  <c r="I513" i="1" s="1"/>
  <c r="J513" i="1" s="1" a="1"/>
  <c r="J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 s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J527" i="1" s="1" a="1"/>
  <c r="J527" i="1" s="1"/>
  <c r="I528" i="1" a="1"/>
  <c r="I528" i="1" s="1"/>
  <c r="I529" i="1" a="1"/>
  <c r="I529" i="1" s="1"/>
  <c r="J529" i="1" s="1" a="1"/>
  <c r="J529" i="1" s="1"/>
  <c r="I530" i="1" a="1"/>
  <c r="I530" i="1" s="1"/>
  <c r="I531" i="1" a="1"/>
  <c r="I531" i="1" s="1"/>
  <c r="J531" i="1" s="1" a="1"/>
  <c r="J531" i="1" s="1"/>
  <c r="I532" i="1" a="1"/>
  <c r="I532" i="1" s="1"/>
  <c r="J532" i="1" s="1" a="1"/>
  <c r="J532" i="1" s="1"/>
  <c r="I533" i="1" a="1"/>
  <c r="I533" i="1" s="1"/>
  <c r="J533" i="1" s="1" a="1"/>
  <c r="J533" i="1" s="1"/>
  <c r="I534" i="1" a="1"/>
  <c r="I534" i="1" s="1"/>
  <c r="I535" i="1" a="1"/>
  <c r="I535" i="1" s="1"/>
  <c r="J535" i="1" s="1" a="1"/>
  <c r="J535" i="1" s="1"/>
  <c r="I536" i="1" a="1"/>
  <c r="I536" i="1" s="1"/>
  <c r="I537" i="1" a="1"/>
  <c r="I537" i="1" s="1"/>
  <c r="J537" i="1" s="1" a="1"/>
  <c r="J537" i="1" s="1"/>
  <c r="I538" i="1" a="1"/>
  <c r="I538" i="1" s="1"/>
  <c r="I539" i="1" a="1"/>
  <c r="I539" i="1" s="1"/>
  <c r="J539" i="1" s="1" a="1"/>
  <c r="J539" i="1" s="1"/>
  <c r="I540" i="1" a="1"/>
  <c r="I540" i="1" s="1"/>
  <c r="J540" i="1" s="1" a="1"/>
  <c r="J540" i="1" s="1"/>
  <c r="I541" i="1" a="1"/>
  <c r="I541" i="1" s="1"/>
  <c r="J541" i="1" s="1" a="1"/>
  <c r="J541" i="1" s="1"/>
  <c r="I542" i="1" a="1"/>
  <c r="I542" i="1" s="1"/>
  <c r="I543" i="1" a="1"/>
  <c r="I543" i="1" s="1"/>
  <c r="J543" i="1" s="1" a="1"/>
  <c r="J543" i="1" s="1"/>
  <c r="I544" i="1" a="1"/>
  <c r="I544" i="1" s="1"/>
  <c r="I545" i="1" a="1"/>
  <c r="I545" i="1" s="1"/>
  <c r="J545" i="1" s="1" a="1"/>
  <c r="J545" i="1" s="1"/>
  <c r="I546" i="1" a="1"/>
  <c r="I546" i="1" s="1"/>
  <c r="I547" i="1" a="1"/>
  <c r="I547" i="1" s="1"/>
  <c r="J547" i="1" s="1" a="1"/>
  <c r="J547" i="1" s="1"/>
  <c r="I548" i="1" a="1"/>
  <c r="I548" i="1" s="1"/>
  <c r="J548" i="1" s="1" a="1"/>
  <c r="J548" i="1" s="1"/>
  <c r="I549" i="1" a="1"/>
  <c r="I549" i="1" s="1"/>
  <c r="J549" i="1" s="1" a="1"/>
  <c r="J549" i="1" s="1"/>
  <c r="I550" i="1" a="1"/>
  <c r="I550" i="1" s="1"/>
  <c r="I551" i="1" a="1"/>
  <c r="I551" i="1" s="1"/>
  <c r="J551" i="1" s="1" a="1"/>
  <c r="J551" i="1" s="1"/>
  <c r="I552" i="1" a="1"/>
  <c r="I552" i="1" s="1"/>
  <c r="I553" i="1" a="1"/>
  <c r="I553" i="1" s="1"/>
  <c r="J553" i="1" s="1" a="1"/>
  <c r="J553" i="1" s="1"/>
  <c r="I554" i="1" a="1"/>
  <c r="I554" i="1" s="1"/>
  <c r="I555" i="1" a="1"/>
  <c r="I555" i="1"/>
  <c r="I556" i="1" a="1"/>
  <c r="I556" i="1" s="1"/>
  <c r="J556" i="1" s="1" a="1"/>
  <c r="J556" i="1" s="1"/>
  <c r="I557" i="1" a="1"/>
  <c r="I557" i="1" s="1"/>
  <c r="J557" i="1" s="1" a="1"/>
  <c r="J557" i="1" s="1"/>
  <c r="I558" i="1" a="1"/>
  <c r="I558" i="1" s="1"/>
  <c r="I559" i="1" a="1"/>
  <c r="I559" i="1" s="1"/>
  <c r="J559" i="1" s="1" a="1"/>
  <c r="J559" i="1" s="1"/>
  <c r="I560" i="1" a="1"/>
  <c r="I560" i="1" s="1"/>
  <c r="I561" i="1" a="1"/>
  <c r="I561" i="1" s="1"/>
  <c r="J561" i="1" s="1" a="1"/>
  <c r="J561" i="1" s="1"/>
  <c r="I562" i="1" a="1"/>
  <c r="I562" i="1" s="1"/>
  <c r="I563" i="1" a="1"/>
  <c r="I563" i="1" s="1"/>
  <c r="J563" i="1" s="1" a="1"/>
  <c r="J563" i="1" s="1"/>
  <c r="I564" i="1" a="1"/>
  <c r="I564" i="1" s="1"/>
  <c r="J564" i="1" s="1" a="1"/>
  <c r="J564" i="1" s="1"/>
  <c r="I565" i="1" a="1"/>
  <c r="I565" i="1" s="1"/>
  <c r="J565" i="1" s="1" a="1"/>
  <c r="J565" i="1" s="1"/>
  <c r="I566" i="1" a="1"/>
  <c r="I566" i="1" s="1"/>
  <c r="I567" i="1" a="1"/>
  <c r="I567" i="1" s="1"/>
  <c r="J567" i="1" s="1" a="1"/>
  <c r="J567" i="1" s="1"/>
  <c r="I568" i="1" a="1"/>
  <c r="I568" i="1" s="1"/>
  <c r="I569" i="1" a="1"/>
  <c r="I569" i="1" s="1"/>
  <c r="J569" i="1" s="1" a="1"/>
  <c r="J569" i="1" s="1"/>
  <c r="I570" i="1" a="1"/>
  <c r="I570" i="1" s="1"/>
  <c r="J570" i="1" s="1" a="1"/>
  <c r="J570" i="1" s="1"/>
  <c r="I571" i="1" a="1"/>
  <c r="I571" i="1" s="1"/>
  <c r="I572" i="1" a="1"/>
  <c r="I572" i="1" s="1"/>
  <c r="J572" i="1" s="1" a="1"/>
  <c r="J572" i="1" s="1"/>
  <c r="I573" i="1" a="1"/>
  <c r="I573" i="1" s="1"/>
  <c r="J573" i="1" s="1" a="1"/>
  <c r="J573" i="1" s="1"/>
  <c r="I574" i="1" a="1"/>
  <c r="I574" i="1" s="1"/>
  <c r="J574" i="1" s="1" a="1"/>
  <c r="J574" i="1" s="1"/>
  <c r="I575" i="1" a="1"/>
  <c r="I575" i="1" s="1"/>
  <c r="I576" i="1" a="1"/>
  <c r="I576" i="1" s="1"/>
  <c r="I577" i="1" a="1"/>
  <c r="I577" i="1" s="1"/>
  <c r="J577" i="1" s="1" a="1"/>
  <c r="J577" i="1" s="1"/>
  <c r="I578" i="1" a="1"/>
  <c r="I578" i="1" s="1"/>
  <c r="J578" i="1" s="1" a="1"/>
  <c r="J578" i="1" s="1"/>
  <c r="I579" i="1" a="1"/>
  <c r="I579" i="1" s="1"/>
  <c r="I580" i="1" a="1"/>
  <c r="I580" i="1" s="1"/>
  <c r="I581" i="1" a="1"/>
  <c r="I581" i="1" s="1"/>
  <c r="J581" i="1" s="1" a="1"/>
  <c r="J581" i="1" s="1"/>
  <c r="I582" i="1" a="1"/>
  <c r="I582" i="1" s="1"/>
  <c r="J582" i="1" s="1" a="1"/>
  <c r="J582" i="1" s="1"/>
  <c r="I583" i="1" a="1"/>
  <c r="I583" i="1" s="1"/>
  <c r="I584" i="1" a="1"/>
  <c r="I584" i="1" s="1"/>
  <c r="I585" i="1" a="1"/>
  <c r="I585" i="1" s="1"/>
  <c r="J585" i="1" s="1" a="1"/>
  <c r="J585" i="1" s="1"/>
  <c r="I586" i="1" a="1"/>
  <c r="I586" i="1" s="1"/>
  <c r="J586" i="1" s="1" a="1"/>
  <c r="J586" i="1" s="1"/>
  <c r="I587" i="1" a="1"/>
  <c r="I587" i="1" s="1"/>
  <c r="I588" i="1" a="1"/>
  <c r="I588" i="1" s="1"/>
  <c r="J588" i="1" s="1" a="1"/>
  <c r="J588" i="1" s="1"/>
  <c r="I589" i="1" a="1"/>
  <c r="I589" i="1" s="1"/>
  <c r="J589" i="1" s="1" a="1"/>
  <c r="J589" i="1" s="1"/>
  <c r="I590" i="1" a="1"/>
  <c r="I590" i="1" s="1"/>
  <c r="J590" i="1" s="1" a="1"/>
  <c r="J590" i="1" s="1"/>
  <c r="I591" i="1" a="1"/>
  <c r="I591" i="1" s="1"/>
  <c r="I592" i="1" a="1"/>
  <c r="I592" i="1" s="1"/>
  <c r="I593" i="1" a="1"/>
  <c r="I593" i="1" s="1"/>
  <c r="J593" i="1" s="1" a="1"/>
  <c r="J593" i="1" s="1"/>
  <c r="I594" i="1" a="1"/>
  <c r="I594" i="1" s="1"/>
  <c r="J594" i="1" s="1" a="1"/>
  <c r="J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J605" i="1" s="1" a="1"/>
  <c r="J605" i="1" s="1"/>
  <c r="I606" i="1" a="1"/>
  <c r="I606" i="1" s="1"/>
  <c r="I607" i="1" a="1"/>
  <c r="I607" i="1" s="1"/>
  <c r="I608" i="1" a="1"/>
  <c r="I608" i="1" s="1"/>
  <c r="I609" i="1" a="1"/>
  <c r="I609" i="1" s="1"/>
  <c r="J609" i="1" s="1" a="1"/>
  <c r="J609" i="1" s="1"/>
  <c r="I610" i="1" a="1"/>
  <c r="I610" i="1" s="1"/>
  <c r="I611" i="1" a="1"/>
  <c r="I611" i="1" s="1"/>
  <c r="I612" i="1" a="1"/>
  <c r="I612" i="1" s="1"/>
  <c r="I613" i="1" a="1"/>
  <c r="I613" i="1" s="1"/>
  <c r="J613" i="1" s="1" a="1"/>
  <c r="J613" i="1" s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 s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 s="1"/>
  <c r="J629" i="1" s="1" a="1"/>
  <c r="J629" i="1" s="1"/>
  <c r="I630" i="1" a="1"/>
  <c r="I630" i="1" s="1"/>
  <c r="I631" i="1" a="1"/>
  <c r="I631" i="1" s="1"/>
  <c r="I632" i="1" a="1"/>
  <c r="I632" i="1" s="1"/>
  <c r="J632" i="1" s="1" a="1"/>
  <c r="J632" i="1" s="1"/>
  <c r="I633" i="1" a="1"/>
  <c r="I633" i="1" s="1"/>
  <c r="J633" i="1" s="1" a="1"/>
  <c r="J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 s="1"/>
  <c r="I646" i="1" a="1"/>
  <c r="I646" i="1" s="1"/>
  <c r="I647" i="1" a="1"/>
  <c r="I647" i="1" s="1"/>
  <c r="I648" i="1" a="1"/>
  <c r="I648" i="1" s="1"/>
  <c r="J648" i="1" s="1" a="1"/>
  <c r="J648" i="1" s="1"/>
  <c r="I649" i="1" a="1"/>
  <c r="I649" i="1" s="1"/>
  <c r="I650" i="1" a="1"/>
  <c r="I650" i="1" s="1"/>
  <c r="I651" i="1" a="1"/>
  <c r="I651" i="1" s="1"/>
  <c r="I652" i="1" a="1"/>
  <c r="I652" i="1" s="1"/>
  <c r="J652" i="1" s="1" a="1"/>
  <c r="J652" i="1" s="1"/>
  <c r="I653" i="1" a="1"/>
  <c r="I653" i="1" s="1"/>
  <c r="I654" i="1" a="1"/>
  <c r="I654" i="1" s="1"/>
  <c r="I655" i="1" a="1"/>
  <c r="I655" i="1" s="1"/>
  <c r="I656" i="1" a="1"/>
  <c r="I656" i="1" s="1"/>
  <c r="J656" i="1" s="1" a="1"/>
  <c r="J656" i="1" s="1"/>
  <c r="I657" i="1" a="1"/>
  <c r="I657" i="1" s="1"/>
  <c r="I658" i="1" a="1"/>
  <c r="I658" i="1" s="1"/>
  <c r="I659" i="1" a="1"/>
  <c r="I659" i="1" s="1"/>
  <c r="I660" i="1" a="1"/>
  <c r="I660" i="1" s="1"/>
  <c r="J660" i="1" s="1" a="1"/>
  <c r="J660" i="1" s="1"/>
  <c r="I661" i="1" a="1"/>
  <c r="I661" i="1" s="1"/>
  <c r="J661" i="1" s="1" a="1"/>
  <c r="J661" i="1" s="1"/>
  <c r="I662" i="1" a="1"/>
  <c r="I662" i="1" s="1"/>
  <c r="I663" i="1" a="1"/>
  <c r="I663" i="1" s="1"/>
  <c r="J663" i="1" s="1" a="1"/>
  <c r="J663" i="1" s="1"/>
  <c r="I664" i="1" a="1"/>
  <c r="I664" i="1" s="1"/>
  <c r="I665" i="1" a="1"/>
  <c r="I665" i="1" s="1"/>
  <c r="J665" i="1" s="1" a="1"/>
  <c r="J665" i="1" s="1"/>
  <c r="I666" i="1" a="1"/>
  <c r="I666" i="1" s="1"/>
  <c r="I667" i="1" a="1"/>
  <c r="I667" i="1" s="1"/>
  <c r="J667" i="1" s="1" a="1"/>
  <c r="J667" i="1" s="1"/>
  <c r="I668" i="1" a="1"/>
  <c r="I668" i="1" s="1"/>
  <c r="I669" i="1" a="1"/>
  <c r="I669" i="1" s="1"/>
  <c r="I670" i="1" a="1"/>
  <c r="I670" i="1" s="1"/>
  <c r="I671" i="1" a="1"/>
  <c r="I671" i="1" s="1"/>
  <c r="J671" i="1" s="1" a="1"/>
  <c r="J671" i="1" s="1"/>
  <c r="I672" i="1" a="1"/>
  <c r="I672" i="1" s="1"/>
  <c r="I673" i="1" a="1"/>
  <c r="I673" i="1" s="1"/>
  <c r="I674" i="1" a="1"/>
  <c r="I674" i="1" s="1"/>
  <c r="I675" i="1" a="1"/>
  <c r="I675" i="1" s="1"/>
  <c r="J675" i="1" s="1" a="1"/>
  <c r="J675" i="1" s="1"/>
  <c r="I676" i="1" a="1"/>
  <c r="I676" i="1" s="1"/>
  <c r="I677" i="1" a="1"/>
  <c r="I677" i="1" s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 s="1"/>
  <c r="I688" i="1" a="1"/>
  <c r="I688" i="1" s="1"/>
  <c r="I689" i="1" a="1"/>
  <c r="I689" i="1" s="1"/>
  <c r="I690" i="1" a="1"/>
  <c r="I690" i="1" s="1"/>
  <c r="I691" i="1" a="1"/>
  <c r="I691" i="1" s="1"/>
  <c r="J691" i="1" s="1" a="1"/>
  <c r="J691" i="1" s="1"/>
  <c r="I692" i="1" a="1"/>
  <c r="I692" i="1" s="1"/>
  <c r="I693" i="1" a="1"/>
  <c r="I693" i="1" s="1"/>
  <c r="J693" i="1" s="1" a="1"/>
  <c r="J693" i="1" s="1"/>
  <c r="I694" i="1" a="1"/>
  <c r="I694" i="1" s="1"/>
  <c r="J694" i="1" s="1" a="1"/>
  <c r="J694" i="1" s="1"/>
  <c r="I695" i="1" a="1"/>
  <c r="I695" i="1" s="1"/>
  <c r="I696" i="1" a="1"/>
  <c r="I696" i="1" s="1"/>
  <c r="I697" i="1" a="1"/>
  <c r="I697" i="1" s="1"/>
  <c r="J697" i="1" s="1" a="1"/>
  <c r="J697" i="1" s="1"/>
  <c r="I698" i="1" a="1"/>
  <c r="I698" i="1" s="1"/>
  <c r="J698" i="1" s="1" a="1"/>
  <c r="J698" i="1" s="1"/>
  <c r="I699" i="1" a="1"/>
  <c r="I699" i="1" s="1"/>
  <c r="I700" i="1" a="1"/>
  <c r="I700" i="1" s="1"/>
  <c r="I701" i="1" a="1"/>
  <c r="I701" i="1" s="1"/>
  <c r="I702" i="1" a="1"/>
  <c r="I702" i="1" s="1"/>
  <c r="J702" i="1" s="1" a="1"/>
  <c r="J702" i="1" s="1"/>
  <c r="I703" i="1" a="1"/>
  <c r="I703" i="1" s="1"/>
  <c r="I704" i="1" a="1"/>
  <c r="I704" i="1" s="1"/>
  <c r="I705" i="1" a="1"/>
  <c r="I705" i="1" s="1"/>
  <c r="I706" i="1" a="1"/>
  <c r="I706" i="1" s="1"/>
  <c r="J706" i="1" s="1" a="1"/>
  <c r="J706" i="1" s="1"/>
  <c r="I707" i="1" a="1"/>
  <c r="I707" i="1" s="1"/>
  <c r="I708" i="1" a="1"/>
  <c r="I708" i="1" s="1"/>
  <c r="I709" i="1" a="1"/>
  <c r="I709" i="1" s="1"/>
  <c r="I710" i="1" a="1"/>
  <c r="I710" i="1" s="1"/>
  <c r="J710" i="1" s="1" a="1"/>
  <c r="J710" i="1" s="1"/>
  <c r="I711" i="1" a="1"/>
  <c r="I711" i="1" s="1"/>
  <c r="I712" i="1" a="1"/>
  <c r="I712" i="1" s="1"/>
  <c r="I713" i="1" a="1"/>
  <c r="I713" i="1" s="1"/>
  <c r="I714" i="1" a="1"/>
  <c r="I714" i="1" s="1"/>
  <c r="J714" i="1" s="1" a="1"/>
  <c r="J714" i="1" s="1"/>
  <c r="I715" i="1" a="1"/>
  <c r="I715" i="1" s="1"/>
  <c r="I716" i="1" a="1"/>
  <c r="I716" i="1" s="1"/>
  <c r="I717" i="1" a="1"/>
  <c r="I717" i="1" s="1"/>
  <c r="I718" i="1" a="1"/>
  <c r="I718" i="1" s="1"/>
  <c r="J718" i="1" s="1" a="1"/>
  <c r="J718" i="1" s="1"/>
  <c r="I719" i="1" a="1"/>
  <c r="I719" i="1" s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J725" i="1" s="1" a="1"/>
  <c r="J725" i="1" s="1"/>
  <c r="I726" i="1" a="1"/>
  <c r="I726" i="1" s="1"/>
  <c r="I727" i="1" a="1"/>
  <c r="I727" i="1" s="1"/>
  <c r="I728" i="1" a="1"/>
  <c r="I728" i="1" s="1"/>
  <c r="I729" i="1" a="1"/>
  <c r="I729" i="1" s="1"/>
  <c r="J729" i="1" s="1" a="1"/>
  <c r="J729" i="1" s="1"/>
  <c r="I730" i="1" a="1"/>
  <c r="I730" i="1" s="1"/>
  <c r="I731" i="1" a="1"/>
  <c r="I731" i="1" s="1"/>
  <c r="I732" i="1" a="1"/>
  <c r="I732" i="1" s="1"/>
  <c r="I733" i="1" a="1"/>
  <c r="I733" i="1" s="1"/>
  <c r="J733" i="1" s="1" a="1"/>
  <c r="J733" i="1" s="1"/>
  <c r="I734" i="1" a="1"/>
  <c r="I734" i="1" s="1"/>
  <c r="I735" i="1" a="1"/>
  <c r="I735" i="1" s="1"/>
  <c r="I736" i="1" a="1"/>
  <c r="I736" i="1" s="1"/>
  <c r="I737" i="1" a="1"/>
  <c r="I737" i="1" s="1"/>
  <c r="J737" i="1" s="1" a="1"/>
  <c r="J737" i="1" s="1"/>
  <c r="I738" i="1" a="1"/>
  <c r="I738" i="1" s="1"/>
  <c r="I739" i="1" a="1"/>
  <c r="I739" i="1" s="1"/>
  <c r="I740" i="1" a="1"/>
  <c r="I740" i="1" s="1"/>
  <c r="I741" i="1" a="1"/>
  <c r="I741" i="1" s="1"/>
  <c r="J741" i="1" s="1" a="1"/>
  <c r="J741" i="1" s="1"/>
  <c r="I742" i="1" a="1"/>
  <c r="I742" i="1" s="1"/>
  <c r="I743" i="1" a="1"/>
  <c r="I743" i="1" s="1"/>
  <c r="I744" i="1" a="1"/>
  <c r="I744" i="1" s="1"/>
  <c r="I745" i="1" a="1"/>
  <c r="I745" i="1" s="1"/>
  <c r="J745" i="1" s="1" a="1"/>
  <c r="J745" i="1" s="1"/>
  <c r="I746" i="1" a="1"/>
  <c r="I746" i="1" s="1"/>
  <c r="I747" i="1" a="1"/>
  <c r="I747" i="1" s="1"/>
  <c r="I748" i="1" a="1"/>
  <c r="I748" i="1" s="1"/>
  <c r="I749" i="1" a="1"/>
  <c r="I749" i="1" s="1"/>
  <c r="J749" i="1" s="1" a="1"/>
  <c r="J749" i="1" s="1"/>
  <c r="I750" i="1" a="1"/>
  <c r="I750" i="1" s="1"/>
  <c r="I751" i="1" a="1"/>
  <c r="I751" i="1" s="1"/>
  <c r="I752" i="1" a="1"/>
  <c r="I752" i="1" s="1"/>
  <c r="I753" i="1" a="1"/>
  <c r="I753" i="1" s="1"/>
  <c r="J753" i="1" s="1" a="1"/>
  <c r="J753" i="1" s="1"/>
  <c r="I754" i="1" a="1"/>
  <c r="I754" i="1" s="1"/>
  <c r="I755" i="1" a="1"/>
  <c r="I755" i="1" s="1"/>
  <c r="I756" i="1" a="1"/>
  <c r="I756" i="1" s="1"/>
  <c r="I757" i="1" a="1"/>
  <c r="I757" i="1" s="1"/>
  <c r="J757" i="1" s="1" a="1"/>
  <c r="J757" i="1" s="1"/>
  <c r="I758" i="1" a="1"/>
  <c r="I758" i="1" s="1"/>
  <c r="I759" i="1" a="1"/>
  <c r="I759" i="1" s="1"/>
  <c r="I760" i="1" a="1"/>
  <c r="I760" i="1" s="1"/>
  <c r="J760" i="1" s="1" a="1"/>
  <c r="J760" i="1" s="1"/>
  <c r="I761" i="1" a="1"/>
  <c r="I761" i="1" s="1"/>
  <c r="J761" i="1" s="1" a="1"/>
  <c r="J761" i="1" s="1"/>
  <c r="I762" i="1" a="1"/>
  <c r="I762" i="1" s="1"/>
  <c r="I763" i="1" a="1"/>
  <c r="I763" i="1" s="1"/>
  <c r="I764" i="1" a="1"/>
  <c r="I764" i="1" s="1"/>
  <c r="I765" i="1" a="1"/>
  <c r="I765" i="1" s="1"/>
  <c r="J765" i="1" s="1" a="1"/>
  <c r="J765" i="1" s="1"/>
  <c r="I766" i="1" a="1"/>
  <c r="I766" i="1" s="1"/>
  <c r="I767" i="1" a="1"/>
  <c r="I767" i="1" s="1"/>
  <c r="I768" i="1" a="1"/>
  <c r="I768" i="1" s="1"/>
  <c r="I769" i="1" a="1"/>
  <c r="I769" i="1" s="1"/>
  <c r="J769" i="1" s="1" a="1"/>
  <c r="J769" i="1" s="1"/>
  <c r="I770" i="1" a="1"/>
  <c r="I770" i="1" s="1"/>
  <c r="I771" i="1" a="1"/>
  <c r="I771" i="1" s="1"/>
  <c r="I772" i="1" a="1"/>
  <c r="I772" i="1" s="1"/>
  <c r="I773" i="1" a="1"/>
  <c r="I773" i="1" s="1"/>
  <c r="J773" i="1" s="1" a="1"/>
  <c r="J773" i="1" s="1"/>
  <c r="I774" i="1" a="1"/>
  <c r="I774" i="1" s="1"/>
  <c r="I775" i="1" a="1"/>
  <c r="I775" i="1" s="1"/>
  <c r="I776" i="1" a="1"/>
  <c r="I776" i="1" s="1"/>
  <c r="J776" i="1" s="1" a="1"/>
  <c r="J776" i="1" s="1"/>
  <c r="I777" i="1" a="1"/>
  <c r="I777" i="1" s="1"/>
  <c r="I778" i="1" a="1"/>
  <c r="I778" i="1" s="1"/>
  <c r="I779" i="1" a="1"/>
  <c r="I779" i="1" s="1"/>
  <c r="I780" i="1" a="1"/>
  <c r="I780" i="1" s="1"/>
  <c r="J780" i="1" s="1" a="1"/>
  <c r="J780" i="1" s="1"/>
  <c r="I781" i="1" a="1"/>
  <c r="I781" i="1" s="1"/>
  <c r="J781" i="1" s="1" a="1"/>
  <c r="J781" i="1" s="1"/>
  <c r="I782" i="1" a="1"/>
  <c r="I782" i="1" s="1"/>
  <c r="I783" i="1" a="1"/>
  <c r="I783" i="1" s="1"/>
  <c r="I784" i="1" a="1"/>
  <c r="I784" i="1" s="1"/>
  <c r="J784" i="1" s="1" a="1"/>
  <c r="J784" i="1" s="1"/>
  <c r="I785" i="1" a="1"/>
  <c r="I785" i="1" s="1"/>
  <c r="I786" i="1" a="1"/>
  <c r="I786" i="1" s="1"/>
  <c r="I787" i="1" a="1"/>
  <c r="I787" i="1" s="1"/>
  <c r="I788" i="1" a="1"/>
  <c r="I788" i="1" s="1"/>
  <c r="J788" i="1" s="1" a="1"/>
  <c r="J788" i="1" s="1"/>
  <c r="I789" i="1" a="1"/>
  <c r="I789" i="1" s="1"/>
  <c r="J789" i="1" s="1" a="1"/>
  <c r="J789" i="1" s="1"/>
  <c r="I790" i="1" a="1"/>
  <c r="I790" i="1" s="1"/>
  <c r="I791" i="1" a="1"/>
  <c r="I791" i="1" s="1"/>
  <c r="I792" i="1" a="1"/>
  <c r="I792" i="1" s="1"/>
  <c r="J792" i="1" s="1" a="1"/>
  <c r="J792" i="1" s="1"/>
  <c r="I793" i="1" a="1"/>
  <c r="I793" i="1" s="1"/>
  <c r="I794" i="1" a="1"/>
  <c r="I794" i="1" s="1"/>
  <c r="I795" i="1" a="1"/>
  <c r="I795" i="1" s="1"/>
  <c r="I796" i="1" a="1"/>
  <c r="I796" i="1" s="1"/>
  <c r="J796" i="1" s="1" a="1"/>
  <c r="J796" i="1" s="1"/>
  <c r="I797" i="1" a="1"/>
  <c r="I797" i="1" s="1"/>
  <c r="J797" i="1" s="1" a="1"/>
  <c r="J797" i="1" s="1"/>
  <c r="I798" i="1" a="1"/>
  <c r="I798" i="1" s="1"/>
  <c r="I799" i="1" a="1"/>
  <c r="I799" i="1" s="1"/>
  <c r="I800" i="1" a="1"/>
  <c r="I800" i="1" s="1"/>
  <c r="J800" i="1" s="1" a="1"/>
  <c r="J800" i="1" s="1"/>
  <c r="I801" i="1" a="1"/>
  <c r="I801" i="1" s="1"/>
  <c r="I802" i="1" a="1"/>
  <c r="I802" i="1" s="1"/>
  <c r="I803" i="1" a="1"/>
  <c r="I803" i="1" s="1"/>
  <c r="I804" i="1" a="1"/>
  <c r="I804" i="1" s="1"/>
  <c r="J804" i="1" s="1" a="1"/>
  <c r="J804" i="1" s="1"/>
  <c r="I805" i="1" a="1"/>
  <c r="I805" i="1" s="1"/>
  <c r="J805" i="1" s="1" a="1"/>
  <c r="J805" i="1" s="1"/>
  <c r="I806" i="1" a="1"/>
  <c r="I806" i="1" s="1"/>
  <c r="I807" i="1" a="1"/>
  <c r="I807" i="1" s="1"/>
  <c r="I808" i="1" a="1"/>
  <c r="I808" i="1" s="1"/>
  <c r="J808" i="1" s="1" a="1"/>
  <c r="J808" i="1" s="1"/>
  <c r="I809" i="1" a="1"/>
  <c r="I809" i="1" s="1"/>
  <c r="I810" i="1" a="1"/>
  <c r="I810" i="1" s="1"/>
  <c r="I811" i="1" a="1"/>
  <c r="I811" i="1" s="1"/>
  <c r="I812" i="1" a="1"/>
  <c r="I812" i="1" s="1"/>
  <c r="J812" i="1" s="1" a="1"/>
  <c r="J812" i="1" s="1"/>
  <c r="I813" i="1" a="1"/>
  <c r="I813" i="1" s="1"/>
  <c r="J813" i="1" s="1" a="1"/>
  <c r="J813" i="1" s="1"/>
  <c r="I814" i="1" a="1"/>
  <c r="I814" i="1" s="1"/>
  <c r="I815" i="1" a="1"/>
  <c r="I815" i="1" s="1"/>
  <c r="I816" i="1" a="1"/>
  <c r="I816" i="1" s="1"/>
  <c r="J816" i="1" s="1" a="1"/>
  <c r="J816" i="1" s="1"/>
  <c r="I817" i="1" a="1"/>
  <c r="I817" i="1" s="1"/>
  <c r="I818" i="1" a="1"/>
  <c r="I818" i="1" s="1"/>
  <c r="I819" i="1" a="1"/>
  <c r="I819" i="1" s="1"/>
  <c r="I820" i="1" a="1"/>
  <c r="I820" i="1" s="1"/>
  <c r="J820" i="1" s="1" a="1"/>
  <c r="J820" i="1" s="1"/>
  <c r="I821" i="1" a="1"/>
  <c r="I821" i="1" s="1"/>
  <c r="J821" i="1" s="1" a="1"/>
  <c r="J821" i="1" s="1"/>
  <c r="I822" i="1" a="1"/>
  <c r="I822" i="1" s="1"/>
  <c r="I823" i="1" a="1"/>
  <c r="I823" i="1" s="1"/>
  <c r="I824" i="1" a="1"/>
  <c r="I824" i="1" s="1"/>
  <c r="J824" i="1" s="1" a="1"/>
  <c r="J824" i="1" s="1"/>
  <c r="I825" i="1" a="1"/>
  <c r="I825" i="1" s="1"/>
  <c r="I826" i="1" a="1"/>
  <c r="I826" i="1" s="1"/>
  <c r="I827" i="1" a="1"/>
  <c r="I827" i="1" s="1"/>
  <c r="I828" i="1" a="1"/>
  <c r="I828" i="1" s="1"/>
  <c r="J828" i="1" s="1" a="1"/>
  <c r="J828" i="1" s="1"/>
  <c r="I829" i="1" a="1"/>
  <c r="I829" i="1" s="1"/>
  <c r="J829" i="1" s="1" a="1"/>
  <c r="J829" i="1" s="1"/>
  <c r="I830" i="1" a="1"/>
  <c r="I830" i="1" s="1"/>
  <c r="I831" i="1" a="1"/>
  <c r="I831" i="1" s="1"/>
  <c r="I832" i="1" a="1"/>
  <c r="I832" i="1" s="1"/>
  <c r="J832" i="1" s="1" a="1"/>
  <c r="J832" i="1" s="1"/>
  <c r="I833" i="1" a="1"/>
  <c r="I833" i="1" s="1"/>
  <c r="I834" i="1" a="1"/>
  <c r="I834" i="1" s="1"/>
  <c r="I835" i="1" a="1"/>
  <c r="I835" i="1" s="1"/>
  <c r="I836" i="1" a="1"/>
  <c r="I836" i="1" s="1"/>
  <c r="J836" i="1" s="1" a="1"/>
  <c r="J836" i="1" s="1"/>
  <c r="I837" i="1" a="1"/>
  <c r="I837" i="1" s="1"/>
  <c r="J837" i="1" s="1" a="1"/>
  <c r="J837" i="1" s="1"/>
  <c r="I838" i="1" a="1"/>
  <c r="I838" i="1" s="1"/>
  <c r="I839" i="1" a="1"/>
  <c r="I839" i="1" s="1"/>
  <c r="I840" i="1" a="1"/>
  <c r="I840" i="1" s="1"/>
  <c r="J840" i="1" s="1" a="1"/>
  <c r="J840" i="1" s="1"/>
  <c r="I841" i="1" a="1"/>
  <c r="I841" i="1" s="1"/>
  <c r="I842" i="1" a="1"/>
  <c r="I842" i="1" s="1"/>
  <c r="I843" i="1" a="1"/>
  <c r="I843" i="1" s="1"/>
  <c r="J843" i="1" s="1" a="1"/>
  <c r="J843" i="1" s="1"/>
  <c r="I844" i="1" a="1"/>
  <c r="I844" i="1" s="1"/>
  <c r="J844" i="1" s="1" a="1"/>
  <c r="J844" i="1" s="1"/>
  <c r="I845" i="1" a="1"/>
  <c r="I845" i="1" s="1"/>
  <c r="J845" i="1" s="1" a="1"/>
  <c r="J845" i="1" s="1"/>
  <c r="I846" i="1" a="1"/>
  <c r="I846" i="1" s="1"/>
  <c r="I847" i="1" a="1"/>
  <c r="I847" i="1" s="1"/>
  <c r="J847" i="1" s="1" a="1"/>
  <c r="J847" i="1" s="1"/>
  <c r="I848" i="1" a="1"/>
  <c r="I848" i="1" s="1"/>
  <c r="J848" i="1" s="1" a="1"/>
  <c r="J848" i="1" s="1"/>
  <c r="I849" i="1" a="1"/>
  <c r="I849" i="1" s="1"/>
  <c r="I850" i="1" a="1"/>
  <c r="I850" i="1" s="1"/>
  <c r="I851" i="1" a="1"/>
  <c r="I851" i="1" s="1"/>
  <c r="J851" i="1" s="1" a="1"/>
  <c r="J851" i="1" s="1"/>
  <c r="I852" i="1" a="1"/>
  <c r="I852" i="1" s="1"/>
  <c r="I853" i="1" a="1"/>
  <c r="I853" i="1" s="1"/>
  <c r="I854" i="1" a="1"/>
  <c r="I854" i="1" s="1"/>
  <c r="I855" i="1" a="1"/>
  <c r="I855" i="1" s="1"/>
  <c r="J855" i="1" s="1" a="1"/>
  <c r="J855" i="1" s="1"/>
  <c r="I856" i="1" a="1"/>
  <c r="I856" i="1" s="1"/>
  <c r="J856" i="1" s="1" a="1"/>
  <c r="J856" i="1" s="1"/>
  <c r="I857" i="1" a="1"/>
  <c r="I857" i="1" s="1"/>
  <c r="I858" i="1" a="1"/>
  <c r="I858" i="1" s="1"/>
  <c r="I859" i="1" a="1"/>
  <c r="I859" i="1" s="1"/>
  <c r="J859" i="1" s="1" a="1"/>
  <c r="J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J875" i="1" s="1" a="1"/>
  <c r="J875" i="1" s="1"/>
  <c r="I876" i="1" a="1"/>
  <c r="I876" i="1" s="1"/>
  <c r="I877" i="1" a="1"/>
  <c r="I877" i="1" s="1"/>
  <c r="J877" i="1" s="1" a="1"/>
  <c r="J877" i="1" s="1"/>
  <c r="I878" i="1" a="1"/>
  <c r="I878" i="1" s="1"/>
  <c r="J878" i="1" s="1" a="1"/>
  <c r="J878" i="1" s="1"/>
  <c r="I879" i="1" a="1"/>
  <c r="I879" i="1" s="1"/>
  <c r="I880" i="1" a="1"/>
  <c r="I880" i="1" s="1"/>
  <c r="I881" i="1" a="1"/>
  <c r="I881" i="1" s="1"/>
  <c r="I882" i="1" a="1"/>
  <c r="I882" i="1" s="1"/>
  <c r="J882" i="1" s="1" a="1"/>
  <c r="J882" i="1" s="1"/>
  <c r="I883" i="1" a="1"/>
  <c r="I883" i="1" s="1"/>
  <c r="I884" i="1" a="1"/>
  <c r="I884" i="1" s="1"/>
  <c r="J884" i="1" s="1" a="1"/>
  <c r="J884" i="1" s="1"/>
  <c r="I885" i="1" a="1"/>
  <c r="I885" i="1" s="1"/>
  <c r="I886" i="1" a="1"/>
  <c r="I886" i="1" s="1"/>
  <c r="J886" i="1" s="1" a="1"/>
  <c r="J886" i="1" s="1"/>
  <c r="I887" i="1" a="1"/>
  <c r="I887" i="1" s="1"/>
  <c r="I888" i="1" a="1"/>
  <c r="I888" i="1" s="1"/>
  <c r="I889" i="1" a="1"/>
  <c r="I889" i="1" s="1"/>
  <c r="I890" i="1" a="1"/>
  <c r="I890" i="1" s="1"/>
  <c r="J890" i="1" s="1" a="1"/>
  <c r="J890" i="1" s="1"/>
  <c r="I891" i="1" a="1"/>
  <c r="I891" i="1" s="1"/>
  <c r="I892" i="1" a="1"/>
  <c r="I892" i="1" s="1"/>
  <c r="J892" i="1" s="1" a="1"/>
  <c r="J892" i="1" s="1"/>
  <c r="I893" i="1" a="1"/>
  <c r="I893" i="1" s="1"/>
  <c r="J893" i="1" s="1" a="1"/>
  <c r="J893" i="1" s="1"/>
  <c r="I894" i="1" a="1"/>
  <c r="I894" i="1" s="1"/>
  <c r="I895" i="1" a="1"/>
  <c r="I895" i="1" s="1"/>
  <c r="I896" i="1" a="1"/>
  <c r="I896" i="1" s="1"/>
  <c r="I897" i="1" a="1"/>
  <c r="I897" i="1" s="1"/>
  <c r="J897" i="1" s="1" a="1"/>
  <c r="J897" i="1" s="1"/>
  <c r="I898" i="1" a="1"/>
  <c r="I898" i="1" s="1"/>
  <c r="J898" i="1" s="1" a="1"/>
  <c r="J898" i="1" s="1"/>
  <c r="I899" i="1" a="1"/>
  <c r="I899" i="1" s="1"/>
  <c r="I900" i="1" a="1"/>
  <c r="I900" i="1" s="1"/>
  <c r="I901" i="1" a="1"/>
  <c r="I901" i="1" s="1"/>
  <c r="I902" i="1" a="1"/>
  <c r="I902" i="1" s="1"/>
  <c r="J902" i="1" s="1" a="1"/>
  <c r="J902" i="1" s="1"/>
  <c r="I903" i="1" a="1"/>
  <c r="I903" i="1" s="1"/>
  <c r="I904" i="1" a="1"/>
  <c r="I904" i="1" s="1"/>
  <c r="J904" i="1" s="1" a="1"/>
  <c r="J904" i="1" s="1"/>
  <c r="I905" i="1" a="1"/>
  <c r="I905" i="1" s="1"/>
  <c r="I906" i="1" a="1"/>
  <c r="I906" i="1" s="1"/>
  <c r="I907" i="1" a="1"/>
  <c r="I907" i="1" s="1"/>
  <c r="J907" i="1" s="1" a="1"/>
  <c r="J907" i="1" s="1"/>
  <c r="I908" i="1" a="1"/>
  <c r="I908" i="1" s="1"/>
  <c r="J908" i="1" s="1" a="1"/>
  <c r="J908" i="1" s="1"/>
  <c r="I909" i="1" a="1"/>
  <c r="I909" i="1" s="1"/>
  <c r="J909" i="1" s="1" a="1"/>
  <c r="J909" i="1" s="1"/>
  <c r="I910" i="1" a="1"/>
  <c r="I910" i="1" s="1"/>
  <c r="I911" i="1" a="1"/>
  <c r="I911" i="1" s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 s="1"/>
  <c r="J917" i="1" s="1" a="1"/>
  <c r="J917" i="1" s="1"/>
  <c r="I918" i="1" a="1"/>
  <c r="I918" i="1" s="1"/>
  <c r="I919" i="1" a="1"/>
  <c r="I919" i="1" s="1"/>
  <c r="I920" i="1" a="1"/>
  <c r="I920" i="1" s="1"/>
  <c r="J920" i="1" s="1" a="1"/>
  <c r="J920" i="1" s="1"/>
  <c r="I921" i="1" a="1"/>
  <c r="I921" i="1" s="1"/>
  <c r="J921" i="1" s="1" a="1"/>
  <c r="J921" i="1" s="1"/>
  <c r="I922" i="1" a="1"/>
  <c r="I922" i="1" s="1"/>
  <c r="I923" i="1" a="1"/>
  <c r="I923" i="1" s="1"/>
  <c r="J923" i="1" s="1" a="1"/>
  <c r="J923" i="1" s="1"/>
  <c r="I924" i="1" a="1"/>
  <c r="I924" i="1" s="1"/>
  <c r="J924" i="1" s="1" a="1"/>
  <c r="J924" i="1" s="1"/>
  <c r="I925" i="1" a="1"/>
  <c r="I925" i="1" s="1"/>
  <c r="J925" i="1" s="1" a="1"/>
  <c r="J925" i="1" s="1"/>
  <c r="I926" i="1" a="1"/>
  <c r="I926" i="1" s="1"/>
  <c r="I927" i="1" a="1"/>
  <c r="I927" i="1" s="1"/>
  <c r="J927" i="1" s="1" a="1"/>
  <c r="J927" i="1" s="1"/>
  <c r="I928" i="1" a="1"/>
  <c r="I928" i="1" s="1"/>
  <c r="J928" i="1" s="1" a="1"/>
  <c r="J928" i="1" s="1"/>
  <c r="I929" i="1" a="1"/>
  <c r="I929" i="1" s="1"/>
  <c r="I930" i="1" a="1"/>
  <c r="I930" i="1" s="1"/>
  <c r="I931" i="1" a="1"/>
  <c r="I931" i="1" s="1"/>
  <c r="J931" i="1" s="1" a="1"/>
  <c r="J931" i="1" s="1"/>
  <c r="I932" i="1" a="1"/>
  <c r="I932" i="1" s="1"/>
  <c r="I933" i="1" a="1"/>
  <c r="I933" i="1" s="1"/>
  <c r="J933" i="1" s="1" a="1"/>
  <c r="J933" i="1" s="1"/>
  <c r="I934" i="1" a="1"/>
  <c r="I934" i="1" s="1"/>
  <c r="I935" i="1" a="1"/>
  <c r="I935" i="1" s="1"/>
  <c r="I936" i="1" a="1"/>
  <c r="I936" i="1" s="1"/>
  <c r="J936" i="1" s="1" a="1"/>
  <c r="J936" i="1" s="1"/>
  <c r="I937" i="1" a="1"/>
  <c r="I937" i="1" s="1"/>
  <c r="J937" i="1" s="1" a="1"/>
  <c r="J937" i="1" s="1"/>
  <c r="I938" i="1" a="1"/>
  <c r="I938" i="1" s="1"/>
  <c r="I939" i="1" a="1"/>
  <c r="I939" i="1"/>
  <c r="I940" i="1" a="1"/>
  <c r="I940" i="1" s="1"/>
  <c r="J940" i="1" s="1" a="1"/>
  <c r="J940" i="1" s="1"/>
  <c r="I941" i="1" a="1"/>
  <c r="I941" i="1" s="1"/>
  <c r="J941" i="1" s="1" a="1"/>
  <c r="J941" i="1" s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 s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J956" i="1" s="1" a="1"/>
  <c r="J956" i="1" s="1"/>
  <c r="I957" i="1" a="1"/>
  <c r="I957" i="1" s="1"/>
  <c r="J957" i="1" s="1" a="1"/>
  <c r="J957" i="1" s="1"/>
  <c r="I958" i="1" a="1"/>
  <c r="I958" i="1" s="1"/>
  <c r="I959" i="1" a="1"/>
  <c r="I959" i="1" s="1"/>
  <c r="I960" i="1" a="1"/>
  <c r="I960" i="1" s="1"/>
  <c r="J960" i="1" s="1" a="1"/>
  <c r="J960" i="1" s="1"/>
  <c r="I961" i="1" a="1"/>
  <c r="I961" i="1" s="1"/>
  <c r="J961" i="1" s="1" a="1"/>
  <c r="J961" i="1" s="1"/>
  <c r="I962" i="1" a="1"/>
  <c r="I962" i="1" s="1"/>
  <c r="I963" i="1" a="1"/>
  <c r="I963" i="1" s="1"/>
  <c r="J963" i="1" s="1" a="1"/>
  <c r="J963" i="1" s="1"/>
  <c r="I964" i="1" a="1"/>
  <c r="I964" i="1" s="1"/>
  <c r="J964" i="1" s="1" a="1"/>
  <c r="J964" i="1" s="1"/>
  <c r="I965" i="1" a="1"/>
  <c r="I965" i="1" s="1"/>
  <c r="J965" i="1" s="1" a="1"/>
  <c r="J965" i="1" s="1"/>
  <c r="I966" i="1" a="1"/>
  <c r="I966" i="1" s="1"/>
  <c r="I967" i="1" a="1"/>
  <c r="I967" i="1" s="1"/>
  <c r="J967" i="1" s="1" a="1"/>
  <c r="J967" i="1" s="1"/>
  <c r="I968" i="1" a="1"/>
  <c r="I968" i="1" s="1"/>
  <c r="J968" i="1" s="1" a="1"/>
  <c r="J968" i="1" s="1"/>
  <c r="I969" i="1" a="1"/>
  <c r="I969" i="1" s="1"/>
  <c r="I970" i="1" a="1"/>
  <c r="I970" i="1" s="1"/>
  <c r="I971" i="1" a="1"/>
  <c r="I971" i="1" s="1"/>
  <c r="J971" i="1" s="1" a="1"/>
  <c r="J971" i="1" s="1"/>
  <c r="I972" i="1" a="1"/>
  <c r="I972" i="1" s="1"/>
  <c r="I973" i="1" a="1"/>
  <c r="I973" i="1" s="1"/>
  <c r="J973" i="1" s="1" a="1"/>
  <c r="J973" i="1" s="1"/>
  <c r="I974" i="1" a="1"/>
  <c r="I974" i="1" s="1"/>
  <c r="I975" i="1" a="1"/>
  <c r="I975" i="1" s="1"/>
  <c r="J975" i="1" s="1" a="1"/>
  <c r="J975" i="1" s="1"/>
  <c r="I976" i="1" a="1"/>
  <c r="I976" i="1" s="1"/>
  <c r="J976" i="1" s="1" a="1"/>
  <c r="J976" i="1" s="1"/>
  <c r="I977" i="1" a="1"/>
  <c r="I977" i="1" s="1"/>
  <c r="I978" i="1" a="1"/>
  <c r="I978" i="1" s="1"/>
  <c r="J978" i="1" s="1" a="1"/>
  <c r="J978" i="1" s="1"/>
  <c r="I979" i="1" a="1"/>
  <c r="I979" i="1" s="1"/>
  <c r="J979" i="1" s="1" a="1"/>
  <c r="J979" i="1" s="1"/>
  <c r="I980" i="1" a="1"/>
  <c r="I980" i="1" s="1"/>
  <c r="I981" i="1" a="1"/>
  <c r="I981" i="1" s="1"/>
  <c r="I982" i="1" a="1"/>
  <c r="I982" i="1" s="1"/>
  <c r="I983" i="1" a="1"/>
  <c r="I983" i="1" s="1"/>
  <c r="J983" i="1" s="1" a="1"/>
  <c r="J983" i="1" s="1"/>
  <c r="I984" i="1" a="1"/>
  <c r="I984" i="1" s="1"/>
  <c r="J984" i="1" s="1" a="1"/>
  <c r="J984" i="1" s="1"/>
  <c r="I985" i="1" a="1"/>
  <c r="I985" i="1" s="1"/>
  <c r="I986" i="1" a="1"/>
  <c r="I986" i="1" s="1"/>
  <c r="J986" i="1" s="1" a="1"/>
  <c r="J986" i="1" s="1"/>
  <c r="I987" i="1" a="1"/>
  <c r="I987" i="1" s="1"/>
  <c r="J987" i="1" s="1" a="1"/>
  <c r="J987" i="1" s="1"/>
  <c r="I988" i="1" a="1"/>
  <c r="I988" i="1" s="1"/>
  <c r="I989" i="1" a="1"/>
  <c r="I989" i="1" s="1"/>
  <c r="I990" i="1" a="1"/>
  <c r="I990" i="1" s="1"/>
  <c r="I991" i="1" a="1"/>
  <c r="I991" i="1" s="1"/>
  <c r="J991" i="1" s="1" a="1"/>
  <c r="J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J996" i="1" s="1" a="1"/>
  <c r="J996" i="1" s="1"/>
  <c r="I997" i="1" a="1"/>
  <c r="I997" i="1" s="1"/>
  <c r="J997" i="1" s="1" a="1"/>
  <c r="J997" i="1" s="1"/>
  <c r="I998" i="1" a="1"/>
  <c r="I998" i="1" s="1"/>
  <c r="J998" i="1" s="1" a="1"/>
  <c r="J998" i="1" s="1"/>
  <c r="I999" i="1" a="1"/>
  <c r="I999" i="1" s="1"/>
  <c r="J999" i="1" s="1" a="1"/>
  <c r="J999" i="1" s="1"/>
  <c r="I1000" i="1" a="1"/>
  <c r="I1000" i="1" s="1"/>
  <c r="I1001" i="1" a="1"/>
  <c r="I1001" i="1" s="1"/>
  <c r="J8" i="1" a="1"/>
  <c r="J8" i="1" s="1"/>
  <c r="J9" i="1" a="1"/>
  <c r="J9" i="1" s="1"/>
  <c r="J12" i="1" a="1"/>
  <c r="J12" i="1" s="1"/>
  <c r="J13" i="1" a="1"/>
  <c r="J13" i="1" s="1"/>
  <c r="J16" i="1" a="1"/>
  <c r="J16" i="1" s="1"/>
  <c r="J17" i="1" a="1"/>
  <c r="J17" i="1" s="1"/>
  <c r="J20" i="1" a="1"/>
  <c r="J20" i="1" s="1"/>
  <c r="J21" i="1" a="1"/>
  <c r="J21" i="1" s="1"/>
  <c r="J24" i="1" a="1"/>
  <c r="J24" i="1" s="1"/>
  <c r="J25" i="1" a="1"/>
  <c r="J25" i="1" s="1"/>
  <c r="J28" i="1" a="1"/>
  <c r="J28" i="1" s="1"/>
  <c r="J29" i="1" a="1"/>
  <c r="J29" i="1" s="1"/>
  <c r="J32" i="1" a="1"/>
  <c r="J32" i="1" s="1"/>
  <c r="J33" i="1" a="1"/>
  <c r="J33" i="1" s="1"/>
  <c r="J34" i="1" a="1"/>
  <c r="J34" i="1" s="1"/>
  <c r="J36" i="1" a="1"/>
  <c r="J36" i="1" s="1"/>
  <c r="J37" i="1" a="1"/>
  <c r="J37" i="1" s="1"/>
  <c r="J39" i="1" a="1"/>
  <c r="J39" i="1" s="1"/>
  <c r="J40" i="1" a="1"/>
  <c r="J40" i="1" s="1"/>
  <c r="J41" i="1" a="1"/>
  <c r="J41" i="1" s="1"/>
  <c r="J44" i="1" a="1"/>
  <c r="J44" i="1" s="1"/>
  <c r="J45" i="1" a="1"/>
  <c r="J45" i="1" s="1"/>
  <c r="J48" i="1" a="1"/>
  <c r="J48" i="1" s="1"/>
  <c r="J49" i="1" a="1"/>
  <c r="J49" i="1" s="1"/>
  <c r="J52" i="1" a="1"/>
  <c r="J52" i="1" s="1"/>
  <c r="J53" i="1" a="1"/>
  <c r="J53" i="1" s="1"/>
  <c r="J54" i="1" a="1"/>
  <c r="J54" i="1" s="1"/>
  <c r="J56" i="1" a="1"/>
  <c r="J56" i="1" s="1"/>
  <c r="J57" i="1" a="1"/>
  <c r="J57" i="1" s="1"/>
  <c r="J58" i="1" a="1"/>
  <c r="J58" i="1" s="1"/>
  <c r="J60" i="1" a="1"/>
  <c r="J60" i="1" s="1"/>
  <c r="J61" i="1" a="1"/>
  <c r="J61" i="1" s="1"/>
  <c r="J62" i="1" a="1"/>
  <c r="J62" i="1" s="1"/>
  <c r="J64" i="1" a="1"/>
  <c r="J64" i="1" s="1"/>
  <c r="J65" i="1" a="1"/>
  <c r="J65" i="1" s="1"/>
  <c r="J66" i="1" a="1"/>
  <c r="J66" i="1" s="1"/>
  <c r="J68" i="1" a="1"/>
  <c r="J68" i="1" s="1"/>
  <c r="J69" i="1" a="1"/>
  <c r="J69" i="1" s="1"/>
  <c r="J72" i="1" a="1"/>
  <c r="J72" i="1" s="1"/>
  <c r="J73" i="1" a="1"/>
  <c r="J73" i="1" s="1"/>
  <c r="J76" i="1" a="1"/>
  <c r="J76" i="1" s="1"/>
  <c r="J77" i="1" a="1"/>
  <c r="J77" i="1" s="1"/>
  <c r="J80" i="1" a="1"/>
  <c r="J80" i="1" s="1"/>
  <c r="J81" i="1" a="1"/>
  <c r="J81" i="1" s="1"/>
  <c r="J84" i="1" a="1"/>
  <c r="J84" i="1" s="1"/>
  <c r="J85" i="1" a="1"/>
  <c r="J85" i="1" s="1"/>
  <c r="J88" i="1" a="1"/>
  <c r="J88" i="1" s="1"/>
  <c r="J89" i="1" a="1"/>
  <c r="J89" i="1" s="1"/>
  <c r="J92" i="1" a="1"/>
  <c r="J92" i="1" s="1"/>
  <c r="J93" i="1" a="1"/>
  <c r="J93" i="1" s="1"/>
  <c r="J94" i="1" a="1"/>
  <c r="J94" i="1" s="1"/>
  <c r="J96" i="1" a="1"/>
  <c r="J96" i="1" s="1"/>
  <c r="J97" i="1" a="1"/>
  <c r="J97" i="1" s="1"/>
  <c r="J100" i="1" a="1"/>
  <c r="J100" i="1" s="1"/>
  <c r="J101" i="1" a="1"/>
  <c r="J101" i="1" s="1"/>
  <c r="J104" i="1" a="1"/>
  <c r="J104" i="1" s="1"/>
  <c r="J105" i="1" a="1"/>
  <c r="J105" i="1" s="1"/>
  <c r="J108" i="1" a="1"/>
  <c r="J108" i="1" s="1"/>
  <c r="J109" i="1" a="1"/>
  <c r="J109" i="1" s="1"/>
  <c r="J112" i="1" a="1"/>
  <c r="J112" i="1" s="1"/>
  <c r="J113" i="1" a="1"/>
  <c r="J113" i="1" s="1"/>
  <c r="J115" i="1" a="1"/>
  <c r="J115" i="1" s="1"/>
  <c r="J116" i="1" a="1"/>
  <c r="J116" i="1" s="1"/>
  <c r="J117" i="1" a="1"/>
  <c r="J117" i="1" s="1"/>
  <c r="J119" i="1" a="1"/>
  <c r="J119" i="1" s="1"/>
  <c r="J120" i="1" a="1"/>
  <c r="J120" i="1" s="1"/>
  <c r="J121" i="1" a="1"/>
  <c r="J121" i="1" s="1"/>
  <c r="J123" i="1" a="1"/>
  <c r="J123" i="1" s="1"/>
  <c r="J124" i="1" a="1"/>
  <c r="J124" i="1" s="1"/>
  <c r="J125" i="1" a="1"/>
  <c r="J125" i="1" s="1"/>
  <c r="J127" i="1" a="1"/>
  <c r="J127" i="1" s="1"/>
  <c r="J128" i="1" a="1"/>
  <c r="J128" i="1" s="1"/>
  <c r="J129" i="1" a="1"/>
  <c r="J129" i="1" s="1"/>
  <c r="J131" i="1" a="1"/>
  <c r="J131" i="1" s="1"/>
  <c r="J132" i="1" a="1"/>
  <c r="J132" i="1" s="1"/>
  <c r="J133" i="1" a="1"/>
  <c r="J133" i="1" s="1"/>
  <c r="J134" i="1" a="1"/>
  <c r="J134" i="1" s="1"/>
  <c r="J136" i="1" a="1"/>
  <c r="J136" i="1" s="1"/>
  <c r="J137" i="1" a="1"/>
  <c r="J137" i="1" s="1"/>
  <c r="J138" i="1" a="1"/>
  <c r="J138" i="1" s="1"/>
  <c r="J140" i="1" a="1"/>
  <c r="J140" i="1" s="1"/>
  <c r="J141" i="1" a="1"/>
  <c r="J141" i="1" s="1"/>
  <c r="J142" i="1" a="1"/>
  <c r="J142" i="1" s="1"/>
  <c r="J144" i="1" a="1"/>
  <c r="J144" i="1" s="1"/>
  <c r="J145" i="1" a="1"/>
  <c r="J145" i="1" s="1"/>
  <c r="J146" i="1" a="1"/>
  <c r="J146" i="1" s="1"/>
  <c r="J148" i="1" a="1"/>
  <c r="J148" i="1" s="1"/>
  <c r="J149" i="1" a="1"/>
  <c r="J149" i="1" s="1"/>
  <c r="J152" i="1" a="1"/>
  <c r="J152" i="1" s="1"/>
  <c r="J153" i="1" a="1"/>
  <c r="J153" i="1" s="1"/>
  <c r="J154" i="1" a="1"/>
  <c r="J154" i="1" s="1"/>
  <c r="J156" i="1" a="1"/>
  <c r="J156" i="1" s="1"/>
  <c r="J157" i="1" a="1"/>
  <c r="J157" i="1" s="1"/>
  <c r="J160" i="1" a="1"/>
  <c r="J160" i="1" s="1"/>
  <c r="J161" i="1" a="1"/>
  <c r="J161" i="1" s="1"/>
  <c r="J164" i="1" a="1"/>
  <c r="J164" i="1" s="1"/>
  <c r="J165" i="1" a="1"/>
  <c r="J165" i="1" s="1"/>
  <c r="J168" i="1" a="1"/>
  <c r="J168" i="1" s="1"/>
  <c r="J169" i="1" a="1"/>
  <c r="J169" i="1" s="1"/>
  <c r="J172" i="1" a="1"/>
  <c r="J172" i="1" s="1"/>
  <c r="J173" i="1" a="1"/>
  <c r="J173" i="1" s="1"/>
  <c r="J175" i="1" a="1"/>
  <c r="J175" i="1" s="1"/>
  <c r="J176" i="1" a="1"/>
  <c r="J176" i="1" s="1"/>
  <c r="J177" i="1" a="1"/>
  <c r="J177" i="1" s="1"/>
  <c r="J185" i="1" a="1"/>
  <c r="J185" i="1" s="1"/>
  <c r="J188" i="1" a="1"/>
  <c r="J188" i="1" s="1"/>
  <c r="J191" i="1" a="1"/>
  <c r="J191" i="1" s="1"/>
  <c r="J192" i="1" a="1"/>
  <c r="J192" i="1" s="1"/>
  <c r="J195" i="1" a="1"/>
  <c r="J195" i="1" s="1"/>
  <c r="J196" i="1" a="1"/>
  <c r="J196" i="1" s="1"/>
  <c r="J199" i="1" a="1"/>
  <c r="J199" i="1" s="1"/>
  <c r="J200" i="1" a="1"/>
  <c r="J200" i="1" s="1"/>
  <c r="J203" i="1" a="1"/>
  <c r="J203" i="1" s="1"/>
  <c r="J204" i="1" a="1"/>
  <c r="J204" i="1" s="1"/>
  <c r="J207" i="1" a="1"/>
  <c r="J207" i="1" s="1"/>
  <c r="J208" i="1" a="1"/>
  <c r="J208" i="1" s="1"/>
  <c r="J211" i="1" a="1"/>
  <c r="J211" i="1" s="1"/>
  <c r="J212" i="1" a="1"/>
  <c r="J212" i="1" s="1"/>
  <c r="J213" i="1" a="1"/>
  <c r="J213" i="1" s="1"/>
  <c r="J217" i="1" a="1"/>
  <c r="J217" i="1" s="1"/>
  <c r="J219" i="1" a="1"/>
  <c r="J219" i="1" s="1"/>
  <c r="J221" i="1" a="1"/>
  <c r="J221" i="1" s="1"/>
  <c r="J222" i="1" a="1"/>
  <c r="J222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2" i="1" a="1"/>
  <c r="J232" i="1" s="1"/>
  <c r="J233" i="1" a="1"/>
  <c r="J233" i="1" s="1"/>
  <c r="J235" i="1" a="1"/>
  <c r="J235" i="1" s="1"/>
  <c r="J236" i="1" a="1"/>
  <c r="J236" i="1" s="1"/>
  <c r="J237" i="1" a="1"/>
  <c r="J237" i="1" s="1"/>
  <c r="J239" i="1" a="1"/>
  <c r="J239" i="1" s="1"/>
  <c r="J240" i="1" a="1"/>
  <c r="J240" i="1" s="1"/>
  <c r="J241" i="1" a="1"/>
  <c r="J241" i="1" s="1"/>
  <c r="J243" i="1" a="1"/>
  <c r="J243" i="1" s="1"/>
  <c r="J244" i="1" a="1"/>
  <c r="J244" i="1" s="1"/>
  <c r="J245" i="1" a="1"/>
  <c r="J245" i="1" s="1"/>
  <c r="J248" i="1" a="1"/>
  <c r="J248" i="1" s="1"/>
  <c r="J249" i="1" a="1"/>
  <c r="J249" i="1" s="1"/>
  <c r="J251" i="1" a="1"/>
  <c r="J251" i="1" s="1"/>
  <c r="J252" i="1" a="1"/>
  <c r="J252" i="1" s="1"/>
  <c r="J253" i="1" a="1"/>
  <c r="J253" i="1" s="1"/>
  <c r="J256" i="1" a="1"/>
  <c r="J256" i="1" s="1"/>
  <c r="J257" i="1" a="1"/>
  <c r="J257" i="1" s="1"/>
  <c r="J259" i="1" a="1"/>
  <c r="J259" i="1" s="1"/>
  <c r="J260" i="1" a="1"/>
  <c r="J260" i="1" s="1"/>
  <c r="J261" i="1" a="1"/>
  <c r="J261" i="1" s="1"/>
  <c r="J264" i="1" a="1"/>
  <c r="J264" i="1" s="1"/>
  <c r="J265" i="1" a="1"/>
  <c r="J265" i="1" s="1"/>
  <c r="J267" i="1" a="1"/>
  <c r="J267" i="1" s="1"/>
  <c r="J268" i="1" a="1"/>
  <c r="J268" i="1" s="1"/>
  <c r="J269" i="1" a="1"/>
  <c r="J269" i="1" s="1"/>
  <c r="J272" i="1" a="1"/>
  <c r="J272" i="1" s="1"/>
  <c r="J273" i="1" a="1"/>
  <c r="J273" i="1" s="1"/>
  <c r="J275" i="1" a="1"/>
  <c r="J275" i="1" s="1"/>
  <c r="J276" i="1" a="1"/>
  <c r="J276" i="1" s="1"/>
  <c r="J277" i="1" a="1"/>
  <c r="J277" i="1" s="1"/>
  <c r="J281" i="1" a="1"/>
  <c r="J281" i="1" s="1"/>
  <c r="J283" i="1" a="1"/>
  <c r="J283" i="1" s="1"/>
  <c r="J285" i="1" a="1"/>
  <c r="J285" i="1" s="1"/>
  <c r="J288" i="1" a="1"/>
  <c r="J288" i="1" s="1"/>
  <c r="J289" i="1" a="1"/>
  <c r="J289" i="1" s="1"/>
  <c r="J291" i="1" a="1"/>
  <c r="J291" i="1" s="1"/>
  <c r="J292" i="1" a="1"/>
  <c r="J292" i="1" s="1"/>
  <c r="J293" i="1" a="1"/>
  <c r="J293" i="1" s="1"/>
  <c r="J296" i="1" a="1"/>
  <c r="J296" i="1" s="1"/>
  <c r="J297" i="1" a="1"/>
  <c r="J297" i="1" s="1"/>
  <c r="J299" i="1" a="1"/>
  <c r="J299" i="1" s="1"/>
  <c r="J300" i="1" a="1"/>
  <c r="J300" i="1" s="1"/>
  <c r="J301" i="1" a="1"/>
  <c r="J301" i="1" s="1"/>
  <c r="J303" i="1" a="1"/>
  <c r="J303" i="1" s="1"/>
  <c r="J304" i="1" a="1"/>
  <c r="J304" i="1" s="1"/>
  <c r="J305" i="1" a="1"/>
  <c r="J305" i="1" s="1"/>
  <c r="J307" i="1" a="1"/>
  <c r="J307" i="1" s="1"/>
  <c r="J308" i="1" a="1"/>
  <c r="J308" i="1" s="1"/>
  <c r="J309" i="1" a="1"/>
  <c r="J309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7" i="1" a="1"/>
  <c r="J327" i="1" s="1"/>
  <c r="J328" i="1" a="1"/>
  <c r="J328" i="1" s="1"/>
  <c r="J329" i="1" a="1"/>
  <c r="J329" i="1" s="1"/>
  <c r="J331" i="1" a="1"/>
  <c r="J331" i="1" s="1"/>
  <c r="J333" i="1" a="1"/>
  <c r="J333" i="1" s="1"/>
  <c r="J336" i="1" a="1"/>
  <c r="J336" i="1" s="1"/>
  <c r="J337" i="1" a="1"/>
  <c r="J337" i="1" s="1"/>
  <c r="J338" i="1" a="1"/>
  <c r="J338" i="1" s="1"/>
  <c r="J340" i="1" a="1"/>
  <c r="J340" i="1" s="1"/>
  <c r="J341" i="1" a="1"/>
  <c r="J341" i="1" s="1"/>
  <c r="J343" i="1" a="1"/>
  <c r="J343" i="1" s="1"/>
  <c r="J344" i="1" a="1"/>
  <c r="J344" i="1" s="1"/>
  <c r="J345" i="1" a="1"/>
  <c r="J345" i="1" s="1"/>
  <c r="J347" i="1" a="1"/>
  <c r="J347" i="1" s="1"/>
  <c r="J349" i="1" a="1"/>
  <c r="J349" i="1" s="1"/>
  <c r="J352" i="1" a="1"/>
  <c r="J352" i="1" s="1"/>
  <c r="J353" i="1" a="1"/>
  <c r="J353" i="1" s="1"/>
  <c r="J355" i="1" a="1"/>
  <c r="J355" i="1" s="1"/>
  <c r="J356" i="1" a="1"/>
  <c r="J356" i="1" s="1"/>
  <c r="J357" i="1" a="1"/>
  <c r="J357" i="1" s="1"/>
  <c r="J359" i="1" a="1"/>
  <c r="J359" i="1" s="1"/>
  <c r="J360" i="1" a="1"/>
  <c r="J360" i="1" s="1"/>
  <c r="J361" i="1" a="1"/>
  <c r="J361" i="1" s="1"/>
  <c r="J363" i="1" a="1"/>
  <c r="J363" i="1" s="1"/>
  <c r="J365" i="1" a="1"/>
  <c r="J365" i="1" s="1"/>
  <c r="J368" i="1" a="1"/>
  <c r="J368" i="1" s="1"/>
  <c r="J370" i="1" a="1"/>
  <c r="J370" i="1" s="1"/>
  <c r="J373" i="1" a="1"/>
  <c r="J373" i="1" s="1"/>
  <c r="J375" i="1" a="1"/>
  <c r="J375" i="1" s="1"/>
  <c r="J377" i="1" a="1"/>
  <c r="J377" i="1" s="1"/>
  <c r="J378" i="1" a="1"/>
  <c r="J378" i="1" s="1"/>
  <c r="J379" i="1" a="1"/>
  <c r="J379" i="1" s="1"/>
  <c r="J381" i="1" a="1"/>
  <c r="J381" i="1" s="1"/>
  <c r="J384" i="1" a="1"/>
  <c r="J384" i="1" s="1"/>
  <c r="J387" i="1" a="1"/>
  <c r="J387" i="1" s="1"/>
  <c r="J389" i="1" a="1"/>
  <c r="J389" i="1" s="1"/>
  <c r="J391" i="1" a="1"/>
  <c r="J391" i="1" s="1"/>
  <c r="J392" i="1" a="1"/>
  <c r="J392" i="1" s="1"/>
  <c r="J394" i="1" a="1"/>
  <c r="J394" i="1" s="1"/>
  <c r="J395" i="1" a="1"/>
  <c r="J395" i="1" s="1"/>
  <c r="J401" i="1" a="1"/>
  <c r="J401" i="1" s="1"/>
  <c r="J402" i="1" a="1"/>
  <c r="J402" i="1" s="1"/>
  <c r="J407" i="1" a="1"/>
  <c r="J407" i="1" s="1"/>
  <c r="J409" i="1" a="1"/>
  <c r="J409" i="1" s="1"/>
  <c r="J410" i="1" a="1"/>
  <c r="J410" i="1" s="1"/>
  <c r="J411" i="1" a="1"/>
  <c r="J411" i="1" s="1"/>
  <c r="J413" i="1" a="1"/>
  <c r="J413" i="1" s="1"/>
  <c r="J416" i="1" a="1"/>
  <c r="J416" i="1" s="1"/>
  <c r="J417" i="1" a="1"/>
  <c r="J417" i="1" s="1"/>
  <c r="J419" i="1" a="1"/>
  <c r="J419" i="1" s="1"/>
  <c r="J421" i="1" a="1"/>
  <c r="J421" i="1" s="1"/>
  <c r="J424" i="1" a="1"/>
  <c r="J424" i="1" s="1"/>
  <c r="J425" i="1" a="1"/>
  <c r="J425" i="1" s="1"/>
  <c r="J429" i="1" a="1"/>
  <c r="J429" i="1" s="1"/>
  <c r="J432" i="1" a="1"/>
  <c r="J432" i="1" s="1"/>
  <c r="J434" i="1" a="1"/>
  <c r="J434" i="1" s="1"/>
  <c r="J436" i="1" a="1"/>
  <c r="J436" i="1" s="1"/>
  <c r="J437" i="1" a="1"/>
  <c r="J437" i="1" s="1"/>
  <c r="J440" i="1" a="1"/>
  <c r="J440" i="1" s="1"/>
  <c r="J441" i="1" a="1"/>
  <c r="J441" i="1" s="1"/>
  <c r="J443" i="1" a="1"/>
  <c r="J443" i="1" s="1"/>
  <c r="J444" i="1"/>
  <c r="J445" i="1" a="1"/>
  <c r="J445" i="1" s="1"/>
  <c r="J448" i="1" a="1"/>
  <c r="J448" i="1" s="1"/>
  <c r="J449" i="1" a="1"/>
  <c r="J449" i="1" s="1"/>
  <c r="J450" i="1" a="1"/>
  <c r="J450" i="1" s="1"/>
  <c r="J452" i="1" a="1"/>
  <c r="J452" i="1" s="1"/>
  <c r="J453" i="1" a="1"/>
  <c r="J453" i="1" s="1"/>
  <c r="J456" i="1" a="1"/>
  <c r="J456" i="1" s="1"/>
  <c r="J457" i="1" a="1"/>
  <c r="J457" i="1" s="1"/>
  <c r="J461" i="1" a="1"/>
  <c r="J461" i="1" s="1"/>
  <c r="J464" i="1" a="1"/>
  <c r="J464" i="1" s="1"/>
  <c r="J465" i="1" a="1"/>
  <c r="J465" i="1" s="1"/>
  <c r="J468" i="1" a="1"/>
  <c r="J468" i="1" s="1"/>
  <c r="J469" i="1" a="1"/>
  <c r="J469" i="1" s="1"/>
  <c r="J470" i="1" a="1"/>
  <c r="J470" i="1" s="1"/>
  <c r="J471" i="1" a="1"/>
  <c r="J471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80" i="1" a="1"/>
  <c r="J480" i="1" s="1"/>
  <c r="J482" i="1" a="1"/>
  <c r="J482" i="1" s="1"/>
  <c r="J484" i="1" a="1"/>
  <c r="J484" i="1" s="1"/>
  <c r="J485" i="1" a="1"/>
  <c r="J485" i="1" s="1"/>
  <c r="J486" i="1" a="1"/>
  <c r="J486" i="1" s="1"/>
  <c r="J488" i="1" a="1"/>
  <c r="J488" i="1" s="1"/>
  <c r="J489" i="1" a="1"/>
  <c r="J489" i="1" s="1"/>
  <c r="J491" i="1" a="1"/>
  <c r="J491" i="1" s="1"/>
  <c r="J492" i="1" a="1"/>
  <c r="J492" i="1" s="1"/>
  <c r="J493" i="1" a="1"/>
  <c r="J493" i="1" s="1"/>
  <c r="J495" i="1" a="1"/>
  <c r="J495" i="1" s="1"/>
  <c r="J497" i="1" a="1"/>
  <c r="J497" i="1" s="1"/>
  <c r="J499" i="1" a="1"/>
  <c r="J499" i="1" s="1"/>
  <c r="J500" i="1" a="1"/>
  <c r="J500" i="1" s="1"/>
  <c r="J501" i="1" a="1"/>
  <c r="J501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 s="1"/>
  <c r="J512" i="1" a="1"/>
  <c r="J512" i="1" s="1"/>
  <c r="J514" i="1" a="1"/>
  <c r="J514" i="1" s="1"/>
  <c r="J515" i="1" a="1"/>
  <c r="J515" i="1" s="1"/>
  <c r="J516" i="1" a="1"/>
  <c r="J516" i="1" s="1"/>
  <c r="J517" i="1" a="1"/>
  <c r="J517" i="1" s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 s="1"/>
  <c r="J524" i="1" a="1"/>
  <c r="J524" i="1" s="1"/>
  <c r="J525" i="1" a="1"/>
  <c r="J525" i="1" s="1"/>
  <c r="J526" i="1" a="1"/>
  <c r="J526" i="1" s="1"/>
  <c r="J528" i="1" a="1"/>
  <c r="J528" i="1" s="1"/>
  <c r="J534" i="1" a="1"/>
  <c r="J534" i="1" s="1"/>
  <c r="J536" i="1" a="1"/>
  <c r="J536" i="1" s="1"/>
  <c r="J538" i="1" a="1"/>
  <c r="J538" i="1" s="1"/>
  <c r="J542" i="1" a="1"/>
  <c r="J542" i="1" s="1"/>
  <c r="J544" i="1" a="1"/>
  <c r="J544" i="1" s="1"/>
  <c r="J550" i="1" a="1"/>
  <c r="J550" i="1" s="1"/>
  <c r="J552" i="1" a="1"/>
  <c r="J552" i="1" s="1"/>
  <c r="J554" i="1" a="1"/>
  <c r="J554" i="1" s="1"/>
  <c r="J555" i="1" a="1"/>
  <c r="J555" i="1" s="1"/>
  <c r="J558" i="1" a="1"/>
  <c r="J558" i="1" s="1"/>
  <c r="J560" i="1" a="1"/>
  <c r="J560" i="1" s="1"/>
  <c r="J566" i="1" a="1"/>
  <c r="J566" i="1" s="1"/>
  <c r="J568" i="1" a="1"/>
  <c r="J568" i="1" s="1"/>
  <c r="J571" i="1" a="1"/>
  <c r="J571" i="1" s="1"/>
  <c r="J575" i="1" a="1"/>
  <c r="J575" i="1" s="1"/>
  <c r="J576" i="1" a="1"/>
  <c r="J576" i="1" s="1"/>
  <c r="J579" i="1" a="1"/>
  <c r="J579" i="1" s="1"/>
  <c r="J580" i="1" a="1"/>
  <c r="J580" i="1" s="1"/>
  <c r="J583" i="1" a="1"/>
  <c r="J583" i="1" s="1"/>
  <c r="J584" i="1" a="1"/>
  <c r="J584" i="1" s="1"/>
  <c r="J587" i="1" a="1"/>
  <c r="J587" i="1" s="1"/>
  <c r="J591" i="1" a="1"/>
  <c r="J591" i="1" s="1"/>
  <c r="J592" i="1" a="1"/>
  <c r="J592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3" i="1" a="1"/>
  <c r="J603" i="1" s="1"/>
  <c r="J604" i="1" a="1"/>
  <c r="J604" i="1" s="1"/>
  <c r="J606" i="1" a="1"/>
  <c r="J606" i="1" s="1"/>
  <c r="J607" i="1" a="1"/>
  <c r="J607" i="1" s="1"/>
  <c r="J608" i="1" a="1"/>
  <c r="J608" i="1" s="1"/>
  <c r="J610" i="1" a="1"/>
  <c r="J610" i="1" s="1"/>
  <c r="J611" i="1" a="1"/>
  <c r="J611" i="1" s="1"/>
  <c r="J612" i="1" a="1"/>
  <c r="J612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7" i="1" a="1"/>
  <c r="J627" i="1" s="1"/>
  <c r="J628" i="1" a="1"/>
  <c r="J628" i="1" s="1"/>
  <c r="J630" i="1" a="1"/>
  <c r="J630" i="1" s="1"/>
  <c r="J631" i="1" a="1"/>
  <c r="J631" i="1" s="1"/>
  <c r="J634" i="1" a="1"/>
  <c r="J634" i="1" s="1"/>
  <c r="J635" i="1" a="1"/>
  <c r="J635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 s="1"/>
  <c r="J649" i="1" a="1"/>
  <c r="J649" i="1" s="1"/>
  <c r="J650" i="1" a="1"/>
  <c r="J650" i="1" s="1"/>
  <c r="J651" i="1" a="1"/>
  <c r="J651" i="1" s="1"/>
  <c r="J653" i="1" a="1"/>
  <c r="J653" i="1" s="1"/>
  <c r="J654" i="1" a="1"/>
  <c r="J654" i="1" s="1"/>
  <c r="J655" i="1" a="1"/>
  <c r="J655" i="1" s="1"/>
  <c r="J657" i="1" a="1"/>
  <c r="J657" i="1" s="1"/>
  <c r="J659" i="1" a="1"/>
  <c r="J659" i="1" s="1"/>
  <c r="J662" i="1" a="1"/>
  <c r="J662" i="1" s="1"/>
  <c r="J664" i="1" a="1"/>
  <c r="J664" i="1" s="1"/>
  <c r="J666" i="1" a="1"/>
  <c r="J666" i="1" s="1"/>
  <c r="J668" i="1" a="1"/>
  <c r="J668" i="1" s="1"/>
  <c r="J669" i="1" a="1"/>
  <c r="J669" i="1" s="1"/>
  <c r="J670" i="1" a="1"/>
  <c r="J670" i="1" s="1"/>
  <c r="J672" i="1" a="1"/>
  <c r="J672" i="1" s="1"/>
  <c r="J673" i="1" a="1"/>
  <c r="J673" i="1" s="1"/>
  <c r="J674" i="1" a="1"/>
  <c r="J674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2" i="1" a="1"/>
  <c r="J692" i="1" s="1"/>
  <c r="J695" i="1" a="1"/>
  <c r="J695" i="1" s="1"/>
  <c r="J696" i="1" a="1"/>
  <c r="J696" i="1" s="1"/>
  <c r="J699" i="1" a="1"/>
  <c r="J699" i="1" s="1"/>
  <c r="J700" i="1" a="1"/>
  <c r="J700" i="1" s="1"/>
  <c r="J701" i="1" a="1"/>
  <c r="J701" i="1" s="1"/>
  <c r="J703" i="1" a="1"/>
  <c r="J703" i="1" s="1"/>
  <c r="J704" i="1" a="1"/>
  <c r="J704" i="1" s="1"/>
  <c r="J705" i="1" a="1"/>
  <c r="J705" i="1" s="1"/>
  <c r="J707" i="1" a="1"/>
  <c r="J707" i="1" s="1"/>
  <c r="J708" i="1" a="1"/>
  <c r="J708" i="1" s="1"/>
  <c r="J709" i="1" a="1"/>
  <c r="J709" i="1" s="1"/>
  <c r="J711" i="1" a="1"/>
  <c r="J711" i="1" s="1"/>
  <c r="J712" i="1" a="1"/>
  <c r="J712" i="1" s="1"/>
  <c r="J713" i="1" a="1"/>
  <c r="J713" i="1" s="1"/>
  <c r="J715" i="1" a="1"/>
  <c r="J715" i="1" s="1"/>
  <c r="J716" i="1" a="1"/>
  <c r="J716" i="1" s="1"/>
  <c r="J717" i="1" a="1"/>
  <c r="J717" i="1" s="1"/>
  <c r="J719" i="1" a="1"/>
  <c r="J719" i="1" s="1"/>
  <c r="J720" i="1" a="1"/>
  <c r="J720" i="1" s="1"/>
  <c r="J721" i="1" a="1"/>
  <c r="J721" i="1" s="1"/>
  <c r="J723" i="1" a="1"/>
  <c r="J723" i="1" s="1"/>
  <c r="J724" i="1" a="1"/>
  <c r="J724" i="1" s="1"/>
  <c r="J726" i="1" a="1"/>
  <c r="J726" i="1" s="1"/>
  <c r="J727" i="1" a="1"/>
  <c r="J727" i="1" s="1"/>
  <c r="J728" i="1" a="1"/>
  <c r="J728" i="1" s="1"/>
  <c r="J730" i="1" a="1"/>
  <c r="J730" i="1" s="1"/>
  <c r="J731" i="1" a="1"/>
  <c r="J731" i="1" s="1"/>
  <c r="J732" i="1" a="1"/>
  <c r="J732" i="1" s="1"/>
  <c r="J734" i="1" a="1"/>
  <c r="J734" i="1" s="1"/>
  <c r="J735" i="1" a="1"/>
  <c r="J735" i="1" s="1"/>
  <c r="J736" i="1" a="1"/>
  <c r="J736" i="1" s="1"/>
  <c r="J738" i="1" a="1"/>
  <c r="J738" i="1" s="1"/>
  <c r="J739" i="1" a="1"/>
  <c r="J739" i="1" s="1"/>
  <c r="J740" i="1" a="1"/>
  <c r="J740" i="1" s="1"/>
  <c r="J742" i="1" a="1"/>
  <c r="J742" i="1" s="1"/>
  <c r="J743" i="1" a="1"/>
  <c r="J743" i="1" s="1"/>
  <c r="J744" i="1" a="1"/>
  <c r="J744" i="1" s="1"/>
  <c r="J746" i="1" a="1"/>
  <c r="J746" i="1" s="1"/>
  <c r="J747" i="1" a="1"/>
  <c r="J747" i="1" s="1"/>
  <c r="J748" i="1" a="1"/>
  <c r="J748" i="1" s="1"/>
  <c r="J750" i="1" a="1"/>
  <c r="J750" i="1" s="1"/>
  <c r="J751" i="1" a="1"/>
  <c r="J751" i="1" s="1"/>
  <c r="J752" i="1" a="1"/>
  <c r="J752" i="1" s="1"/>
  <c r="J755" i="1" a="1"/>
  <c r="J755" i="1" s="1"/>
  <c r="J756" i="1" a="1"/>
  <c r="J756" i="1" s="1"/>
  <c r="J758" i="1" a="1"/>
  <c r="J758" i="1" s="1"/>
  <c r="J759" i="1" a="1"/>
  <c r="J759" i="1" s="1"/>
  <c r="J762" i="1" a="1"/>
  <c r="J762" i="1" s="1"/>
  <c r="J763" i="1" a="1"/>
  <c r="J763" i="1" s="1"/>
  <c r="J764" i="1" a="1"/>
  <c r="J764" i="1" s="1"/>
  <c r="J766" i="1" a="1"/>
  <c r="J766" i="1" s="1"/>
  <c r="J767" i="1" a="1"/>
  <c r="J767" i="1" s="1"/>
  <c r="J768" i="1" a="1"/>
  <c r="J768" i="1" s="1"/>
  <c r="J770" i="1" a="1"/>
  <c r="J770" i="1" s="1"/>
  <c r="J771" i="1" a="1"/>
  <c r="J771" i="1" s="1"/>
  <c r="J772" i="1" a="1"/>
  <c r="J772" i="1" s="1"/>
  <c r="J774" i="1" a="1"/>
  <c r="J774" i="1" s="1"/>
  <c r="J775" i="1" a="1"/>
  <c r="J775" i="1" s="1"/>
  <c r="J777" i="1" a="1"/>
  <c r="J777" i="1" s="1"/>
  <c r="J778" i="1" a="1"/>
  <c r="J778" i="1" s="1"/>
  <c r="J779" i="1" a="1"/>
  <c r="J779" i="1" s="1"/>
  <c r="J782" i="1" a="1"/>
  <c r="J782" i="1" s="1"/>
  <c r="J783" i="1" a="1"/>
  <c r="J783" i="1" s="1"/>
  <c r="J785" i="1" a="1"/>
  <c r="J785" i="1" s="1"/>
  <c r="J786" i="1" a="1"/>
  <c r="J786" i="1" s="1"/>
  <c r="J787" i="1" a="1"/>
  <c r="J787" i="1" s="1"/>
  <c r="J790" i="1" a="1"/>
  <c r="J790" i="1" s="1"/>
  <c r="J791" i="1" a="1"/>
  <c r="J791" i="1" s="1"/>
  <c r="J793" i="1" a="1"/>
  <c r="J793" i="1" s="1"/>
  <c r="J794" i="1" a="1"/>
  <c r="J794" i="1" s="1"/>
  <c r="J795" i="1" a="1"/>
  <c r="J795" i="1" s="1"/>
  <c r="J798" i="1" a="1"/>
  <c r="J798" i="1" s="1"/>
  <c r="J799" i="1" a="1"/>
  <c r="J799" i="1" s="1"/>
  <c r="J801" i="1" a="1"/>
  <c r="J801" i="1" s="1"/>
  <c r="J802" i="1" a="1"/>
  <c r="J802" i="1" s="1"/>
  <c r="J803" i="1" a="1"/>
  <c r="J803" i="1" s="1"/>
  <c r="J806" i="1" a="1"/>
  <c r="J806" i="1" s="1"/>
  <c r="J807" i="1" a="1"/>
  <c r="J807" i="1" s="1"/>
  <c r="J809" i="1" a="1"/>
  <c r="J809" i="1" s="1"/>
  <c r="J810" i="1" a="1"/>
  <c r="J810" i="1" s="1"/>
  <c r="J811" i="1" a="1"/>
  <c r="J811" i="1" s="1"/>
  <c r="J814" i="1" a="1"/>
  <c r="J814" i="1" s="1"/>
  <c r="J815" i="1" a="1"/>
  <c r="J815" i="1" s="1"/>
  <c r="J817" i="1" a="1"/>
  <c r="J817" i="1" s="1"/>
  <c r="J818" i="1" a="1"/>
  <c r="J818" i="1" s="1"/>
  <c r="J819" i="1" a="1"/>
  <c r="J819" i="1" s="1"/>
  <c r="J822" i="1" a="1"/>
  <c r="J822" i="1" s="1"/>
  <c r="J823" i="1" a="1"/>
  <c r="J823" i="1" s="1"/>
  <c r="J825" i="1" a="1"/>
  <c r="J825" i="1" s="1"/>
  <c r="J826" i="1" a="1"/>
  <c r="J826" i="1" s="1"/>
  <c r="J827" i="1" a="1"/>
  <c r="J827" i="1" s="1"/>
  <c r="J830" i="1" a="1"/>
  <c r="J830" i="1" s="1"/>
  <c r="J831" i="1" a="1"/>
  <c r="J831" i="1" s="1"/>
  <c r="J833" i="1" a="1"/>
  <c r="J833" i="1" s="1"/>
  <c r="J834" i="1" a="1"/>
  <c r="J834" i="1" s="1"/>
  <c r="J835" i="1" a="1"/>
  <c r="J835" i="1" s="1"/>
  <c r="J838" i="1" a="1"/>
  <c r="J838" i="1" s="1"/>
  <c r="J839" i="1" a="1"/>
  <c r="J839" i="1" s="1"/>
  <c r="J841" i="1" a="1"/>
  <c r="J841" i="1" s="1"/>
  <c r="J846" i="1" a="1"/>
  <c r="J846" i="1" s="1"/>
  <c r="J849" i="1" a="1"/>
  <c r="J849" i="1" s="1"/>
  <c r="J850" i="1" a="1"/>
  <c r="J850" i="1" s="1"/>
  <c r="J852" i="1" a="1"/>
  <c r="J852" i="1" s="1"/>
  <c r="J853" i="1" a="1"/>
  <c r="J853" i="1" s="1"/>
  <c r="J854" i="1" a="1"/>
  <c r="J854" i="1" s="1"/>
  <c r="J857" i="1" a="1"/>
  <c r="J857" i="1" s="1"/>
  <c r="J858" i="1" a="1"/>
  <c r="J858" i="1" s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 s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6" i="1" a="1"/>
  <c r="J876" i="1" s="1"/>
  <c r="J879" i="1" a="1"/>
  <c r="J879" i="1" s="1"/>
  <c r="J880" i="1" a="1"/>
  <c r="J880" i="1" s="1"/>
  <c r="J881" i="1" a="1"/>
  <c r="J881" i="1" s="1"/>
  <c r="J883" i="1" a="1"/>
  <c r="J883" i="1" s="1"/>
  <c r="J885" i="1" a="1"/>
  <c r="J885" i="1" s="1"/>
  <c r="J887" i="1" a="1"/>
  <c r="J887" i="1" s="1"/>
  <c r="J888" i="1" a="1"/>
  <c r="J888" i="1" s="1"/>
  <c r="J889" i="1" a="1"/>
  <c r="J889" i="1" s="1"/>
  <c r="J891" i="1" a="1"/>
  <c r="J891" i="1" s="1"/>
  <c r="J894" i="1" a="1"/>
  <c r="J894" i="1" s="1"/>
  <c r="J895" i="1" a="1"/>
  <c r="J895" i="1" s="1"/>
  <c r="J896" i="1" a="1"/>
  <c r="J896" i="1" s="1"/>
  <c r="J899" i="1" a="1"/>
  <c r="J899" i="1" s="1"/>
  <c r="J900" i="1" a="1"/>
  <c r="J900" i="1" s="1"/>
  <c r="J901" i="1" a="1"/>
  <c r="J901" i="1" s="1"/>
  <c r="J903" i="1" a="1"/>
  <c r="J903" i="1" s="1"/>
  <c r="J905" i="1" a="1"/>
  <c r="J905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 s="1"/>
  <c r="J916" i="1" a="1"/>
  <c r="J916" i="1" s="1"/>
  <c r="J918" i="1" a="1"/>
  <c r="J918" i="1" s="1"/>
  <c r="J919" i="1" a="1"/>
  <c r="J919" i="1" s="1"/>
  <c r="J922" i="1" a="1"/>
  <c r="J922" i="1" s="1"/>
  <c r="J926" i="1" a="1"/>
  <c r="J926" i="1" s="1"/>
  <c r="J929" i="1" a="1"/>
  <c r="J929" i="1" s="1"/>
  <c r="J930" i="1" a="1"/>
  <c r="J930" i="1" s="1"/>
  <c r="J932" i="1" a="1"/>
  <c r="J932" i="1" s="1"/>
  <c r="J934" i="1" a="1"/>
  <c r="J934" i="1" s="1"/>
  <c r="J935" i="1" a="1"/>
  <c r="J935" i="1" s="1"/>
  <c r="J939" i="1" a="1"/>
  <c r="J939" i="1" s="1"/>
  <c r="J942" i="1" a="1"/>
  <c r="J942" i="1" s="1"/>
  <c r="J943" i="1" a="1"/>
  <c r="J943" i="1" s="1"/>
  <c r="J944" i="1" a="1"/>
  <c r="J944" i="1" s="1"/>
  <c r="J945" i="1" a="1"/>
  <c r="J945" i="1" s="1"/>
  <c r="J946" i="1" a="1"/>
  <c r="J946" i="1" s="1"/>
  <c r="J947" i="1" a="1"/>
  <c r="J947" i="1" s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 s="1"/>
  <c r="J954" i="1" a="1"/>
  <c r="J954" i="1" s="1"/>
  <c r="J955" i="1" a="1"/>
  <c r="J955" i="1" s="1"/>
  <c r="J958" i="1" a="1"/>
  <c r="J958" i="1" s="1"/>
  <c r="J959" i="1" a="1"/>
  <c r="J959" i="1" s="1"/>
  <c r="J966" i="1" a="1"/>
  <c r="J966" i="1" s="1"/>
  <c r="J969" i="1" a="1"/>
  <c r="J969" i="1" s="1"/>
  <c r="J972" i="1" a="1"/>
  <c r="J972" i="1" s="1"/>
  <c r="J974" i="1" a="1"/>
  <c r="J974" i="1" s="1"/>
  <c r="J977" i="1" a="1"/>
  <c r="J977" i="1" s="1"/>
  <c r="J980" i="1" a="1"/>
  <c r="J980" i="1" s="1"/>
  <c r="J981" i="1" a="1"/>
  <c r="J981" i="1" s="1"/>
  <c r="J982" i="1" a="1"/>
  <c r="J982" i="1" s="1"/>
  <c r="J985" i="1" a="1"/>
  <c r="J985" i="1" s="1"/>
  <c r="J988" i="1" a="1"/>
  <c r="J988" i="1" s="1"/>
  <c r="J989" i="1" a="1"/>
  <c r="J989" i="1" s="1"/>
  <c r="J990" i="1" a="1"/>
  <c r="J990" i="1" s="1"/>
  <c r="J992" i="1" a="1"/>
  <c r="J992" i="1" s="1"/>
  <c r="J993" i="1" a="1"/>
  <c r="J993" i="1" s="1"/>
  <c r="J995" i="1" a="1"/>
  <c r="J995" i="1" s="1"/>
  <c r="J1000" i="1" a="1"/>
  <c r="J1000" i="1" s="1"/>
  <c r="J1001" i="1" a="1"/>
  <c r="J1001" i="1" s="1"/>
  <c r="I2" i="1" a="1"/>
  <c r="I2" i="1" s="1"/>
  <c r="H2" i="1"/>
  <c r="I3" i="1" a="1"/>
  <c r="I3" i="1" s="1"/>
  <c r="I4" i="1" a="1"/>
  <c r="I4" i="1" s="1"/>
  <c r="I5" i="1" a="1"/>
  <c r="I5" i="1" s="1"/>
  <c r="I6" i="1" a="1"/>
  <c r="I6" i="1" s="1"/>
  <c r="H3" i="1"/>
  <c r="H4" i="1"/>
  <c r="H5" i="1"/>
  <c r="H6" i="1"/>
  <c r="C14" i="1"/>
  <c r="C12" i="1"/>
  <c r="C10" i="1"/>
  <c r="C8" i="1"/>
  <c r="J502" i="1" l="1" a="1"/>
  <c r="J502" i="1" s="1"/>
  <c r="J498" i="1" a="1"/>
  <c r="J498" i="1" s="1"/>
  <c r="J494" i="1" a="1"/>
  <c r="J494" i="1" s="1"/>
  <c r="J490" i="1" a="1"/>
  <c r="J490" i="1" s="1"/>
  <c r="J466" i="1" a="1"/>
  <c r="J466" i="1" s="1"/>
  <c r="J442" i="1" a="1"/>
  <c r="J442" i="1" s="1"/>
  <c r="J438" i="1" a="1"/>
  <c r="J438" i="1" s="1"/>
  <c r="J418" i="1" a="1"/>
  <c r="J418" i="1" s="1"/>
  <c r="J386" i="1" a="1"/>
  <c r="J386" i="1" s="1"/>
  <c r="J354" i="1" a="1"/>
  <c r="J354" i="1" s="1"/>
  <c r="J350" i="1" a="1"/>
  <c r="J350" i="1" s="1"/>
  <c r="J346" i="1" a="1"/>
  <c r="J346" i="1" s="1"/>
  <c r="J334" i="1" a="1"/>
  <c r="J334" i="1" s="1"/>
  <c r="J330" i="1" a="1"/>
  <c r="J330" i="1" s="1"/>
  <c r="J310" i="1" a="1"/>
  <c r="J310" i="1" s="1"/>
  <c r="J306" i="1" a="1"/>
  <c r="J306" i="1" s="1"/>
  <c r="J302" i="1" a="1"/>
  <c r="J302" i="1" s="1"/>
  <c r="J298" i="1" a="1"/>
  <c r="J298" i="1" s="1"/>
  <c r="J294" i="1" a="1"/>
  <c r="J294" i="1" s="1"/>
  <c r="J290" i="1" a="1"/>
  <c r="J290" i="1" s="1"/>
  <c r="J286" i="1" a="1"/>
  <c r="J286" i="1" s="1"/>
  <c r="J282" i="1" a="1"/>
  <c r="J282" i="1" s="1"/>
  <c r="J278" i="1" a="1"/>
  <c r="J278" i="1" s="1"/>
  <c r="J274" i="1" a="1"/>
  <c r="J274" i="1" s="1"/>
  <c r="J270" i="1" a="1"/>
  <c r="J270" i="1" s="1"/>
  <c r="J266" i="1" a="1"/>
  <c r="J266" i="1" s="1"/>
  <c r="J262" i="1" a="1"/>
  <c r="J262" i="1" s="1"/>
  <c r="J258" i="1" a="1"/>
  <c r="J258" i="1" s="1"/>
  <c r="J246" i="1" a="1"/>
  <c r="J246" i="1" s="1"/>
  <c r="J242" i="1" a="1"/>
  <c r="J242" i="1" s="1"/>
  <c r="J238" i="1" a="1"/>
  <c r="J238" i="1" s="1"/>
  <c r="J234" i="1" a="1"/>
  <c r="J234" i="1" s="1"/>
  <c r="J218" i="1" a="1"/>
  <c r="J218" i="1" s="1"/>
  <c r="J214" i="1" a="1"/>
  <c r="J214" i="1" s="1"/>
  <c r="J210" i="1" a="1"/>
  <c r="J210" i="1" s="1"/>
  <c r="J206" i="1" a="1"/>
  <c r="J206" i="1" s="1"/>
  <c r="J202" i="1" a="1"/>
  <c r="J202" i="1" s="1"/>
  <c r="J190" i="1" a="1"/>
  <c r="J190" i="1" s="1"/>
  <c r="J174" i="1" a="1"/>
  <c r="J174" i="1" s="1"/>
  <c r="J170" i="1" a="1"/>
  <c r="J170" i="1" s="1"/>
  <c r="J166" i="1" a="1"/>
  <c r="J166" i="1" s="1"/>
  <c r="J162" i="1" a="1"/>
  <c r="J162" i="1" s="1"/>
  <c r="J158" i="1" a="1"/>
  <c r="J158" i="1" s="1"/>
  <c r="J150" i="1" a="1"/>
  <c r="J150" i="1" s="1"/>
  <c r="J130" i="1" a="1"/>
  <c r="J130" i="1" s="1"/>
  <c r="J126" i="1" a="1"/>
  <c r="J126" i="1" s="1"/>
  <c r="J122" i="1" a="1"/>
  <c r="J122" i="1" s="1"/>
  <c r="J118" i="1" a="1"/>
  <c r="J118" i="1" s="1"/>
  <c r="J114" i="1" a="1"/>
  <c r="J114" i="1" s="1"/>
  <c r="J110" i="1" a="1"/>
  <c r="J110" i="1" s="1"/>
  <c r="J106" i="1" a="1"/>
  <c r="J106" i="1" s="1"/>
  <c r="J102" i="1" a="1"/>
  <c r="J102" i="1" s="1"/>
  <c r="J98" i="1" a="1"/>
  <c r="J98" i="1" s="1"/>
  <c r="J90" i="1" a="1"/>
  <c r="J90" i="1" s="1"/>
  <c r="J86" i="1" a="1"/>
  <c r="J86" i="1" s="1"/>
  <c r="J82" i="1" a="1"/>
  <c r="J82" i="1" s="1"/>
  <c r="J78" i="1" a="1"/>
  <c r="J78" i="1" s="1"/>
  <c r="J74" i="1" a="1"/>
  <c r="J74" i="1" s="1"/>
  <c r="J70" i="1" a="1"/>
  <c r="J70" i="1" s="1"/>
  <c r="J50" i="1" a="1"/>
  <c r="J50" i="1" s="1"/>
  <c r="J46" i="1" a="1"/>
  <c r="J46" i="1" s="1"/>
  <c r="J42" i="1" a="1"/>
  <c r="J42" i="1" s="1"/>
  <c r="J38" i="1" a="1"/>
  <c r="J38" i="1" s="1"/>
  <c r="J30" i="1" a="1"/>
  <c r="J30" i="1" s="1"/>
  <c r="J26" i="1" a="1"/>
  <c r="J26" i="1" s="1"/>
  <c r="J22" i="1" a="1"/>
  <c r="J22" i="1" s="1"/>
  <c r="J18" i="1" a="1"/>
  <c r="J18" i="1" s="1"/>
  <c r="J14" i="1" a="1"/>
  <c r="J14" i="1" s="1"/>
  <c r="J10" i="1" a="1"/>
  <c r="J10" i="1" s="1"/>
  <c r="J994" i="1" a="1"/>
  <c r="J994" i="1" s="1"/>
  <c r="J874" i="1" a="1"/>
  <c r="J874" i="1" s="1"/>
  <c r="J690" i="1" a="1"/>
  <c r="J690" i="1" s="1"/>
  <c r="J970" i="1" a="1"/>
  <c r="J970" i="1" s="1"/>
  <c r="J962" i="1" a="1"/>
  <c r="J962" i="1" s="1"/>
  <c r="J510" i="1" a="1"/>
  <c r="J510" i="1" s="1"/>
  <c r="J254" i="1" a="1"/>
  <c r="J254" i="1" s="1"/>
  <c r="J250" i="1" a="1"/>
  <c r="J250" i="1" s="1"/>
  <c r="J938" i="1" a="1"/>
  <c r="J938" i="1" s="1"/>
  <c r="J754" i="1" a="1"/>
  <c r="J754" i="1" s="1"/>
  <c r="J626" i="1" a="1"/>
  <c r="J626" i="1" s="1"/>
  <c r="J562" i="1" a="1"/>
  <c r="J562" i="1" s="1"/>
  <c r="J546" i="1" a="1"/>
  <c r="J546" i="1" s="1"/>
  <c r="J530" i="1" a="1"/>
  <c r="J530" i="1" s="1"/>
  <c r="J430" i="1" a="1"/>
  <c r="J430" i="1" s="1"/>
  <c r="J426" i="1" a="1"/>
  <c r="J426" i="1" s="1"/>
  <c r="J366" i="1" a="1"/>
  <c r="J366" i="1" s="1"/>
  <c r="J362" i="1" a="1"/>
  <c r="J362" i="1" s="1"/>
  <c r="J906" i="1" a="1"/>
  <c r="J906" i="1" s="1"/>
  <c r="J842" i="1" a="1"/>
  <c r="J842" i="1" s="1"/>
  <c r="J722" i="1" a="1"/>
  <c r="J722" i="1" s="1"/>
  <c r="J658" i="1" a="1"/>
  <c r="J658" i="1" s="1"/>
  <c r="J602" i="1" a="1"/>
  <c r="J602" i="1" s="1"/>
  <c r="J462" i="1" a="1"/>
  <c r="J462" i="1" s="1"/>
  <c r="J458" i="1" a="1"/>
  <c r="J458" i="1" s="1"/>
  <c r="J398" i="1" a="1"/>
  <c r="J398" i="1" s="1"/>
  <c r="J454" i="1" a="1"/>
  <c r="J454" i="1" s="1"/>
  <c r="J422" i="1" a="1"/>
  <c r="J422" i="1" s="1"/>
  <c r="J390" i="1" a="1"/>
  <c r="J390" i="1" s="1"/>
  <c r="J358" i="1" a="1"/>
  <c r="J358" i="1" s="1"/>
  <c r="J326" i="1" a="1"/>
  <c r="J326" i="1" s="1"/>
  <c r="J186" i="1" a="1"/>
  <c r="J186" i="1" s="1"/>
  <c r="J182" i="1" a="1"/>
  <c r="J182" i="1" s="1"/>
  <c r="J178" i="1" a="1"/>
  <c r="J178" i="1" s="1"/>
  <c r="J446" i="1" a="1"/>
  <c r="J446" i="1" s="1"/>
  <c r="J414" i="1" a="1"/>
  <c r="J414" i="1" s="1"/>
  <c r="J382" i="1" a="1"/>
  <c r="J382" i="1" s="1"/>
  <c r="J406" i="1" a="1"/>
  <c r="J406" i="1" s="1"/>
  <c r="J374" i="1" a="1"/>
  <c r="J374" i="1" s="1"/>
  <c r="J342" i="1" a="1"/>
  <c r="J342" i="1" s="1"/>
  <c r="J3" i="1" a="1"/>
  <c r="J3" i="1" s="1"/>
  <c r="J6" i="1" a="1"/>
  <c r="J6" i="1" s="1"/>
  <c r="C22" i="1" s="1"/>
  <c r="J5" i="1" a="1"/>
  <c r="J5" i="1" s="1"/>
  <c r="B31" i="1" s="1"/>
  <c r="J2" i="1" a="1"/>
  <c r="J2" i="1" s="1"/>
  <c r="J4" i="1" a="1"/>
  <c r="J4" i="1" s="1"/>
  <c r="D22" i="1"/>
  <c r="B29" i="1"/>
  <c r="C23" i="1"/>
  <c r="B32" i="1" l="1"/>
  <c r="B34" i="1" s="1"/>
  <c r="C24" i="1"/>
  <c r="D23" i="1"/>
  <c r="D24" i="1" s="1"/>
  <c r="D25" i="1" s="1"/>
  <c r="E22" i="1"/>
  <c r="C18" i="1" s="1"/>
  <c r="B30" i="1"/>
  <c r="B40" i="1" s="1"/>
  <c r="C25" i="1"/>
  <c r="B41" i="1"/>
  <c r="F22" i="1" l="1"/>
  <c r="E23" i="1"/>
  <c r="B42" i="1"/>
  <c r="B35" i="1"/>
  <c r="B37" i="1" s="1"/>
  <c r="B39" i="1"/>
  <c r="B36" i="1" l="1"/>
  <c r="C17" i="1"/>
  <c r="F23" i="1"/>
  <c r="E24" i="1"/>
  <c r="F25" i="1" l="1"/>
  <c r="C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<sst xmlns="http://schemas.openxmlformats.org/spreadsheetml/2006/main" count="3034" uniqueCount="36">
  <si>
    <t>Leuk Est (static)</t>
  </si>
  <si>
    <t>Nitrite (static)</t>
  </si>
  <si>
    <t>Blood (static)</t>
  </si>
  <si>
    <t>CFU (static)</t>
  </si>
  <si>
    <t>Negative</t>
  </si>
  <si>
    <t>Large</t>
  </si>
  <si>
    <t>Positive</t>
  </si>
  <si>
    <t>Small</t>
  </si>
  <si>
    <t>Moderate</t>
  </si>
  <si>
    <t>Trace</t>
  </si>
  <si>
    <t>Culture result (live)</t>
  </si>
  <si>
    <t>UA result (live)</t>
  </si>
  <si>
    <t>Status (live)</t>
  </si>
  <si>
    <t>Instructions:</t>
  </si>
  <si>
    <t xml:space="preserve"> = Culture threshold (CFU/mL)</t>
  </si>
  <si>
    <t xml:space="preserve"> = Leukocyte esterase threshold</t>
  </si>
  <si>
    <t xml:space="preserve"> = Nitrite threshold</t>
  </si>
  <si>
    <t xml:space="preserve"> = Blood threshold</t>
  </si>
  <si>
    <t>Cx Positive</t>
  </si>
  <si>
    <t>Cx Negative</t>
  </si>
  <si>
    <t>Total</t>
  </si>
  <si>
    <t>UA Positive</t>
  </si>
  <si>
    <t>UA Negative</t>
  </si>
  <si>
    <t xml:space="preserve"> = True Positives</t>
  </si>
  <si>
    <t xml:space="preserve"> = False Positives</t>
  </si>
  <si>
    <t xml:space="preserve"> = True Negatives</t>
  </si>
  <si>
    <t xml:space="preserve"> = False Negatives</t>
  </si>
  <si>
    <t xml:space="preserve"> = Sensitivity</t>
  </si>
  <si>
    <t xml:space="preserve"> = Specificity</t>
  </si>
  <si>
    <t xml:space="preserve"> = Positive likelihood ratio</t>
  </si>
  <si>
    <t xml:space="preserve"> = Negative likelihood ratio</t>
  </si>
  <si>
    <t>Prevalence</t>
  </si>
  <si>
    <t>Positive Predictive Value</t>
  </si>
  <si>
    <t>Negative Predictive Value</t>
  </si>
  <si>
    <t>Accuracy</t>
  </si>
  <si>
    <t>Paste your data over the dummy data in columns L, M, N and O. (Do not do anything to columns I, J or K). Tap the cells with red font below to adjust minimum positivity thresholds, and the corresponding performance parameters will automatically update. This will work in Excel version Office 360.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</si>
</sst>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15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6" fillId="3" borderId="0" applyNumberFormat="0" applyBorder="0" applyAlignment="0" applyProtection="0"/>
    <xf numFmtId="0" fontId="13" fillId="4" borderId="0" applyNumberFormat="0" applyBorder="0" applyAlignment="0" applyProtection="0"/>
    <xf numFmtId="0" fontId="11" fillId="5" borderId="1" applyNumberFormat="0" applyAlignment="0" applyProtection="0"/>
    <xf numFmtId="0" fontId="14" fillId="6" borderId="2" applyNumberFormat="0" applyAlignment="0" applyProtection="0"/>
    <xf numFmtId="0" fontId="7" fillId="6" borderId="1" applyNumberFormat="0" applyAlignment="0" applyProtection="0"/>
    <xf numFmtId="0" fontId="12" fillId="0" borderId="3" applyNumberFormat="0" applyFill="0" applyAlignment="0" applyProtection="0"/>
    <xf numFmtId="0" fontId="8" fillId="7" borderId="4" applyNumberFormat="0" applyAlignment="0" applyProtection="0"/>
    <xf numFmtId="0" fontId="1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5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5" fillId="31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2">
    <xf numFmtId="0" fontId="0" fillId="0" borderId="0" xfId="0"/>
    <xf numFmtId="0" fontId="0" fillId="32" borderId="6" xfId="0" applyFill="1" applyBorder="1"/>
    <xf numFmtId="0" fontId="0" fillId="32" borderId="7" xfId="0" applyFill="1" applyBorder="1"/>
    <xf numFmtId="0" fontId="18" fillId="32" borderId="7" xfId="0" applyFont="1" applyFill="1" applyBorder="1"/>
    <xf numFmtId="0" fontId="19" fillId="32" borderId="7" xfId="0" applyFont="1" applyFill="1" applyBorder="1"/>
    <xf numFmtId="0" fontId="0" fillId="32" borderId="8" xfId="0" applyFill="1" applyBorder="1"/>
    <xf numFmtId="0" fontId="0" fillId="32" borderId="12" xfId="0" applyFill="1" applyBorder="1"/>
    <xf numFmtId="0" fontId="0" fillId="32" borderId="0" xfId="0" applyFill="1"/>
    <xf numFmtId="0" fontId="18" fillId="32" borderId="0" xfId="0" applyFont="1" applyFill="1"/>
    <xf numFmtId="0" fontId="19" fillId="32" borderId="0" xfId="0" applyFont="1" applyFill="1"/>
    <xf numFmtId="0" fontId="0" fillId="32" borderId="9" xfId="0" applyFill="1" applyBorder="1"/>
    <xf numFmtId="164" fontId="20" fillId="32" borderId="0" xfId="40" applyNumberFormat="1" applyFont="1" applyFill="1" applyBorder="1" applyAlignment="1">
      <alignment horizontal="right"/>
    </xf>
    <xf numFmtId="0" fontId="0" fillId="32" borderId="0" xfId="0" quotePrefix="1" applyFill="1"/>
    <xf numFmtId="0" fontId="21" fillId="32" borderId="0" xfId="0" quotePrefix="1" applyFont="1" applyFill="1" applyAlignment="1">
      <alignment vertical="top"/>
    </xf>
    <xf numFmtId="0" fontId="20" fillId="32" borderId="0" xfId="0" applyFont="1" applyFill="1" applyAlignment="1">
      <alignment horizontal="right"/>
    </xf>
    <xf numFmtId="0" fontId="21" fillId="32" borderId="0" xfId="0" applyFont="1" applyFill="1" applyAlignment="1">
      <alignment vertical="top"/>
    </xf>
    <xf numFmtId="0" fontId="4" fillId="32" borderId="0" xfId="0" applyFont="1" applyFill="1"/>
    <xf numFmtId="0" fontId="22" fillId="32" borderId="0" xfId="0" applyFont="1" applyFill="1"/>
    <xf numFmtId="0" fontId="23" fillId="32" borderId="0" xfId="0" applyFont="1" applyFill="1"/>
    <xf numFmtId="0" fontId="1" fillId="32" borderId="0" xfId="0" applyFont="1" applyFill="1"/>
    <xf numFmtId="0" fontId="16" fillId="32" borderId="0" xfId="0" applyFont="1" applyFill="1"/>
    <xf numFmtId="0" fontId="0" fillId="32" borderId="13" xfId="0" applyFill="1" applyBorder="1"/>
    <xf numFmtId="0" fontId="24" fillId="32" borderId="14" xfId="0" applyFont="1" applyFill="1" applyBorder="1"/>
    <xf numFmtId="164" fontId="0" fillId="32" borderId="13" xfId="40" applyNumberFormat="1" applyFont="1" applyFill="1" applyBorder="1"/>
    <xf numFmtId="164" fontId="24" fillId="32" borderId="14" xfId="40" applyNumberFormat="1" applyFont="1" applyFill="1" applyBorder="1"/>
    <xf numFmtId="0" fontId="25" fillId="32" borderId="9" xfId="0" applyFont="1" applyFill="1" applyBorder="1"/>
    <xf numFmtId="0" fontId="24" fillId="32" borderId="15" xfId="0" applyFont="1" applyFill="1" applyBorder="1"/>
    <xf numFmtId="164" fontId="24" fillId="32" borderId="15" xfId="40" applyNumberFormat="1" applyFont="1" applyFill="1" applyBorder="1"/>
    <xf numFmtId="164" fontId="24" fillId="32" borderId="16" xfId="40" applyNumberFormat="1" applyFont="1" applyFill="1" applyBorder="1"/>
    <xf numFmtId="0" fontId="24" fillId="32" borderId="0" xfId="0" applyFont="1" applyFill="1"/>
    <xf numFmtId="164" fontId="24" fillId="32" borderId="0" xfId="40" applyNumberFormat="1" applyFont="1" applyFill="1" applyBorder="1"/>
    <xf numFmtId="0" fontId="0" fillId="32" borderId="17" xfId="0" applyFill="1" applyBorder="1"/>
    <xf numFmtId="164" fontId="0" fillId="32" borderId="18" xfId="40" applyNumberFormat="1" applyFont="1" applyFill="1" applyBorder="1"/>
    <xf numFmtId="0" fontId="0" fillId="32" borderId="18" xfId="0" applyFill="1" applyBorder="1"/>
    <xf numFmtId="0" fontId="0" fillId="32" borderId="19" xfId="0" applyFill="1" applyBorder="1"/>
    <xf numFmtId="0" fontId="0" fillId="32" borderId="20" xfId="0" applyFill="1" applyBorder="1"/>
    <xf numFmtId="164" fontId="0" fillId="32" borderId="0" xfId="40" applyNumberFormat="1" applyFont="1" applyFill="1" applyBorder="1"/>
    <xf numFmtId="0" fontId="0" fillId="32" borderId="21" xfId="0" applyFill="1" applyBorder="1"/>
    <xf numFmtId="9" fontId="0" fillId="32" borderId="0" xfId="41" applyFont="1" applyFill="1" applyBorder="1"/>
    <xf numFmtId="2" fontId="0" fillId="32" borderId="0" xfId="0" applyNumberFormat="1" applyFill="1"/>
    <xf numFmtId="0" fontId="0" fillId="32" borderId="22" xfId="0" applyFill="1" applyBorder="1"/>
    <xf numFmtId="0" fontId="0" fillId="32" borderId="10" xfId="0" applyFill="1" applyBorder="1"/>
    <xf numFmtId="0" fontId="0" fillId="32" borderId="23" xfId="0" applyFill="1" applyBorder="1"/>
    <xf numFmtId="0" fontId="26" fillId="0" borderId="0" xfId="0" applyFont="1"/>
    <xf numFmtId="1" fontId="0" fillId="0" borderId="0" xfId="0" applyNumberFormat="1"/>
    <xf numFmtId="164" fontId="0" fillId="0" borderId="0" xfId="0" applyNumberFormat="1"/>
    <xf numFmtId="0" fontId="26" fillId="0" borderId="0" xfId="0" applyNumberFormat="1" applyFont="1"/>
    <xf numFmtId="0" fontId="0" fillId="32" borderId="0" xfId="0" applyFill="1" applyBorder="1" applyAlignment="1">
      <alignment horizontal="left" vertical="top" wrapText="1"/>
    </xf>
    <xf numFmtId="0" fontId="0" fillId="32" borderId="0" xfId="0" applyFill="1" applyBorder="1" applyAlignment="1">
      <alignment horizontal="left" vertical="top"/>
    </xf>
    <xf numFmtId="0" fontId="0" fillId="32" borderId="9" xfId="0" applyFill="1" applyBorder="1" applyAlignment="1">
      <alignment horizontal="left" vertical="top"/>
    </xf>
    <xf numFmtId="0" fontId="0" fillId="32" borderId="10" xfId="0" applyFill="1" applyBorder="1" applyAlignment="1">
      <alignment horizontal="left" vertical="top"/>
    </xf>
    <xf numFmtId="0" fontId="0" fillId="32" borderId="11" xfId="0" applyFill="1" applyBorder="1" applyAlignment="1">
      <alignment horizontal="left" vertical="top"/>
    </xf>
  </cellXfs>
  <cellStyles count="42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" xfId="40" builtinId="3"/>
    <cellStyle name="Explanatory Text" xfId="14" builtinId="53" customBuiltin="1"/>
    <cellStyle name="Good" xfId="5" builtinId="26" customBuiltin="1"/>
    <cellStyle name="Hyperlink 2" xfId="1" xr:uid="{0D5BC952-007E-D449-9FAB-4F83647E5417}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 customBuiltin="1"/>
    <cellStyle name="Normal 2" xfId="2" xr:uid="{9002861D-70B3-B648-BD23-BC49B51F2E26}"/>
    <cellStyle name="Normal 3" xfId="3" xr:uid="{9F82F304-C47B-7240-AD3B-2217DC50F32E}"/>
    <cellStyle name="Output" xfId="9" builtinId="21" customBuiltin="1"/>
    <cellStyle name="Percent" xfId="41" builtinId="5"/>
    <cellStyle name="Title" xfId="4" builtinId="15" customBuiltin="1"/>
    <cellStyle name="Total" xfId="15" builtinId="25" customBuiltin="1"/>
    <cellStyle name="Warning Text" xfId="13" builtinId="11" customBuiltin="1"/>
  </cellStyles>
  <dxfs count="7">
    <dxf>
      <numFmt numFmtId="164" formatCode="_(* #,##0_);_(* \(#,##0\);_(* &quot;-&quot;??_);_(@_)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8ECA0-4348-094F-9327-2CF0C5EFE158}" name="Table1" displayName="Table1" ref="H1:N1001" totalsRowShown="0">
  <autoFilter ref="H1:N1001" xr:uid="{8E28ECA0-4348-094F-9327-2CF0C5EFE158}"/>
  <tableColumns count="7">
    <tableColumn id="1" xr3:uid="{A28ECA91-D2C2-8543-AAA8-CCBF249DA2A6}" name="Culture result (live)" dataDxfId="6">
      <calculatedColumnFormula>IF(Table1[[#This Row],[CFU (static)]]&gt;=$B$7,"Cx Positive","Cx Negative")</calculatedColumnFormula>
    </tableColumn>
    <tableColumn id="2" xr3:uid="{99061742-FFA6-9B4A-9AC9-1F3564E854B0}" name="UA result (live)" dataDxfId="5">
      <calculatedColumnFormula array="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calculatedColumnFormula>
    </tableColumn>
    <tableColumn id="3" xr3:uid="{5AD0BAA1-5FA7-164B-A929-525B09BD9729}" name="Status (live)" dataDxfId="4">
      <calculatedColumnFormula array="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calculatedColumnFormula>
    </tableColumn>
    <tableColumn id="4" xr3:uid="{23F20577-67D3-1042-B777-256504EFF8E8}" name="Leuk Est (static)" dataDxfId="3"/>
    <tableColumn id="5" xr3:uid="{A7C6694D-F96D-7D42-852F-40B627C19DB6}" name="Nitrite (static)" dataDxfId="2"/>
    <tableColumn id="6" xr3:uid="{9F7E183E-3D93-694D-A94D-38EE96C4832A}" name="Blood (static)" dataDxfId="1"/>
    <tableColumn id="7" xr3:uid="{54B38898-C98B-F141-A2F1-59C75ACA6A41}" name="CFU (static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3E43-577B-5E4A-8328-FB11CC7E807F}">
  <dimension ref="A1:N1001"/>
  <sheetViews>
    <sheetView tabSelected="1" workbookViewId="0">
      <selection activeCell="K1" sqref="K1:N1"/>
    </sheetView>
  </sheetViews>
  <sheetFormatPr baseColWidth="10" defaultRowHeight="17" customHeight="1" x14ac:dyDescent="0.2"/>
  <cols>
    <col min="8" max="8" width="18.33203125" customWidth="1"/>
    <col min="9" max="9" width="14.83203125" customWidth="1"/>
    <col min="10" max="10" width="12.33203125" customWidth="1"/>
    <col min="11" max="11" width="15.1640625" customWidth="1"/>
    <col min="12" max="12" width="14.1640625" customWidth="1"/>
    <col min="13" max="13" width="13.5" customWidth="1"/>
    <col min="14" max="14" width="12" customWidth="1"/>
  </cols>
  <sheetData>
    <row r="1" spans="1:14" ht="17" customHeight="1" x14ac:dyDescent="0.25">
      <c r="A1" s="1" t="s">
        <v>13</v>
      </c>
      <c r="B1" s="2"/>
      <c r="C1" s="3"/>
      <c r="D1" s="4"/>
      <c r="E1" s="4"/>
      <c r="F1" s="5"/>
      <c r="H1" t="s">
        <v>10</v>
      </c>
      <c r="I1" t="s">
        <v>11</v>
      </c>
      <c r="J1" t="s">
        <v>12</v>
      </c>
      <c r="K1" t="s">
        <v>0</v>
      </c>
      <c r="L1" t="s">
        <v>1</v>
      </c>
      <c r="M1" t="s">
        <v>2</v>
      </c>
      <c r="N1" t="s">
        <v>3</v>
      </c>
    </row>
    <row r="2" spans="1:14" ht="17" customHeight="1" x14ac:dyDescent="0.2">
      <c r="A2" s="47" t="s">
        <v>35</v>
      </c>
      <c r="B2" s="48"/>
      <c r="C2" s="48"/>
      <c r="D2" s="48"/>
      <c r="E2" s="48"/>
      <c r="F2" s="49"/>
      <c r="H2" s="43" t="str">
        <f>IF(Table1[[#This Row],[CFU (static)]]&gt;=$B$7,"Cx Positive","Cx Negative")</f>
        <v>Cx Positive</v>
      </c>
      <c r="I2" s="43" t="str" cm="1">
        <f t="array" ref="I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" s="43" t="str" cm="1">
        <f t="array" ref="J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2" s="44" t="s">
        <v>8</v>
      </c>
      <c r="L2" s="44" t="s">
        <v>4</v>
      </c>
      <c r="M2" s="44" t="s">
        <v>4</v>
      </c>
      <c r="N2" s="45">
        <v>100000</v>
      </c>
    </row>
    <row r="3" spans="1:14" ht="17" customHeight="1" x14ac:dyDescent="0.2">
      <c r="A3" s="48"/>
      <c r="B3" s="48"/>
      <c r="C3" s="48"/>
      <c r="D3" s="48"/>
      <c r="E3" s="48"/>
      <c r="F3" s="49"/>
      <c r="H3" s="43" t="str">
        <f>IF(Table1[[#This Row],[CFU (static)]]&gt;=$B$7,"Cx Positive","Cx Negative")</f>
        <v>Cx Negative</v>
      </c>
      <c r="I3" s="43" t="str" cm="1">
        <f t="array" ref="I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" s="43" t="str" cm="1">
        <f t="array" ref="J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" s="44" t="s">
        <v>4</v>
      </c>
      <c r="L3" s="44" t="s">
        <v>4</v>
      </c>
      <c r="M3" s="44" t="s">
        <v>8</v>
      </c>
      <c r="N3" s="45">
        <v>0</v>
      </c>
    </row>
    <row r="4" spans="1:14" ht="17" customHeight="1" x14ac:dyDescent="0.2">
      <c r="A4" s="48"/>
      <c r="B4" s="48"/>
      <c r="C4" s="48"/>
      <c r="D4" s="48"/>
      <c r="E4" s="48"/>
      <c r="F4" s="49"/>
      <c r="H4" s="43" t="str">
        <f>IF(Table1[[#This Row],[CFU (static)]]&gt;=$B$7,"Cx Positive","Cx Negative")</f>
        <v>Cx Negative</v>
      </c>
      <c r="I4" s="43" t="str" cm="1">
        <f t="array" ref="I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" s="43" t="str" cm="1">
        <f t="array" ref="J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" s="44" t="s">
        <v>4</v>
      </c>
      <c r="L4" s="44" t="s">
        <v>4</v>
      </c>
      <c r="M4" s="44" t="s">
        <v>4</v>
      </c>
      <c r="N4" s="45">
        <v>0</v>
      </c>
    </row>
    <row r="5" spans="1:14" ht="17" customHeight="1" x14ac:dyDescent="0.2">
      <c r="A5" s="50"/>
      <c r="B5" s="50"/>
      <c r="C5" s="50"/>
      <c r="D5" s="50"/>
      <c r="E5" s="50"/>
      <c r="F5" s="51"/>
      <c r="H5" s="43" t="str">
        <f>IF(Table1[[#This Row],[CFU (static)]]&gt;=$B$7,"Cx Positive","Cx Negative")</f>
        <v>Cx Negative</v>
      </c>
      <c r="I5" s="43" t="str" cm="1">
        <f t="array" ref="I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" s="43" t="str" cm="1">
        <f t="array" ref="J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" s="44" t="s">
        <v>4</v>
      </c>
      <c r="L5" s="44" t="s">
        <v>4</v>
      </c>
      <c r="M5" s="44" t="s">
        <v>4</v>
      </c>
      <c r="N5" s="45">
        <v>0</v>
      </c>
    </row>
    <row r="6" spans="1:14" ht="17" customHeight="1" x14ac:dyDescent="0.25">
      <c r="A6" s="6"/>
      <c r="B6" s="7"/>
      <c r="C6" s="8"/>
      <c r="D6" s="9"/>
      <c r="E6" s="9"/>
      <c r="F6" s="10"/>
      <c r="H6" s="43" t="str">
        <f>IF(Table1[[#This Row],[CFU (static)]]&gt;=$B$7,"Cx Positive","Cx Negative")</f>
        <v>Cx Positive</v>
      </c>
      <c r="I6" s="43" t="str" cm="1">
        <f t="array" ref="I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" s="43" t="str" cm="1">
        <f t="array" ref="J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6" s="44" t="s">
        <v>5</v>
      </c>
      <c r="L6" s="44" t="s">
        <v>4</v>
      </c>
      <c r="M6" s="44" t="s">
        <v>8</v>
      </c>
      <c r="N6" s="45">
        <v>100000</v>
      </c>
    </row>
    <row r="7" spans="1:14" ht="17" customHeight="1" x14ac:dyDescent="0.25">
      <c r="A7" s="6"/>
      <c r="B7" s="11">
        <v>100000</v>
      </c>
      <c r="C7" s="12" t="s">
        <v>14</v>
      </c>
      <c r="D7" s="9"/>
      <c r="E7" s="9"/>
      <c r="F7" s="10"/>
      <c r="H7" s="46" t="str">
        <f>IF(Table1[[#This Row],[CFU (static)]]&gt;=$B$7,"Cx Positive","Cx Negative")</f>
        <v>Cx Negative</v>
      </c>
      <c r="I7" s="46" t="str" cm="1">
        <f t="array" ref="I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" s="46" t="str" cm="1">
        <f t="array" ref="J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" s="44" t="s">
        <v>4</v>
      </c>
      <c r="L7" s="44" t="s">
        <v>4</v>
      </c>
      <c r="M7" s="44" t="s">
        <v>4</v>
      </c>
      <c r="N7" s="45">
        <v>0</v>
      </c>
    </row>
    <row r="8" spans="1:14" ht="17" customHeight="1" x14ac:dyDescent="0.25">
      <c r="A8" s="6"/>
      <c r="B8" s="11"/>
      <c r="C8" s="13" t="str">
        <f>_xlfn.CONCAT("          Cultures with ≥ ",TEXT(B7,"0,000")," CFU/mL will be calculated as positive")</f>
        <v xml:space="preserve">          Cultures with ≥ 100,000 CFU/mL will be calculated as positive</v>
      </c>
      <c r="D8" s="9"/>
      <c r="E8" s="9"/>
      <c r="F8" s="10"/>
      <c r="H8" s="46" t="str">
        <f>IF(Table1[[#This Row],[CFU (static)]]&gt;=$B$7,"Cx Positive","Cx Negative")</f>
        <v>Cx Negative</v>
      </c>
      <c r="I8" s="46" t="str" cm="1">
        <f t="array" ref="I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" s="46" t="str" cm="1">
        <f t="array" ref="J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" s="44" t="s">
        <v>4</v>
      </c>
      <c r="L8" s="44" t="s">
        <v>4</v>
      </c>
      <c r="M8" s="44" t="s">
        <v>9</v>
      </c>
      <c r="N8" s="45">
        <v>0</v>
      </c>
    </row>
    <row r="9" spans="1:14" ht="17" customHeight="1" x14ac:dyDescent="0.25">
      <c r="A9" s="6"/>
      <c r="B9" s="14" t="s">
        <v>9</v>
      </c>
      <c r="C9" s="7" t="s">
        <v>15</v>
      </c>
      <c r="D9" s="7"/>
      <c r="E9" s="7"/>
      <c r="F9" s="10"/>
      <c r="H9" s="46" t="str">
        <f>IF(Table1[[#This Row],[CFU (static)]]&gt;=$B$7,"Cx Positive","Cx Negative")</f>
        <v>Cx Negative</v>
      </c>
      <c r="I9" s="46" t="str" cm="1">
        <f t="array" ref="I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" s="46" t="str" cm="1">
        <f t="array" ref="J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" s="44" t="s">
        <v>4</v>
      </c>
      <c r="L9" s="44" t="s">
        <v>4</v>
      </c>
      <c r="M9" s="44" t="s">
        <v>9</v>
      </c>
      <c r="N9" s="45">
        <v>0</v>
      </c>
    </row>
    <row r="10" spans="1:14" ht="17" customHeight="1" x14ac:dyDescent="0.25">
      <c r="A10" s="6"/>
      <c r="B10" s="14"/>
      <c r="C10" s="15" t="str">
        <f>_xlfn.CONCAT("          ",_xlfn.TEXTJOIN(" or ",1,_xlfn.IFS($B$9="Negative",{"Large";"Moderate";"Small";"Trace";"Negative"},
$B$9="Trace",{"Large";"Moderate";"Small";"Trace"},
$B$9="Small",{"Large";"Moderate";"Small"},
$B$9="Moderate",{"Large";"Moderate"},
$B$9="Large",{"Large"},
$B$9="Never",{"No LE value"})),
" will require culture")</f>
        <v xml:space="preserve">          Large or Moderate or Small or Trace will require culture</v>
      </c>
      <c r="D10" s="7"/>
      <c r="E10" s="7"/>
      <c r="F10" s="10"/>
      <c r="H10" s="46" t="str">
        <f>IF(Table1[[#This Row],[CFU (static)]]&gt;=$B$7,"Cx Positive","Cx Negative")</f>
        <v>Cx Negative</v>
      </c>
      <c r="I10" s="46" t="str" cm="1">
        <f t="array" ref="I1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0" s="46" t="str" cm="1">
        <f t="array" ref="J1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0" s="44" t="s">
        <v>4</v>
      </c>
      <c r="L10" s="44" t="s">
        <v>4</v>
      </c>
      <c r="M10" s="44" t="s">
        <v>9</v>
      </c>
      <c r="N10" s="45">
        <v>0</v>
      </c>
    </row>
    <row r="11" spans="1:14" ht="17" customHeight="1" x14ac:dyDescent="0.25">
      <c r="A11" s="6"/>
      <c r="B11" s="14" t="s">
        <v>6</v>
      </c>
      <c r="C11" s="7" t="s">
        <v>16</v>
      </c>
      <c r="D11" s="7"/>
      <c r="E11" s="7"/>
      <c r="F11" s="10"/>
      <c r="H11" s="46" t="str">
        <f>IF(Table1[[#This Row],[CFU (static)]]&gt;=$B$7,"Cx Positive","Cx Negative")</f>
        <v>Cx Negative</v>
      </c>
      <c r="I11" s="46" t="str" cm="1">
        <f t="array" ref="I1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1" s="46" t="str" cm="1">
        <f t="array" ref="J1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1" s="44" t="s">
        <v>4</v>
      </c>
      <c r="L11" s="44" t="s">
        <v>4</v>
      </c>
      <c r="M11" s="44" t="s">
        <v>4</v>
      </c>
      <c r="N11" s="45">
        <v>0</v>
      </c>
    </row>
    <row r="12" spans="1:14" ht="17" customHeight="1" x14ac:dyDescent="0.25">
      <c r="A12" s="6"/>
      <c r="B12" s="14"/>
      <c r="C12" s="15" t="str">
        <f>_xlfn.CONCAT("          ",_xlfn.TEXTJOIN("; ",1,_xlfn.IFS($B$11="Negative",{"Positive";"Negative"},
                                    $B$11="Positive",{"Positive"},
                                    $B$11="Never",{"No nitrite value"})),
" will require culture")</f>
        <v xml:space="preserve">          Positive will require culture</v>
      </c>
      <c r="D12" s="7"/>
      <c r="E12" s="7"/>
      <c r="F12" s="10"/>
      <c r="H12" s="46" t="str">
        <f>IF(Table1[[#This Row],[CFU (static)]]&gt;=$B$7,"Cx Positive","Cx Negative")</f>
        <v>Cx Negative</v>
      </c>
      <c r="I12" s="46" t="str" cm="1">
        <f t="array" ref="I1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2" s="46" t="str" cm="1">
        <f t="array" ref="J1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2" s="44" t="s">
        <v>4</v>
      </c>
      <c r="L12" s="44" t="s">
        <v>4</v>
      </c>
      <c r="M12" s="44" t="s">
        <v>4</v>
      </c>
      <c r="N12" s="45">
        <v>0</v>
      </c>
    </row>
    <row r="13" spans="1:14" ht="17" customHeight="1" x14ac:dyDescent="0.25">
      <c r="A13" s="6"/>
      <c r="B13" s="14" t="s">
        <v>9</v>
      </c>
      <c r="C13" s="16" t="s">
        <v>17</v>
      </c>
      <c r="D13" s="7"/>
      <c r="E13" s="7"/>
      <c r="F13" s="10"/>
      <c r="H13" s="46" t="str">
        <f>IF(Table1[[#This Row],[CFU (static)]]&gt;=$B$7,"Cx Positive","Cx Negative")</f>
        <v>Cx Negative</v>
      </c>
      <c r="I13" s="46" t="str" cm="1">
        <f t="array" ref="I1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3" s="46" t="str" cm="1">
        <f t="array" ref="J1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3" s="44" t="s">
        <v>4</v>
      </c>
      <c r="L13" s="44" t="s">
        <v>4</v>
      </c>
      <c r="M13" s="44" t="s">
        <v>4</v>
      </c>
      <c r="N13" s="45">
        <v>0</v>
      </c>
    </row>
    <row r="14" spans="1:14" ht="17" customHeight="1" x14ac:dyDescent="0.2">
      <c r="A14" s="6"/>
      <c r="B14" s="7"/>
      <c r="C14" s="15" t="str">
        <f>_xlfn.CONCAT("          ",_xlfn.TEXTJOIN(" or ",1,_xlfn.IFS($B$13="Negative",{"Large";"Moderate";"Small";"Trace";"Negative"},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$B$13="Never",{"No blood value"})),
" will require culture")</f>
        <v xml:space="preserve">          Large or Moderate or Small or Trace will require culture</v>
      </c>
      <c r="D14" s="7"/>
      <c r="E14" s="7"/>
      <c r="F14" s="10"/>
      <c r="H14" s="46" t="str">
        <f>IF(Table1[[#This Row],[CFU (static)]]&gt;=$B$7,"Cx Positive","Cx Negative")</f>
        <v>Cx Negative</v>
      </c>
      <c r="I14" s="46" t="str" cm="1">
        <f t="array" ref="I1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4" s="46" t="str" cm="1">
        <f t="array" ref="J1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4" s="44" t="s">
        <v>4</v>
      </c>
      <c r="L14" s="44" t="s">
        <v>4</v>
      </c>
      <c r="M14" s="44" t="s">
        <v>4</v>
      </c>
      <c r="N14" s="45">
        <v>0</v>
      </c>
    </row>
    <row r="15" spans="1:14" ht="17" customHeight="1" x14ac:dyDescent="0.2">
      <c r="A15" s="6"/>
      <c r="B15" s="7"/>
      <c r="C15" s="7"/>
      <c r="D15" s="7"/>
      <c r="E15" s="7"/>
      <c r="F15" s="10"/>
      <c r="H15" s="46" t="str">
        <f>IF(Table1[[#This Row],[CFU (static)]]&gt;=$B$7,"Cx Positive","Cx Negative")</f>
        <v>Cx Negative</v>
      </c>
      <c r="I15" s="46" t="str" cm="1">
        <f t="array" ref="I1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5" s="46" t="str" cm="1">
        <f t="array" ref="J1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5" s="44" t="s">
        <v>4</v>
      </c>
      <c r="L15" s="44" t="s">
        <v>4</v>
      </c>
      <c r="M15" s="44" t="s">
        <v>4</v>
      </c>
      <c r="N15" s="45">
        <v>0</v>
      </c>
    </row>
    <row r="16" spans="1:14" ht="17" customHeight="1" x14ac:dyDescent="0.2">
      <c r="A16" s="1"/>
      <c r="B16" s="2"/>
      <c r="C16" s="2"/>
      <c r="D16" s="2"/>
      <c r="E16" s="2"/>
      <c r="F16" s="5"/>
      <c r="H16" s="46" t="str">
        <f>IF(Table1[[#This Row],[CFU (static)]]&gt;=$B$7,"Cx Positive","Cx Negative")</f>
        <v>Cx Negative</v>
      </c>
      <c r="I16" s="46" t="str" cm="1">
        <f t="array" ref="I1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6" s="46" t="str" cm="1">
        <f t="array" ref="J1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6" s="44" t="s">
        <v>4</v>
      </c>
      <c r="L16" s="44" t="s">
        <v>4</v>
      </c>
      <c r="M16" s="44" t="s">
        <v>4</v>
      </c>
      <c r="N16" s="45">
        <v>0</v>
      </c>
    </row>
    <row r="17" spans="1:14" ht="17" customHeight="1" x14ac:dyDescent="0.25">
      <c r="A17" s="6"/>
      <c r="B17" s="7"/>
      <c r="C17" s="17" t="str">
        <f>_xlfn.CONCAT("NPV = ",TEXT(D23/E23,"0.0%"))</f>
        <v>NPV = 98.2%</v>
      </c>
      <c r="D17" s="7"/>
      <c r="E17" s="7"/>
      <c r="F17" s="10"/>
      <c r="H17" s="46" t="str">
        <f>IF(Table1[[#This Row],[CFU (static)]]&gt;=$B$7,"Cx Positive","Cx Negative")</f>
        <v>Cx Negative</v>
      </c>
      <c r="I17" s="46" t="str" cm="1">
        <f t="array" ref="I1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7" s="46" t="str" cm="1">
        <f t="array" ref="J1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7" s="44" t="s">
        <v>4</v>
      </c>
      <c r="L17" s="44" t="s">
        <v>4</v>
      </c>
      <c r="M17" s="44" t="s">
        <v>4</v>
      </c>
      <c r="N17" s="45">
        <v>0</v>
      </c>
    </row>
    <row r="18" spans="1:14" ht="17" customHeight="1" x14ac:dyDescent="0.25">
      <c r="A18" s="6"/>
      <c r="B18" s="7"/>
      <c r="C18" s="18" t="str">
        <f>_xlfn.CONCAT("PPV = ",TEXT(C22/E22,"0.0%"))</f>
        <v>PPV = 23.7%</v>
      </c>
      <c r="D18" s="7"/>
      <c r="E18" s="7"/>
      <c r="F18" s="10"/>
      <c r="H18" s="46" t="str">
        <f>IF(Table1[[#This Row],[CFU (static)]]&gt;=$B$7,"Cx Positive","Cx Negative")</f>
        <v>Cx Negative</v>
      </c>
      <c r="I18" s="46" t="str" cm="1">
        <f t="array" ref="I1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8" s="46" t="str" cm="1">
        <f t="array" ref="J1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8" s="44" t="s">
        <v>4</v>
      </c>
      <c r="L18" s="44" t="s">
        <v>4</v>
      </c>
      <c r="M18" s="44" t="s">
        <v>8</v>
      </c>
      <c r="N18" s="45">
        <v>0</v>
      </c>
    </row>
    <row r="19" spans="1:14" ht="17" customHeight="1" x14ac:dyDescent="0.25">
      <c r="A19" s="6"/>
      <c r="B19" s="7"/>
      <c r="C19" s="18" t="str">
        <f>_xlfn.CONCAT(TEXT(E22/E24,"0%")," reduction in cultures (from ",TEXT(E24,"0,000")," to ",TEXT(E22,"0,000"),")")</f>
        <v>56% reduction in cultures (from 1,000 to 0,557)</v>
      </c>
      <c r="D19" s="7"/>
      <c r="E19" s="7"/>
      <c r="F19" s="10"/>
      <c r="H19" s="46" t="str">
        <f>IF(Table1[[#This Row],[CFU (static)]]&gt;=$B$7,"Cx Positive","Cx Negative")</f>
        <v>Cx Negative</v>
      </c>
      <c r="I19" s="46" t="str" cm="1">
        <f t="array" ref="I1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9" s="46" t="str" cm="1">
        <f t="array" ref="J1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9" s="44" t="s">
        <v>4</v>
      </c>
      <c r="L19" s="44" t="s">
        <v>4</v>
      </c>
      <c r="M19" s="44" t="s">
        <v>4</v>
      </c>
      <c r="N19" s="45">
        <v>0</v>
      </c>
    </row>
    <row r="20" spans="1:14" ht="17" customHeight="1" x14ac:dyDescent="0.2">
      <c r="A20" s="6"/>
      <c r="B20" s="19"/>
      <c r="C20" s="20"/>
      <c r="D20" s="7"/>
      <c r="E20" s="7"/>
      <c r="F20" s="10"/>
      <c r="H20" s="46" t="str">
        <f>IF(Table1[[#This Row],[CFU (static)]]&gt;=$B$7,"Cx Positive","Cx Negative")</f>
        <v>Cx Negative</v>
      </c>
      <c r="I20" s="46" t="str" cm="1">
        <f t="array" ref="I2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0" s="46" t="str" cm="1">
        <f t="array" ref="J2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0" s="44" t="s">
        <v>8</v>
      </c>
      <c r="L20" s="44" t="s">
        <v>4</v>
      </c>
      <c r="M20" s="44" t="s">
        <v>8</v>
      </c>
      <c r="N20" s="45">
        <v>50000</v>
      </c>
    </row>
    <row r="21" spans="1:14" ht="17" customHeight="1" x14ac:dyDescent="0.2">
      <c r="A21" s="6"/>
      <c r="B21" s="21"/>
      <c r="C21" s="21" t="s">
        <v>18</v>
      </c>
      <c r="D21" s="21" t="s">
        <v>19</v>
      </c>
      <c r="E21" s="22" t="s">
        <v>20</v>
      </c>
      <c r="F21" s="10"/>
      <c r="H21" s="46" t="str">
        <f>IF(Table1[[#This Row],[CFU (static)]]&gt;=$B$7,"Cx Positive","Cx Negative")</f>
        <v>Cx Negative</v>
      </c>
      <c r="I21" s="46" t="str" cm="1">
        <f t="array" ref="I2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1" s="46" t="str" cm="1">
        <f t="array" ref="J2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1" s="44" t="s">
        <v>4</v>
      </c>
      <c r="L21" s="44" t="s">
        <v>4</v>
      </c>
      <c r="M21" s="44" t="s">
        <v>4</v>
      </c>
      <c r="N21" s="45">
        <v>0</v>
      </c>
    </row>
    <row r="22" spans="1:14" ht="17" customHeight="1" x14ac:dyDescent="0.2">
      <c r="A22" s="6"/>
      <c r="B22" s="21" t="s">
        <v>21</v>
      </c>
      <c r="C22" s="23">
        <f>COUNTIF(Table1[Status (live)],"True Positive")</f>
        <v>132</v>
      </c>
      <c r="D22" s="23">
        <f>COUNTIF(Table1[Status (live)],"False Positive")</f>
        <v>425</v>
      </c>
      <c r="E22" s="24">
        <f>SUM(C22:D22)</f>
        <v>557</v>
      </c>
      <c r="F22" s="25" t="str">
        <f>_xlfn.CONCAT("PPV = ",TEXT(C22/E22,"0%"))</f>
        <v>PPV = 24%</v>
      </c>
      <c r="H22" s="46" t="str">
        <f>IF(Table1[[#This Row],[CFU (static)]]&gt;=$B$7,"Cx Positive","Cx Negative")</f>
        <v>Cx Negative</v>
      </c>
      <c r="I22" s="46" t="str" cm="1">
        <f t="array" ref="I2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2" s="46" t="str" cm="1">
        <f t="array" ref="J2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2" s="44" t="s">
        <v>4</v>
      </c>
      <c r="L22" s="44" t="s">
        <v>4</v>
      </c>
      <c r="M22" s="44" t="s">
        <v>5</v>
      </c>
      <c r="N22" s="45">
        <v>0</v>
      </c>
    </row>
    <row r="23" spans="1:14" ht="17" customHeight="1" x14ac:dyDescent="0.2">
      <c r="A23" s="6"/>
      <c r="B23" s="21" t="s">
        <v>22</v>
      </c>
      <c r="C23" s="23">
        <f>COUNTIF(Table1[Status (live)],"False Negative")</f>
        <v>8</v>
      </c>
      <c r="D23" s="23">
        <f>COUNTIF(Table1[Status (live)],"True Negative")</f>
        <v>435</v>
      </c>
      <c r="E23" s="24">
        <f>SUM(C23:D23)</f>
        <v>443</v>
      </c>
      <c r="F23" s="25" t="str">
        <f>_xlfn.CONCAT("NPV = ",TEXT(D23/E23,"0%"))</f>
        <v>NPV = 98%</v>
      </c>
      <c r="H23" s="46" t="str">
        <f>IF(Table1[[#This Row],[CFU (static)]]&gt;=$B$7,"Cx Positive","Cx Negative")</f>
        <v>Cx Negative</v>
      </c>
      <c r="I23" s="46" t="str" cm="1">
        <f t="array" ref="I2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3" s="46" t="str" cm="1">
        <f t="array" ref="J2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3" s="44" t="s">
        <v>4</v>
      </c>
      <c r="L23" s="44" t="s">
        <v>4</v>
      </c>
      <c r="M23" s="44" t="s">
        <v>9</v>
      </c>
      <c r="N23" s="45">
        <v>0</v>
      </c>
    </row>
    <row r="24" spans="1:14" ht="17" customHeight="1" x14ac:dyDescent="0.2">
      <c r="A24" s="6"/>
      <c r="B24" s="26" t="s">
        <v>20</v>
      </c>
      <c r="C24" s="27">
        <f>SUM(C22:C23)</f>
        <v>140</v>
      </c>
      <c r="D24" s="27">
        <f>SUM(D22:D23)</f>
        <v>860</v>
      </c>
      <c r="E24" s="28">
        <f>SUM(E22:E23)</f>
        <v>1000</v>
      </c>
      <c r="F24" s="10"/>
      <c r="H24" s="46" t="str">
        <f>IF(Table1[[#This Row],[CFU (static)]]&gt;=$B$7,"Cx Positive","Cx Negative")</f>
        <v>Cx Negative</v>
      </c>
      <c r="I24" s="46" t="str" cm="1">
        <f t="array" ref="I2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4" s="46" t="str" cm="1">
        <f t="array" ref="J2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4" s="44" t="s">
        <v>4</v>
      </c>
      <c r="L24" s="44" t="s">
        <v>4</v>
      </c>
      <c r="M24" s="44" t="s">
        <v>4</v>
      </c>
      <c r="N24" s="45">
        <v>0</v>
      </c>
    </row>
    <row r="25" spans="1:14" ht="17" customHeight="1" x14ac:dyDescent="0.2">
      <c r="A25" s="6"/>
      <c r="B25" s="29"/>
      <c r="C25" s="30" t="str">
        <f>_xlfn.CONCAT("Sens = ",TEXT(C22/(C24),"0%"))</f>
        <v>Sens = 94%</v>
      </c>
      <c r="D25" s="30" t="str">
        <f>_xlfn.CONCAT("Spec = ",TEXT(D23/D24,"0%"))</f>
        <v>Spec = 51%</v>
      </c>
      <c r="E25" s="30"/>
      <c r="F25" s="25" t="str">
        <f>_xlfn.CONCAT("Accuracy = ",TEXT((C22+D23)/E24,"0%"))</f>
        <v>Accuracy = 57%</v>
      </c>
      <c r="H25" s="46" t="str">
        <f>IF(Table1[[#This Row],[CFU (static)]]&gt;=$B$7,"Cx Positive","Cx Negative")</f>
        <v>Cx Negative</v>
      </c>
      <c r="I25" s="46" t="str" cm="1">
        <f t="array" ref="I2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5" s="46" t="str" cm="1">
        <f t="array" ref="J2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5" s="44" t="s">
        <v>4</v>
      </c>
      <c r="L25" s="44" t="s">
        <v>4</v>
      </c>
      <c r="M25" s="44" t="s">
        <v>5</v>
      </c>
      <c r="N25" s="45">
        <v>0</v>
      </c>
    </row>
    <row r="26" spans="1:14" ht="17" customHeight="1" x14ac:dyDescent="0.2">
      <c r="A26" s="6"/>
      <c r="B26" s="29"/>
      <c r="C26" s="30"/>
      <c r="D26" s="30"/>
      <c r="E26" s="30"/>
      <c r="F26" s="10"/>
      <c r="H26" s="46" t="str">
        <f>IF(Table1[[#This Row],[CFU (static)]]&gt;=$B$7,"Cx Positive","Cx Negative")</f>
        <v>Cx Negative</v>
      </c>
      <c r="I26" s="46" t="str" cm="1">
        <f t="array" ref="I2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6" s="46" t="str" cm="1">
        <f t="array" ref="J2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6" s="44" t="s">
        <v>4</v>
      </c>
      <c r="L26" s="44" t="s">
        <v>4</v>
      </c>
      <c r="M26" s="44" t="s">
        <v>4</v>
      </c>
      <c r="N26" s="45">
        <v>0</v>
      </c>
    </row>
    <row r="27" spans="1:14" ht="17" customHeight="1" x14ac:dyDescent="0.2">
      <c r="A27" s="6"/>
      <c r="B27" s="29"/>
      <c r="C27" s="30"/>
      <c r="D27" s="30"/>
      <c r="E27" s="30"/>
      <c r="F27" s="10"/>
      <c r="H27" s="46" t="str">
        <f>IF(Table1[[#This Row],[CFU (static)]]&gt;=$B$7,"Cx Positive","Cx Negative")</f>
        <v>Cx Negative</v>
      </c>
      <c r="I27" s="46" t="str" cm="1">
        <f t="array" ref="I2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7" s="46" t="str" cm="1">
        <f t="array" ref="J2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7" s="44" t="s">
        <v>4</v>
      </c>
      <c r="L27" s="44" t="s">
        <v>4</v>
      </c>
      <c r="M27" s="44" t="s">
        <v>4</v>
      </c>
      <c r="N27" s="45">
        <v>0</v>
      </c>
    </row>
    <row r="28" spans="1:14" ht="17" customHeight="1" x14ac:dyDescent="0.2">
      <c r="A28" s="6"/>
      <c r="B28" s="7"/>
      <c r="C28" s="7"/>
      <c r="D28" s="7"/>
      <c r="E28" s="7"/>
      <c r="F28" s="10"/>
      <c r="H28" s="46" t="str">
        <f>IF(Table1[[#This Row],[CFU (static)]]&gt;=$B$7,"Cx Positive","Cx Negative")</f>
        <v>Cx Negative</v>
      </c>
      <c r="I28" s="46" t="str" cm="1">
        <f t="array" ref="I2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8" s="46" t="str" cm="1">
        <f t="array" ref="J2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8" s="44" t="s">
        <v>4</v>
      </c>
      <c r="L28" s="44" t="s">
        <v>4</v>
      </c>
      <c r="M28" s="44" t="s">
        <v>7</v>
      </c>
      <c r="N28" s="45">
        <v>0</v>
      </c>
    </row>
    <row r="29" spans="1:14" ht="17" customHeight="1" x14ac:dyDescent="0.2">
      <c r="A29" s="31"/>
      <c r="B29" s="32">
        <f>COUNTIF(Table1[Status (live)],"True Positive")</f>
        <v>132</v>
      </c>
      <c r="C29" s="33" t="s">
        <v>23</v>
      </c>
      <c r="D29" s="33"/>
      <c r="E29" s="33"/>
      <c r="F29" s="34"/>
      <c r="H29" s="46" t="str">
        <f>IF(Table1[[#This Row],[CFU (static)]]&gt;=$B$7,"Cx Positive","Cx Negative")</f>
        <v>Cx Negative</v>
      </c>
      <c r="I29" s="46" t="str" cm="1">
        <f t="array" ref="I2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9" s="46" t="str" cm="1">
        <f t="array" ref="J2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9" s="44" t="s">
        <v>4</v>
      </c>
      <c r="L29" s="44" t="s">
        <v>4</v>
      </c>
      <c r="M29" s="44" t="s">
        <v>4</v>
      </c>
      <c r="N29" s="45">
        <v>0</v>
      </c>
    </row>
    <row r="30" spans="1:14" ht="17" customHeight="1" x14ac:dyDescent="0.2">
      <c r="A30" s="35"/>
      <c r="B30" s="36">
        <f>COUNTIF(Table1[Status (live)],"False Positive")</f>
        <v>425</v>
      </c>
      <c r="C30" s="7" t="s">
        <v>24</v>
      </c>
      <c r="D30" s="7"/>
      <c r="E30" s="7"/>
      <c r="F30" s="37"/>
      <c r="H30" s="46" t="str">
        <f>IF(Table1[[#This Row],[CFU (static)]]&gt;=$B$7,"Cx Positive","Cx Negative")</f>
        <v>Cx Negative</v>
      </c>
      <c r="I30" s="46" t="str" cm="1">
        <f t="array" ref="I3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0" s="46" t="str" cm="1">
        <f t="array" ref="J3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0" s="44" t="s">
        <v>4</v>
      </c>
      <c r="L30" s="44" t="s">
        <v>4</v>
      </c>
      <c r="M30" s="44" t="s">
        <v>4</v>
      </c>
      <c r="N30" s="45">
        <v>0</v>
      </c>
    </row>
    <row r="31" spans="1:14" ht="17" customHeight="1" x14ac:dyDescent="0.2">
      <c r="A31" s="35"/>
      <c r="B31" s="36">
        <f>COUNTIF(Table1[Status (live)],"True Negative")</f>
        <v>435</v>
      </c>
      <c r="C31" s="7" t="s">
        <v>25</v>
      </c>
      <c r="D31" s="7"/>
      <c r="E31" s="7"/>
      <c r="F31" s="37"/>
      <c r="H31" s="46" t="str">
        <f>IF(Table1[[#This Row],[CFU (static)]]&gt;=$B$7,"Cx Positive","Cx Negative")</f>
        <v>Cx Negative</v>
      </c>
      <c r="I31" s="46" t="str" cm="1">
        <f t="array" ref="I3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1" s="46" t="str" cm="1">
        <f t="array" ref="J3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1" s="44" t="s">
        <v>4</v>
      </c>
      <c r="L31" s="44" t="s">
        <v>4</v>
      </c>
      <c r="M31" s="44" t="s">
        <v>4</v>
      </c>
      <c r="N31" s="45">
        <v>0</v>
      </c>
    </row>
    <row r="32" spans="1:14" ht="17" customHeight="1" x14ac:dyDescent="0.2">
      <c r="A32" s="35"/>
      <c r="B32" s="36">
        <f>COUNTIF(Table1[Status (live)],"False Negative")</f>
        <v>8</v>
      </c>
      <c r="C32" s="7" t="s">
        <v>26</v>
      </c>
      <c r="D32" s="7"/>
      <c r="E32" s="7"/>
      <c r="F32" s="37"/>
      <c r="H32" s="46" t="str">
        <f>IF(Table1[[#This Row],[CFU (static)]]&gt;=$B$7,"Cx Positive","Cx Negative")</f>
        <v>Cx Positive</v>
      </c>
      <c r="I32" s="46" t="str" cm="1">
        <f t="array" ref="I3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2" s="46" t="str" cm="1">
        <f t="array" ref="J3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32" s="44" t="s">
        <v>5</v>
      </c>
      <c r="L32" s="44" t="s">
        <v>6</v>
      </c>
      <c r="M32" s="44" t="s">
        <v>8</v>
      </c>
      <c r="N32" s="45">
        <v>100000</v>
      </c>
    </row>
    <row r="33" spans="1:14" ht="17" customHeight="1" x14ac:dyDescent="0.2">
      <c r="A33" s="35"/>
      <c r="B33" s="7"/>
      <c r="C33" s="7"/>
      <c r="D33" s="7"/>
      <c r="E33" s="7"/>
      <c r="F33" s="37"/>
      <c r="H33" s="46" t="str">
        <f>IF(Table1[[#This Row],[CFU (static)]]&gt;=$B$7,"Cx Positive","Cx Negative")</f>
        <v>Cx Negative</v>
      </c>
      <c r="I33" s="46" t="str" cm="1">
        <f t="array" ref="I3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3" s="46" t="str" cm="1">
        <f t="array" ref="J3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3" s="44" t="s">
        <v>4</v>
      </c>
      <c r="L33" s="44" t="s">
        <v>4</v>
      </c>
      <c r="M33" s="44" t="s">
        <v>4</v>
      </c>
      <c r="N33" s="45">
        <v>0</v>
      </c>
    </row>
    <row r="34" spans="1:14" ht="17" customHeight="1" x14ac:dyDescent="0.2">
      <c r="A34" s="35"/>
      <c r="B34" s="38">
        <f>TP/(TP+FN)</f>
        <v>0.94285714285714284</v>
      </c>
      <c r="C34" s="7" t="s">
        <v>27</v>
      </c>
      <c r="D34" s="7"/>
      <c r="E34" s="7"/>
      <c r="F34" s="37"/>
      <c r="H34" s="46" t="str">
        <f>IF(Table1[[#This Row],[CFU (static)]]&gt;=$B$7,"Cx Positive","Cx Negative")</f>
        <v>Cx Positive</v>
      </c>
      <c r="I34" s="46" t="str" cm="1">
        <f t="array" ref="I3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4" s="46" t="str" cm="1">
        <f t="array" ref="J3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34" s="44" t="s">
        <v>5</v>
      </c>
      <c r="L34" s="44" t="s">
        <v>6</v>
      </c>
      <c r="M34" s="44" t="s">
        <v>4</v>
      </c>
      <c r="N34" s="45">
        <v>100000</v>
      </c>
    </row>
    <row r="35" spans="1:14" ht="17" customHeight="1" x14ac:dyDescent="0.2">
      <c r="A35" s="35"/>
      <c r="B35" s="38">
        <f>TN/(TN+FP)</f>
        <v>0.5058139534883721</v>
      </c>
      <c r="C35" s="7" t="s">
        <v>28</v>
      </c>
      <c r="D35" s="7"/>
      <c r="E35" s="7"/>
      <c r="F35" s="37"/>
      <c r="H35" s="46" t="str">
        <f>IF(Table1[[#This Row],[CFU (static)]]&gt;=$B$7,"Cx Positive","Cx Negative")</f>
        <v>Cx Negative</v>
      </c>
      <c r="I35" s="46" t="str" cm="1">
        <f t="array" ref="I3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5" s="46" t="str" cm="1">
        <f t="array" ref="J3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5" s="44" t="s">
        <v>4</v>
      </c>
      <c r="L35" s="44" t="s">
        <v>4</v>
      </c>
      <c r="M35" s="44" t="s">
        <v>4</v>
      </c>
      <c r="N35" s="45">
        <v>0</v>
      </c>
    </row>
    <row r="36" spans="1:14" ht="17" customHeight="1" x14ac:dyDescent="0.2">
      <c r="A36" s="35"/>
      <c r="B36" s="39">
        <f>Sensitivity/(1-Specificity)</f>
        <v>1.9078991596638655</v>
      </c>
      <c r="C36" s="7" t="s">
        <v>29</v>
      </c>
      <c r="D36" s="7"/>
      <c r="E36" s="7"/>
      <c r="F36" s="37"/>
      <c r="H36" s="46" t="str">
        <f>IF(Table1[[#This Row],[CFU (static)]]&gt;=$B$7,"Cx Positive","Cx Negative")</f>
        <v>Cx Negative</v>
      </c>
      <c r="I36" s="46" t="str" cm="1">
        <f t="array" ref="I3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6" s="46" t="str" cm="1">
        <f t="array" ref="J3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6" s="44" t="s">
        <v>4</v>
      </c>
      <c r="L36" s="44" t="s">
        <v>4</v>
      </c>
      <c r="M36" s="44" t="s">
        <v>4</v>
      </c>
      <c r="N36" s="45">
        <v>0</v>
      </c>
    </row>
    <row r="37" spans="1:14" ht="17" customHeight="1" x14ac:dyDescent="0.2">
      <c r="A37" s="35"/>
      <c r="B37" s="39">
        <f>(1-Sensitivity)/Specificity</f>
        <v>0.11297208538587852</v>
      </c>
      <c r="C37" s="7" t="s">
        <v>30</v>
      </c>
      <c r="D37" s="7"/>
      <c r="E37" s="7"/>
      <c r="F37" s="37"/>
      <c r="H37" s="46" t="str">
        <f>IF(Table1[[#This Row],[CFU (static)]]&gt;=$B$7,"Cx Positive","Cx Negative")</f>
        <v>Cx Negative</v>
      </c>
      <c r="I37" s="46" t="str" cm="1">
        <f t="array" ref="I3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7" s="46" t="str" cm="1">
        <f t="array" ref="J3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7" s="44" t="s">
        <v>4</v>
      </c>
      <c r="L37" s="44" t="s">
        <v>4</v>
      </c>
      <c r="M37" s="44" t="s">
        <v>5</v>
      </c>
      <c r="N37" s="45">
        <v>0</v>
      </c>
    </row>
    <row r="38" spans="1:14" ht="17" customHeight="1" x14ac:dyDescent="0.2">
      <c r="A38" s="35"/>
      <c r="B38" s="7"/>
      <c r="C38" s="7"/>
      <c r="D38" s="7"/>
      <c r="E38" s="7"/>
      <c r="F38" s="37"/>
      <c r="H38" s="46" t="str">
        <f>IF(Table1[[#This Row],[CFU (static)]]&gt;=$B$7,"Cx Positive","Cx Negative")</f>
        <v>Cx Negative</v>
      </c>
      <c r="I38" s="46" t="str" cm="1">
        <f t="array" ref="I3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8" s="46" t="str" cm="1">
        <f t="array" ref="J3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8" s="44" t="s">
        <v>4</v>
      </c>
      <c r="L38" s="44" t="s">
        <v>4</v>
      </c>
      <c r="M38" s="44" t="s">
        <v>4</v>
      </c>
      <c r="N38" s="45">
        <v>0</v>
      </c>
    </row>
    <row r="39" spans="1:14" ht="17" customHeight="1" x14ac:dyDescent="0.2">
      <c r="A39" s="35"/>
      <c r="B39" s="38">
        <f>(TP+FN)/(TP+FP+TN+FN)</f>
        <v>0.14000000000000001</v>
      </c>
      <c r="C39" s="7" t="s">
        <v>31</v>
      </c>
      <c r="D39" s="7"/>
      <c r="E39" s="7"/>
      <c r="F39" s="37"/>
      <c r="H39" s="46" t="str">
        <f>IF(Table1[[#This Row],[CFU (static)]]&gt;=$B$7,"Cx Positive","Cx Negative")</f>
        <v>Cx Negative</v>
      </c>
      <c r="I39" s="46" t="str" cm="1">
        <f t="array" ref="I3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9" s="46" t="str" cm="1">
        <f t="array" ref="J3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9" s="44" t="s">
        <v>4</v>
      </c>
      <c r="L39" s="44" t="s">
        <v>4</v>
      </c>
      <c r="M39" s="44" t="s">
        <v>4</v>
      </c>
      <c r="N39" s="45">
        <v>0</v>
      </c>
    </row>
    <row r="40" spans="1:14" ht="17" customHeight="1" x14ac:dyDescent="0.2">
      <c r="A40" s="35"/>
      <c r="B40" s="38">
        <f>TP/(TP+FP)</f>
        <v>0.23698384201077199</v>
      </c>
      <c r="C40" s="7" t="s">
        <v>32</v>
      </c>
      <c r="D40" s="7"/>
      <c r="E40" s="7"/>
      <c r="F40" s="37"/>
      <c r="H40" s="46" t="str">
        <f>IF(Table1[[#This Row],[CFU (static)]]&gt;=$B$7,"Cx Positive","Cx Negative")</f>
        <v>Cx Negative</v>
      </c>
      <c r="I40" s="46" t="str" cm="1">
        <f t="array" ref="I4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0" s="46" t="str" cm="1">
        <f t="array" ref="J4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0" s="44" t="s">
        <v>5</v>
      </c>
      <c r="L40" s="44" t="s">
        <v>4</v>
      </c>
      <c r="M40" s="44" t="s">
        <v>8</v>
      </c>
      <c r="N40" s="45">
        <v>0</v>
      </c>
    </row>
    <row r="41" spans="1:14" ht="17" customHeight="1" x14ac:dyDescent="0.2">
      <c r="A41" s="35"/>
      <c r="B41" s="38">
        <f>TN/(TN+FN)</f>
        <v>0.98194130925507905</v>
      </c>
      <c r="C41" s="7" t="s">
        <v>33</v>
      </c>
      <c r="D41" s="7"/>
      <c r="E41" s="7"/>
      <c r="F41" s="37"/>
      <c r="H41" s="46" t="str">
        <f>IF(Table1[[#This Row],[CFU (static)]]&gt;=$B$7,"Cx Positive","Cx Negative")</f>
        <v>Cx Negative</v>
      </c>
      <c r="I41" s="46" t="str" cm="1">
        <f t="array" ref="I4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1" s="46" t="str" cm="1">
        <f t="array" ref="J4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1" s="44" t="s">
        <v>4</v>
      </c>
      <c r="L41" s="44" t="s">
        <v>4</v>
      </c>
      <c r="M41" s="44" t="s">
        <v>4</v>
      </c>
      <c r="N41" s="45">
        <v>0</v>
      </c>
    </row>
    <row r="42" spans="1:14" ht="17" customHeight="1" x14ac:dyDescent="0.2">
      <c r="A42" s="35"/>
      <c r="B42" s="38">
        <f>(TP+TN)/(TP+FP+TN+FN)</f>
        <v>0.56699999999999995</v>
      </c>
      <c r="C42" s="7" t="s">
        <v>34</v>
      </c>
      <c r="D42" s="7"/>
      <c r="E42" s="7"/>
      <c r="F42" s="37"/>
      <c r="H42" s="46" t="str">
        <f>IF(Table1[[#This Row],[CFU (static)]]&gt;=$B$7,"Cx Positive","Cx Negative")</f>
        <v>Cx Negative</v>
      </c>
      <c r="I42" s="46" t="str" cm="1">
        <f t="array" ref="I4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2" s="46" t="str" cm="1">
        <f t="array" ref="J4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2" s="44" t="s">
        <v>5</v>
      </c>
      <c r="L42" s="44" t="s">
        <v>4</v>
      </c>
      <c r="M42" s="44" t="s">
        <v>8</v>
      </c>
      <c r="N42" s="45">
        <v>0</v>
      </c>
    </row>
    <row r="43" spans="1:14" ht="17" customHeight="1" x14ac:dyDescent="0.2">
      <c r="A43" s="40"/>
      <c r="B43" s="41"/>
      <c r="C43" s="41"/>
      <c r="D43" s="41"/>
      <c r="E43" s="41"/>
      <c r="F43" s="42"/>
      <c r="H43" s="46" t="str">
        <f>IF(Table1[[#This Row],[CFU (static)]]&gt;=$B$7,"Cx Positive","Cx Negative")</f>
        <v>Cx Negative</v>
      </c>
      <c r="I43" s="46" t="str" cm="1">
        <f t="array" ref="I4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3" s="46" t="str" cm="1">
        <f t="array" ref="J4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3" s="44" t="s">
        <v>5</v>
      </c>
      <c r="L43" s="44" t="s">
        <v>4</v>
      </c>
      <c r="M43" s="44" t="s">
        <v>5</v>
      </c>
      <c r="N43" s="45">
        <v>0</v>
      </c>
    </row>
    <row r="44" spans="1:14" ht="17" customHeight="1" x14ac:dyDescent="0.2">
      <c r="H44" s="46" t="str">
        <f>IF(Table1[[#This Row],[CFU (static)]]&gt;=$B$7,"Cx Positive","Cx Negative")</f>
        <v>Cx Negative</v>
      </c>
      <c r="I44" s="46" t="str" cm="1">
        <f t="array" ref="I4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4" s="46" t="str" cm="1">
        <f t="array" ref="J4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4" s="44" t="s">
        <v>4</v>
      </c>
      <c r="L44" s="44" t="s">
        <v>4</v>
      </c>
      <c r="M44" s="44" t="s">
        <v>4</v>
      </c>
      <c r="N44" s="45">
        <v>0</v>
      </c>
    </row>
    <row r="45" spans="1:14" ht="17" customHeight="1" x14ac:dyDescent="0.2">
      <c r="H45" s="46" t="str">
        <f>IF(Table1[[#This Row],[CFU (static)]]&gt;=$B$7,"Cx Positive","Cx Negative")</f>
        <v>Cx Negative</v>
      </c>
      <c r="I45" s="46" t="str" cm="1">
        <f t="array" ref="I4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5" s="46" t="str" cm="1">
        <f t="array" ref="J4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5" s="44" t="s">
        <v>4</v>
      </c>
      <c r="L45" s="44" t="s">
        <v>4</v>
      </c>
      <c r="M45" s="44" t="s">
        <v>4</v>
      </c>
      <c r="N45" s="45">
        <v>0</v>
      </c>
    </row>
    <row r="46" spans="1:14" ht="17" customHeight="1" x14ac:dyDescent="0.2">
      <c r="H46" s="46" t="str">
        <f>IF(Table1[[#This Row],[CFU (static)]]&gt;=$B$7,"Cx Positive","Cx Negative")</f>
        <v>Cx Positive</v>
      </c>
      <c r="I46" s="46" t="str" cm="1">
        <f t="array" ref="I4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6" s="46" t="str" cm="1">
        <f t="array" ref="J4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46" s="44" t="s">
        <v>5</v>
      </c>
      <c r="L46" s="44" t="s">
        <v>4</v>
      </c>
      <c r="M46" s="44" t="s">
        <v>4</v>
      </c>
      <c r="N46" s="45">
        <v>100000</v>
      </c>
    </row>
    <row r="47" spans="1:14" ht="17" customHeight="1" x14ac:dyDescent="0.2">
      <c r="H47" s="46" t="str">
        <f>IF(Table1[[#This Row],[CFU (static)]]&gt;=$B$7,"Cx Positive","Cx Negative")</f>
        <v>Cx Negative</v>
      </c>
      <c r="I47" s="46" t="str" cm="1">
        <f t="array" ref="I4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7" s="46" t="str" cm="1">
        <f t="array" ref="J4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7" s="44" t="s">
        <v>8</v>
      </c>
      <c r="L47" s="44" t="s">
        <v>4</v>
      </c>
      <c r="M47" s="44" t="s">
        <v>4</v>
      </c>
      <c r="N47" s="45">
        <v>0</v>
      </c>
    </row>
    <row r="48" spans="1:14" ht="17" customHeight="1" x14ac:dyDescent="0.2">
      <c r="H48" s="46" t="str">
        <f>IF(Table1[[#This Row],[CFU (static)]]&gt;=$B$7,"Cx Positive","Cx Negative")</f>
        <v>Cx Negative</v>
      </c>
      <c r="I48" s="46" t="str" cm="1">
        <f t="array" ref="I4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8" s="46" t="str" cm="1">
        <f t="array" ref="J4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8" s="44" t="s">
        <v>4</v>
      </c>
      <c r="L48" s="44" t="s">
        <v>4</v>
      </c>
      <c r="M48" s="44" t="s">
        <v>4</v>
      </c>
      <c r="N48" s="45">
        <v>0</v>
      </c>
    </row>
    <row r="49" spans="8:14" ht="17" customHeight="1" x14ac:dyDescent="0.2">
      <c r="H49" s="46" t="str">
        <f>IF(Table1[[#This Row],[CFU (static)]]&gt;=$B$7,"Cx Positive","Cx Negative")</f>
        <v>Cx Positive</v>
      </c>
      <c r="I49" s="46" t="str" cm="1">
        <f t="array" ref="I4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9" s="46" t="str" cm="1">
        <f t="array" ref="J4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49" s="44" t="s">
        <v>5</v>
      </c>
      <c r="L49" s="44" t="s">
        <v>4</v>
      </c>
      <c r="M49" s="44" t="s">
        <v>5</v>
      </c>
      <c r="N49" s="45">
        <v>100000</v>
      </c>
    </row>
    <row r="50" spans="8:14" ht="17" customHeight="1" x14ac:dyDescent="0.2">
      <c r="H50" s="46" t="str">
        <f>IF(Table1[[#This Row],[CFU (static)]]&gt;=$B$7,"Cx Positive","Cx Negative")</f>
        <v>Cx Negative</v>
      </c>
      <c r="I50" s="46" t="str" cm="1">
        <f t="array" ref="I5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0" s="46" t="str" cm="1">
        <f t="array" ref="J5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0" s="44" t="s">
        <v>4</v>
      </c>
      <c r="L50" s="44" t="s">
        <v>4</v>
      </c>
      <c r="M50" s="44" t="s">
        <v>4</v>
      </c>
      <c r="N50" s="45">
        <v>0</v>
      </c>
    </row>
    <row r="51" spans="8:14" ht="17" customHeight="1" x14ac:dyDescent="0.2">
      <c r="H51" s="46" t="str">
        <f>IF(Table1[[#This Row],[CFU (static)]]&gt;=$B$7,"Cx Positive","Cx Negative")</f>
        <v>Cx Negative</v>
      </c>
      <c r="I51" s="46" t="str" cm="1">
        <f t="array" ref="I5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1" s="46" t="str" cm="1">
        <f t="array" ref="J5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1" s="44" t="s">
        <v>4</v>
      </c>
      <c r="L51" s="44" t="s">
        <v>4</v>
      </c>
      <c r="M51" s="44" t="s">
        <v>4</v>
      </c>
      <c r="N51" s="45">
        <v>0</v>
      </c>
    </row>
    <row r="52" spans="8:14" ht="17" customHeight="1" x14ac:dyDescent="0.2">
      <c r="H52" s="46" t="str">
        <f>IF(Table1[[#This Row],[CFU (static)]]&gt;=$B$7,"Cx Positive","Cx Negative")</f>
        <v>Cx Negative</v>
      </c>
      <c r="I52" s="46" t="str" cm="1">
        <f t="array" ref="I5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2" s="46" t="str" cm="1">
        <f t="array" ref="J5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2" s="44" t="s">
        <v>5</v>
      </c>
      <c r="L52" s="44" t="s">
        <v>4</v>
      </c>
      <c r="M52" s="44" t="s">
        <v>4</v>
      </c>
      <c r="N52" s="45">
        <v>50000</v>
      </c>
    </row>
    <row r="53" spans="8:14" ht="17" customHeight="1" x14ac:dyDescent="0.2">
      <c r="H53" s="46" t="str">
        <f>IF(Table1[[#This Row],[CFU (static)]]&gt;=$B$7,"Cx Positive","Cx Negative")</f>
        <v>Cx Negative</v>
      </c>
      <c r="I53" s="46" t="str" cm="1">
        <f t="array" ref="I5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3" s="46" t="str" cm="1">
        <f t="array" ref="J5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3" s="44" t="s">
        <v>5</v>
      </c>
      <c r="L53" s="44" t="s">
        <v>4</v>
      </c>
      <c r="M53" s="44" t="s">
        <v>8</v>
      </c>
      <c r="N53" s="45">
        <v>0</v>
      </c>
    </row>
    <row r="54" spans="8:14" ht="17" customHeight="1" x14ac:dyDescent="0.2">
      <c r="H54" s="46" t="str">
        <f>IF(Table1[[#This Row],[CFU (static)]]&gt;=$B$7,"Cx Positive","Cx Negative")</f>
        <v>Cx Negative</v>
      </c>
      <c r="I54" s="46" t="str" cm="1">
        <f t="array" ref="I5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4" s="46" t="str" cm="1">
        <f t="array" ref="J5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4" s="44" t="s">
        <v>4</v>
      </c>
      <c r="L54" s="44" t="s">
        <v>4</v>
      </c>
      <c r="M54" s="44" t="s">
        <v>4</v>
      </c>
      <c r="N54" s="45">
        <v>50000</v>
      </c>
    </row>
    <row r="55" spans="8:14" ht="17" customHeight="1" x14ac:dyDescent="0.2">
      <c r="H55" s="46" t="str">
        <f>IF(Table1[[#This Row],[CFU (static)]]&gt;=$B$7,"Cx Positive","Cx Negative")</f>
        <v>Cx Negative</v>
      </c>
      <c r="I55" s="46" t="str" cm="1">
        <f t="array" ref="I5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5" s="46" t="str" cm="1">
        <f t="array" ref="J5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5" s="44" t="s">
        <v>4</v>
      </c>
      <c r="L55" s="44" t="s">
        <v>4</v>
      </c>
      <c r="M55" s="44" t="s">
        <v>4</v>
      </c>
      <c r="N55" s="45">
        <v>0</v>
      </c>
    </row>
    <row r="56" spans="8:14" ht="17" customHeight="1" x14ac:dyDescent="0.2">
      <c r="H56" s="46" t="str">
        <f>IF(Table1[[#This Row],[CFU (static)]]&gt;=$B$7,"Cx Positive","Cx Negative")</f>
        <v>Cx Negative</v>
      </c>
      <c r="I56" s="46" t="str" cm="1">
        <f t="array" ref="I5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6" s="46" t="str" cm="1">
        <f t="array" ref="J5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6" s="44" t="s">
        <v>4</v>
      </c>
      <c r="L56" s="44" t="s">
        <v>4</v>
      </c>
      <c r="M56" s="44" t="s">
        <v>4</v>
      </c>
      <c r="N56" s="45">
        <v>0</v>
      </c>
    </row>
    <row r="57" spans="8:14" ht="17" customHeight="1" x14ac:dyDescent="0.2">
      <c r="H57" s="46" t="str">
        <f>IF(Table1[[#This Row],[CFU (static)]]&gt;=$B$7,"Cx Positive","Cx Negative")</f>
        <v>Cx Positive</v>
      </c>
      <c r="I57" s="46" t="str" cm="1">
        <f t="array" ref="I5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7" s="46" t="str" cm="1">
        <f t="array" ref="J5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7" s="44" t="s">
        <v>8</v>
      </c>
      <c r="L57" s="44" t="s">
        <v>4</v>
      </c>
      <c r="M57" s="44" t="s">
        <v>5</v>
      </c>
      <c r="N57" s="45">
        <v>100000</v>
      </c>
    </row>
    <row r="58" spans="8:14" ht="17" customHeight="1" x14ac:dyDescent="0.2">
      <c r="H58" s="46" t="str">
        <f>IF(Table1[[#This Row],[CFU (static)]]&gt;=$B$7,"Cx Positive","Cx Negative")</f>
        <v>Cx Negative</v>
      </c>
      <c r="I58" s="46" t="str" cm="1">
        <f t="array" ref="I5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8" s="46" t="str" cm="1">
        <f t="array" ref="J5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8" s="44" t="s">
        <v>4</v>
      </c>
      <c r="L58" s="44" t="s">
        <v>4</v>
      </c>
      <c r="M58" s="44" t="s">
        <v>4</v>
      </c>
      <c r="N58" s="45">
        <v>0</v>
      </c>
    </row>
    <row r="59" spans="8:14" ht="17" customHeight="1" x14ac:dyDescent="0.2">
      <c r="H59" s="46" t="str">
        <f>IF(Table1[[#This Row],[CFU (static)]]&gt;=$B$7,"Cx Positive","Cx Negative")</f>
        <v>Cx Positive</v>
      </c>
      <c r="I59" s="46" t="str" cm="1">
        <f t="array" ref="I5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9" s="46" t="str" cm="1">
        <f t="array" ref="J5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9" s="44" t="s">
        <v>5</v>
      </c>
      <c r="L59" s="44" t="s">
        <v>4</v>
      </c>
      <c r="M59" s="44" t="s">
        <v>7</v>
      </c>
      <c r="N59" s="45">
        <v>100000</v>
      </c>
    </row>
    <row r="60" spans="8:14" ht="17" customHeight="1" x14ac:dyDescent="0.2">
      <c r="H60" s="46" t="str">
        <f>IF(Table1[[#This Row],[CFU (static)]]&gt;=$B$7,"Cx Positive","Cx Negative")</f>
        <v>Cx Negative</v>
      </c>
      <c r="I60" s="46" t="str" cm="1">
        <f t="array" ref="I6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0" s="46" t="str" cm="1">
        <f t="array" ref="J6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0" s="44" t="s">
        <v>4</v>
      </c>
      <c r="L60" s="44" t="s">
        <v>4</v>
      </c>
      <c r="M60" s="44" t="s">
        <v>4</v>
      </c>
      <c r="N60" s="45">
        <v>0</v>
      </c>
    </row>
    <row r="61" spans="8:14" ht="17" customHeight="1" x14ac:dyDescent="0.2">
      <c r="H61" s="46" t="str">
        <f>IF(Table1[[#This Row],[CFU (static)]]&gt;=$B$7,"Cx Positive","Cx Negative")</f>
        <v>Cx Negative</v>
      </c>
      <c r="I61" s="46" t="str" cm="1">
        <f t="array" ref="I6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1" s="46" t="str" cm="1">
        <f t="array" ref="J6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1" s="44" t="s">
        <v>4</v>
      </c>
      <c r="L61" s="44" t="s">
        <v>4</v>
      </c>
      <c r="M61" s="44" t="s">
        <v>4</v>
      </c>
      <c r="N61" s="45">
        <v>0</v>
      </c>
    </row>
    <row r="62" spans="8:14" ht="17" customHeight="1" x14ac:dyDescent="0.2">
      <c r="H62" s="46" t="str">
        <f>IF(Table1[[#This Row],[CFU (static)]]&gt;=$B$7,"Cx Positive","Cx Negative")</f>
        <v>Cx Negative</v>
      </c>
      <c r="I62" s="46" t="str" cm="1">
        <f t="array" ref="I6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2" s="46" t="str" cm="1">
        <f t="array" ref="J6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2" s="44" t="s">
        <v>8</v>
      </c>
      <c r="L62" s="44" t="s">
        <v>4</v>
      </c>
      <c r="M62" s="44" t="s">
        <v>4</v>
      </c>
      <c r="N62" s="45">
        <v>0</v>
      </c>
    </row>
    <row r="63" spans="8:14" ht="17" customHeight="1" x14ac:dyDescent="0.2">
      <c r="H63" s="46" t="str">
        <f>IF(Table1[[#This Row],[CFU (static)]]&gt;=$B$7,"Cx Positive","Cx Negative")</f>
        <v>Cx Negative</v>
      </c>
      <c r="I63" s="46" t="str" cm="1">
        <f t="array" ref="I6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3" s="46" t="str" cm="1">
        <f t="array" ref="J6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3" s="44" t="s">
        <v>8</v>
      </c>
      <c r="L63" s="44" t="s">
        <v>4</v>
      </c>
      <c r="M63" s="44" t="s">
        <v>4</v>
      </c>
      <c r="N63" s="45">
        <v>0</v>
      </c>
    </row>
    <row r="64" spans="8:14" ht="17" customHeight="1" x14ac:dyDescent="0.2">
      <c r="H64" s="46" t="str">
        <f>IF(Table1[[#This Row],[CFU (static)]]&gt;=$B$7,"Cx Positive","Cx Negative")</f>
        <v>Cx Negative</v>
      </c>
      <c r="I64" s="46" t="str" cm="1">
        <f t="array" ref="I6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4" s="46" t="str" cm="1">
        <f t="array" ref="J6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4" s="44" t="s">
        <v>4</v>
      </c>
      <c r="L64" s="44" t="s">
        <v>4</v>
      </c>
      <c r="M64" s="44" t="s">
        <v>4</v>
      </c>
      <c r="N64" s="45">
        <v>0</v>
      </c>
    </row>
    <row r="65" spans="8:14" ht="17" customHeight="1" x14ac:dyDescent="0.2">
      <c r="H65" s="46" t="str">
        <f>IF(Table1[[#This Row],[CFU (static)]]&gt;=$B$7,"Cx Positive","Cx Negative")</f>
        <v>Cx Negative</v>
      </c>
      <c r="I65" s="46" t="str" cm="1">
        <f t="array" ref="I6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5" s="46" t="str" cm="1">
        <f t="array" ref="J6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5" s="44" t="s">
        <v>5</v>
      </c>
      <c r="L65" s="44" t="s">
        <v>4</v>
      </c>
      <c r="M65" s="44" t="s">
        <v>4</v>
      </c>
      <c r="N65" s="45">
        <v>10000</v>
      </c>
    </row>
    <row r="66" spans="8:14" ht="17" customHeight="1" x14ac:dyDescent="0.2">
      <c r="H66" s="46" t="str">
        <f>IF(Table1[[#This Row],[CFU (static)]]&gt;=$B$7,"Cx Positive","Cx Negative")</f>
        <v>Cx Negative</v>
      </c>
      <c r="I66" s="46" t="str" cm="1">
        <f t="array" ref="I6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6" s="46" t="str" cm="1">
        <f t="array" ref="J6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6" s="44" t="s">
        <v>4</v>
      </c>
      <c r="L66" s="44" t="s">
        <v>4</v>
      </c>
      <c r="M66" s="44" t="s">
        <v>8</v>
      </c>
      <c r="N66" s="45">
        <v>0</v>
      </c>
    </row>
    <row r="67" spans="8:14" ht="17" customHeight="1" x14ac:dyDescent="0.2">
      <c r="H67" s="46" t="str">
        <f>IF(Table1[[#This Row],[CFU (static)]]&gt;=$B$7,"Cx Positive","Cx Negative")</f>
        <v>Cx Negative</v>
      </c>
      <c r="I67" s="46" t="str" cm="1">
        <f t="array" ref="I6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7" s="46" t="str" cm="1">
        <f t="array" ref="J6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7" s="44" t="s">
        <v>4</v>
      </c>
      <c r="L67" s="44" t="s">
        <v>4</v>
      </c>
      <c r="M67" s="44" t="s">
        <v>7</v>
      </c>
      <c r="N67" s="45">
        <v>50000</v>
      </c>
    </row>
    <row r="68" spans="8:14" ht="17" customHeight="1" x14ac:dyDescent="0.2">
      <c r="H68" s="46" t="str">
        <f>IF(Table1[[#This Row],[CFU (static)]]&gt;=$B$7,"Cx Positive","Cx Negative")</f>
        <v>Cx Negative</v>
      </c>
      <c r="I68" s="46" t="str" cm="1">
        <f t="array" ref="I6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8" s="46" t="str" cm="1">
        <f t="array" ref="J6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8" s="44" t="s">
        <v>4</v>
      </c>
      <c r="L68" s="44" t="s">
        <v>4</v>
      </c>
      <c r="M68" s="44" t="s">
        <v>4</v>
      </c>
      <c r="N68" s="45">
        <v>0</v>
      </c>
    </row>
    <row r="69" spans="8:14" ht="17" customHeight="1" x14ac:dyDescent="0.2">
      <c r="H69" s="46" t="str">
        <f>IF(Table1[[#This Row],[CFU (static)]]&gt;=$B$7,"Cx Positive","Cx Negative")</f>
        <v>Cx Negative</v>
      </c>
      <c r="I69" s="46" t="str" cm="1">
        <f t="array" ref="I6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9" s="46" t="str" cm="1">
        <f t="array" ref="J6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9" s="44" t="s">
        <v>4</v>
      </c>
      <c r="L69" s="44" t="s">
        <v>4</v>
      </c>
      <c r="M69" s="44" t="s">
        <v>9</v>
      </c>
      <c r="N69" s="45">
        <v>0</v>
      </c>
    </row>
    <row r="70" spans="8:14" ht="17" customHeight="1" x14ac:dyDescent="0.2">
      <c r="H70" s="46" t="str">
        <f>IF(Table1[[#This Row],[CFU (static)]]&gt;=$B$7,"Cx Positive","Cx Negative")</f>
        <v>Cx Positive</v>
      </c>
      <c r="I70" s="46" t="str" cm="1">
        <f t="array" ref="I7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0" s="46" t="str" cm="1">
        <f t="array" ref="J7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70" s="44" t="s">
        <v>5</v>
      </c>
      <c r="L70" s="44" t="s">
        <v>6</v>
      </c>
      <c r="M70" s="44" t="s">
        <v>4</v>
      </c>
      <c r="N70" s="45">
        <v>100000</v>
      </c>
    </row>
    <row r="71" spans="8:14" ht="17" customHeight="1" x14ac:dyDescent="0.2">
      <c r="H71" s="46" t="str">
        <f>IF(Table1[[#This Row],[CFU (static)]]&gt;=$B$7,"Cx Positive","Cx Negative")</f>
        <v>Cx Negative</v>
      </c>
      <c r="I71" s="46" t="str" cm="1">
        <f t="array" ref="I7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1" s="46" t="str" cm="1">
        <f t="array" ref="J7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1" s="44" t="s">
        <v>4</v>
      </c>
      <c r="L71" s="44" t="s">
        <v>4</v>
      </c>
      <c r="M71" s="44" t="s">
        <v>4</v>
      </c>
      <c r="N71" s="45">
        <v>0</v>
      </c>
    </row>
    <row r="72" spans="8:14" ht="17" customHeight="1" x14ac:dyDescent="0.2">
      <c r="H72" s="46" t="str">
        <f>IF(Table1[[#This Row],[CFU (static)]]&gt;=$B$7,"Cx Positive","Cx Negative")</f>
        <v>Cx Negative</v>
      </c>
      <c r="I72" s="46" t="str" cm="1">
        <f t="array" ref="I7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2" s="46" t="str" cm="1">
        <f t="array" ref="J7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2" s="44" t="s">
        <v>4</v>
      </c>
      <c r="L72" s="44" t="s">
        <v>4</v>
      </c>
      <c r="M72" s="44" t="s">
        <v>9</v>
      </c>
      <c r="N72" s="45">
        <v>0</v>
      </c>
    </row>
    <row r="73" spans="8:14" ht="17" customHeight="1" x14ac:dyDescent="0.2">
      <c r="H73" s="46" t="str">
        <f>IF(Table1[[#This Row],[CFU (static)]]&gt;=$B$7,"Cx Positive","Cx Negative")</f>
        <v>Cx Negative</v>
      </c>
      <c r="I73" s="46" t="str" cm="1">
        <f t="array" ref="I7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3" s="46" t="str" cm="1">
        <f t="array" ref="J7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3" s="44" t="s">
        <v>8</v>
      </c>
      <c r="L73" s="44" t="s">
        <v>4</v>
      </c>
      <c r="M73" s="44" t="s">
        <v>5</v>
      </c>
      <c r="N73" s="45">
        <v>0</v>
      </c>
    </row>
    <row r="74" spans="8:14" ht="17" customHeight="1" x14ac:dyDescent="0.2">
      <c r="H74" s="46" t="str">
        <f>IF(Table1[[#This Row],[CFU (static)]]&gt;=$B$7,"Cx Positive","Cx Negative")</f>
        <v>Cx Negative</v>
      </c>
      <c r="I74" s="46" t="str" cm="1">
        <f t="array" ref="I7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4" s="46" t="str" cm="1">
        <f t="array" ref="J7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4" s="44" t="s">
        <v>4</v>
      </c>
      <c r="L74" s="44" t="s">
        <v>4</v>
      </c>
      <c r="M74" s="44" t="s">
        <v>5</v>
      </c>
      <c r="N74" s="45">
        <v>0</v>
      </c>
    </row>
    <row r="75" spans="8:14" ht="17" customHeight="1" x14ac:dyDescent="0.2">
      <c r="H75" s="46" t="str">
        <f>IF(Table1[[#This Row],[CFU (static)]]&gt;=$B$7,"Cx Positive","Cx Negative")</f>
        <v>Cx Positive</v>
      </c>
      <c r="I75" s="46" t="str" cm="1">
        <f t="array" ref="I7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5" s="46" t="str" cm="1">
        <f t="array" ref="J7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75" s="44" t="s">
        <v>5</v>
      </c>
      <c r="L75" s="44" t="s">
        <v>4</v>
      </c>
      <c r="M75" s="44" t="s">
        <v>8</v>
      </c>
      <c r="N75" s="45">
        <v>100000</v>
      </c>
    </row>
    <row r="76" spans="8:14" ht="17" customHeight="1" x14ac:dyDescent="0.2">
      <c r="H76" s="46" t="str">
        <f>IF(Table1[[#This Row],[CFU (static)]]&gt;=$B$7,"Cx Positive","Cx Negative")</f>
        <v>Cx Negative</v>
      </c>
      <c r="I76" s="46" t="str" cm="1">
        <f t="array" ref="I7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6" s="46" t="str" cm="1">
        <f t="array" ref="J7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6" s="44" t="s">
        <v>4</v>
      </c>
      <c r="L76" s="44" t="s">
        <v>4</v>
      </c>
      <c r="M76" s="44" t="s">
        <v>4</v>
      </c>
      <c r="N76" s="45">
        <v>10000</v>
      </c>
    </row>
    <row r="77" spans="8:14" ht="17" customHeight="1" x14ac:dyDescent="0.2">
      <c r="H77" s="46" t="str">
        <f>IF(Table1[[#This Row],[CFU (static)]]&gt;=$B$7,"Cx Positive","Cx Negative")</f>
        <v>Cx Negative</v>
      </c>
      <c r="I77" s="46" t="str" cm="1">
        <f t="array" ref="I7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7" s="46" t="str" cm="1">
        <f t="array" ref="J7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7" s="44" t="s">
        <v>4</v>
      </c>
      <c r="L77" s="44" t="s">
        <v>4</v>
      </c>
      <c r="M77" s="44" t="s">
        <v>9</v>
      </c>
      <c r="N77" s="45">
        <v>0</v>
      </c>
    </row>
    <row r="78" spans="8:14" ht="17" customHeight="1" x14ac:dyDescent="0.2">
      <c r="H78" s="46" t="str">
        <f>IF(Table1[[#This Row],[CFU (static)]]&gt;=$B$7,"Cx Positive","Cx Negative")</f>
        <v>Cx Negative</v>
      </c>
      <c r="I78" s="46" t="str" cm="1">
        <f t="array" ref="I7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8" s="46" t="str" cm="1">
        <f t="array" ref="J7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8" s="44" t="s">
        <v>4</v>
      </c>
      <c r="L78" s="44" t="s">
        <v>4</v>
      </c>
      <c r="M78" s="44" t="s">
        <v>4</v>
      </c>
      <c r="N78" s="45">
        <v>0</v>
      </c>
    </row>
    <row r="79" spans="8:14" ht="17" customHeight="1" x14ac:dyDescent="0.2">
      <c r="H79" s="46" t="str">
        <f>IF(Table1[[#This Row],[CFU (static)]]&gt;=$B$7,"Cx Positive","Cx Negative")</f>
        <v>Cx Negative</v>
      </c>
      <c r="I79" s="46" t="str" cm="1">
        <f t="array" ref="I7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9" s="46" t="str" cm="1">
        <f t="array" ref="J7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9" s="44" t="s">
        <v>5</v>
      </c>
      <c r="L79" s="44" t="s">
        <v>4</v>
      </c>
      <c r="M79" s="44" t="s">
        <v>4</v>
      </c>
      <c r="N79" s="45">
        <v>0</v>
      </c>
    </row>
    <row r="80" spans="8:14" ht="17" customHeight="1" x14ac:dyDescent="0.2">
      <c r="H80" s="46" t="str">
        <f>IF(Table1[[#This Row],[CFU (static)]]&gt;=$B$7,"Cx Positive","Cx Negative")</f>
        <v>Cx Negative</v>
      </c>
      <c r="I80" s="46" t="str" cm="1">
        <f t="array" ref="I8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0" s="46" t="str" cm="1">
        <f t="array" ref="J8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0" s="44" t="s">
        <v>4</v>
      </c>
      <c r="L80" s="44" t="s">
        <v>4</v>
      </c>
      <c r="M80" s="44" t="s">
        <v>9</v>
      </c>
      <c r="N80" s="45">
        <v>0</v>
      </c>
    </row>
    <row r="81" spans="8:14" ht="17" customHeight="1" x14ac:dyDescent="0.2">
      <c r="H81" s="46" t="str">
        <f>IF(Table1[[#This Row],[CFU (static)]]&gt;=$B$7,"Cx Positive","Cx Negative")</f>
        <v>Cx Negative</v>
      </c>
      <c r="I81" s="46" t="str" cm="1">
        <f t="array" ref="I8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1" s="46" t="str" cm="1">
        <f t="array" ref="J8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1" s="44" t="s">
        <v>4</v>
      </c>
      <c r="L81" s="44" t="s">
        <v>4</v>
      </c>
      <c r="M81" s="44" t="s">
        <v>4</v>
      </c>
      <c r="N81" s="45">
        <v>0</v>
      </c>
    </row>
    <row r="82" spans="8:14" ht="17" customHeight="1" x14ac:dyDescent="0.2">
      <c r="H82" s="46" t="str">
        <f>IF(Table1[[#This Row],[CFU (static)]]&gt;=$B$7,"Cx Positive","Cx Negative")</f>
        <v>Cx Negative</v>
      </c>
      <c r="I82" s="46" t="str" cm="1">
        <f t="array" ref="I8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2" s="46" t="str" cm="1">
        <f t="array" ref="J8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2" s="44" t="s">
        <v>4</v>
      </c>
      <c r="L82" s="44" t="s">
        <v>4</v>
      </c>
      <c r="M82" s="44" t="s">
        <v>4</v>
      </c>
      <c r="N82" s="45">
        <v>0</v>
      </c>
    </row>
    <row r="83" spans="8:14" ht="17" customHeight="1" x14ac:dyDescent="0.2">
      <c r="H83" s="46" t="str">
        <f>IF(Table1[[#This Row],[CFU (static)]]&gt;=$B$7,"Cx Positive","Cx Negative")</f>
        <v>Cx Negative</v>
      </c>
      <c r="I83" s="46" t="str" cm="1">
        <f t="array" ref="I8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3" s="46" t="str" cm="1">
        <f t="array" ref="J8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3" s="44" t="s">
        <v>4</v>
      </c>
      <c r="L83" s="44" t="s">
        <v>4</v>
      </c>
      <c r="M83" s="44" t="s">
        <v>4</v>
      </c>
      <c r="N83" s="45">
        <v>0</v>
      </c>
    </row>
    <row r="84" spans="8:14" ht="17" customHeight="1" x14ac:dyDescent="0.2">
      <c r="H84" s="46" t="str">
        <f>IF(Table1[[#This Row],[CFU (static)]]&gt;=$B$7,"Cx Positive","Cx Negative")</f>
        <v>Cx Positive</v>
      </c>
      <c r="I84" s="46" t="str" cm="1">
        <f t="array" ref="I8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4" s="46" t="str" cm="1">
        <f t="array" ref="J8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84" s="44" t="s">
        <v>7</v>
      </c>
      <c r="L84" s="44" t="s">
        <v>6</v>
      </c>
      <c r="M84" s="44" t="s">
        <v>9</v>
      </c>
      <c r="N84" s="45">
        <v>100000</v>
      </c>
    </row>
    <row r="85" spans="8:14" ht="17" customHeight="1" x14ac:dyDescent="0.2">
      <c r="H85" s="46" t="str">
        <f>IF(Table1[[#This Row],[CFU (static)]]&gt;=$B$7,"Cx Positive","Cx Negative")</f>
        <v>Cx Negative</v>
      </c>
      <c r="I85" s="46" t="str" cm="1">
        <f t="array" ref="I8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5" s="46" t="str" cm="1">
        <f t="array" ref="J8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5" s="44" t="s">
        <v>4</v>
      </c>
      <c r="L85" s="44" t="s">
        <v>4</v>
      </c>
      <c r="M85" s="44" t="s">
        <v>5</v>
      </c>
      <c r="N85" s="45">
        <v>0</v>
      </c>
    </row>
    <row r="86" spans="8:14" ht="17" customHeight="1" x14ac:dyDescent="0.2">
      <c r="H86" s="46" t="str">
        <f>IF(Table1[[#This Row],[CFU (static)]]&gt;=$B$7,"Cx Positive","Cx Negative")</f>
        <v>Cx Negative</v>
      </c>
      <c r="I86" s="46" t="str" cm="1">
        <f t="array" ref="I8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6" s="46" t="str" cm="1">
        <f t="array" ref="J8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6" s="44" t="s">
        <v>4</v>
      </c>
      <c r="L86" s="44" t="s">
        <v>4</v>
      </c>
      <c r="M86" s="44" t="s">
        <v>9</v>
      </c>
      <c r="N86" s="45">
        <v>0</v>
      </c>
    </row>
    <row r="87" spans="8:14" ht="17" customHeight="1" x14ac:dyDescent="0.2">
      <c r="H87" s="46" t="str">
        <f>IF(Table1[[#This Row],[CFU (static)]]&gt;=$B$7,"Cx Positive","Cx Negative")</f>
        <v>Cx Negative</v>
      </c>
      <c r="I87" s="46" t="str" cm="1">
        <f t="array" ref="I8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7" s="46" t="str" cm="1">
        <f t="array" ref="J8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7" s="44" t="s">
        <v>8</v>
      </c>
      <c r="L87" s="44" t="s">
        <v>4</v>
      </c>
      <c r="M87" s="44" t="s">
        <v>4</v>
      </c>
      <c r="N87" s="45">
        <v>0</v>
      </c>
    </row>
    <row r="88" spans="8:14" ht="17" customHeight="1" x14ac:dyDescent="0.2">
      <c r="H88" s="46" t="str">
        <f>IF(Table1[[#This Row],[CFU (static)]]&gt;=$B$7,"Cx Positive","Cx Negative")</f>
        <v>Cx Positive</v>
      </c>
      <c r="I88" s="46" t="str" cm="1">
        <f t="array" ref="I8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8" s="46" t="str" cm="1">
        <f t="array" ref="J8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88" s="44" t="s">
        <v>5</v>
      </c>
      <c r="L88" s="44" t="s">
        <v>4</v>
      </c>
      <c r="M88" s="44" t="s">
        <v>8</v>
      </c>
      <c r="N88" s="45">
        <v>100000</v>
      </c>
    </row>
    <row r="89" spans="8:14" ht="17" customHeight="1" x14ac:dyDescent="0.2">
      <c r="H89" s="46" t="str">
        <f>IF(Table1[[#This Row],[CFU (static)]]&gt;=$B$7,"Cx Positive","Cx Negative")</f>
        <v>Cx Negative</v>
      </c>
      <c r="I89" s="46" t="str" cm="1">
        <f t="array" ref="I8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9" s="46" t="str" cm="1">
        <f t="array" ref="J8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9" s="44" t="s">
        <v>4</v>
      </c>
      <c r="L89" s="44" t="s">
        <v>4</v>
      </c>
      <c r="M89" s="44" t="s">
        <v>4</v>
      </c>
      <c r="N89" s="45">
        <v>0</v>
      </c>
    </row>
    <row r="90" spans="8:14" ht="17" customHeight="1" x14ac:dyDescent="0.2">
      <c r="H90" s="46" t="str">
        <f>IF(Table1[[#This Row],[CFU (static)]]&gt;=$B$7,"Cx Positive","Cx Negative")</f>
        <v>Cx Negative</v>
      </c>
      <c r="I90" s="46" t="str" cm="1">
        <f t="array" ref="I9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0" s="46" t="str" cm="1">
        <f t="array" ref="J9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0" s="44" t="s">
        <v>4</v>
      </c>
      <c r="L90" s="44" t="s">
        <v>4</v>
      </c>
      <c r="M90" s="44" t="s">
        <v>9</v>
      </c>
      <c r="N90" s="45">
        <v>0</v>
      </c>
    </row>
    <row r="91" spans="8:14" ht="17" customHeight="1" x14ac:dyDescent="0.2">
      <c r="H91" s="46" t="str">
        <f>IF(Table1[[#This Row],[CFU (static)]]&gt;=$B$7,"Cx Positive","Cx Negative")</f>
        <v>Cx Negative</v>
      </c>
      <c r="I91" s="46" t="str" cm="1">
        <f t="array" ref="I9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1" s="46" t="str" cm="1">
        <f t="array" ref="J9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1" s="44" t="s">
        <v>4</v>
      </c>
      <c r="L91" s="44" t="s">
        <v>4</v>
      </c>
      <c r="M91" s="44" t="s">
        <v>9</v>
      </c>
      <c r="N91" s="45">
        <v>0</v>
      </c>
    </row>
    <row r="92" spans="8:14" ht="17" customHeight="1" x14ac:dyDescent="0.2">
      <c r="H92" s="46" t="str">
        <f>IF(Table1[[#This Row],[CFU (static)]]&gt;=$B$7,"Cx Positive","Cx Negative")</f>
        <v>Cx Negative</v>
      </c>
      <c r="I92" s="46" t="str" cm="1">
        <f t="array" ref="I9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2" s="46" t="str" cm="1">
        <f t="array" ref="J9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2" s="44" t="s">
        <v>4</v>
      </c>
      <c r="L92" s="44" t="s">
        <v>4</v>
      </c>
      <c r="M92" s="44" t="s">
        <v>4</v>
      </c>
      <c r="N92" s="45">
        <v>50000</v>
      </c>
    </row>
    <row r="93" spans="8:14" ht="17" customHeight="1" x14ac:dyDescent="0.2">
      <c r="H93" s="46" t="str">
        <f>IF(Table1[[#This Row],[CFU (static)]]&gt;=$B$7,"Cx Positive","Cx Negative")</f>
        <v>Cx Negative</v>
      </c>
      <c r="I93" s="46" t="str" cm="1">
        <f t="array" ref="I9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3" s="46" t="str" cm="1">
        <f t="array" ref="J9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3" s="44" t="s">
        <v>7</v>
      </c>
      <c r="L93" s="44" t="s">
        <v>4</v>
      </c>
      <c r="M93" s="44" t="s">
        <v>9</v>
      </c>
      <c r="N93" s="45">
        <v>0</v>
      </c>
    </row>
    <row r="94" spans="8:14" ht="17" customHeight="1" x14ac:dyDescent="0.2">
      <c r="H94" s="46" t="str">
        <f>IF(Table1[[#This Row],[CFU (static)]]&gt;=$B$7,"Cx Positive","Cx Negative")</f>
        <v>Cx Negative</v>
      </c>
      <c r="I94" s="46" t="str" cm="1">
        <f t="array" ref="I9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4" s="46" t="str" cm="1">
        <f t="array" ref="J9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4" s="44" t="s">
        <v>4</v>
      </c>
      <c r="L94" s="44" t="s">
        <v>4</v>
      </c>
      <c r="M94" s="44" t="s">
        <v>5</v>
      </c>
      <c r="N94" s="45">
        <v>0</v>
      </c>
    </row>
    <row r="95" spans="8:14" ht="17" customHeight="1" x14ac:dyDescent="0.2">
      <c r="H95" s="46" t="str">
        <f>IF(Table1[[#This Row],[CFU (static)]]&gt;=$B$7,"Cx Positive","Cx Negative")</f>
        <v>Cx Negative</v>
      </c>
      <c r="I95" s="46" t="str" cm="1">
        <f t="array" ref="I9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5" s="46" t="str" cm="1">
        <f t="array" ref="J9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5" s="44" t="s">
        <v>4</v>
      </c>
      <c r="L95" s="44" t="s">
        <v>4</v>
      </c>
      <c r="M95" s="44" t="s">
        <v>4</v>
      </c>
      <c r="N95" s="45">
        <v>0</v>
      </c>
    </row>
    <row r="96" spans="8:14" ht="17" customHeight="1" x14ac:dyDescent="0.2">
      <c r="H96" s="46" t="str">
        <f>IF(Table1[[#This Row],[CFU (static)]]&gt;=$B$7,"Cx Positive","Cx Negative")</f>
        <v>Cx Negative</v>
      </c>
      <c r="I96" s="46" t="str" cm="1">
        <f t="array" ref="I9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6" s="46" t="str" cm="1">
        <f t="array" ref="J9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6" s="44" t="s">
        <v>4</v>
      </c>
      <c r="L96" s="44" t="s">
        <v>4</v>
      </c>
      <c r="M96" s="44" t="s">
        <v>4</v>
      </c>
      <c r="N96" s="45">
        <v>0</v>
      </c>
    </row>
    <row r="97" spans="8:14" ht="17" customHeight="1" x14ac:dyDescent="0.2">
      <c r="H97" s="46" t="str">
        <f>IF(Table1[[#This Row],[CFU (static)]]&gt;=$B$7,"Cx Positive","Cx Negative")</f>
        <v>Cx Negative</v>
      </c>
      <c r="I97" s="46" t="str" cm="1">
        <f t="array" ref="I9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7" s="46" t="str" cm="1">
        <f t="array" ref="J9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7" s="44" t="s">
        <v>4</v>
      </c>
      <c r="L97" s="44" t="s">
        <v>4</v>
      </c>
      <c r="M97" s="44" t="s">
        <v>4</v>
      </c>
      <c r="N97" s="45">
        <v>0</v>
      </c>
    </row>
    <row r="98" spans="8:14" ht="17" customHeight="1" x14ac:dyDescent="0.2">
      <c r="H98" s="46" t="str">
        <f>IF(Table1[[#This Row],[CFU (static)]]&gt;=$B$7,"Cx Positive","Cx Negative")</f>
        <v>Cx Negative</v>
      </c>
      <c r="I98" s="46" t="str" cm="1">
        <f t="array" ref="I9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8" s="46" t="str" cm="1">
        <f t="array" ref="J9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8" s="44" t="s">
        <v>5</v>
      </c>
      <c r="L98" s="44" t="s">
        <v>4</v>
      </c>
      <c r="M98" s="44" t="s">
        <v>4</v>
      </c>
      <c r="N98" s="45">
        <v>10000</v>
      </c>
    </row>
    <row r="99" spans="8:14" ht="17" customHeight="1" x14ac:dyDescent="0.2">
      <c r="H99" s="46" t="str">
        <f>IF(Table1[[#This Row],[CFU (static)]]&gt;=$B$7,"Cx Positive","Cx Negative")</f>
        <v>Cx Positive</v>
      </c>
      <c r="I99" s="46" t="str" cm="1">
        <f t="array" ref="I9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9" s="46" t="str" cm="1">
        <f t="array" ref="J9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99" s="44" t="s">
        <v>5</v>
      </c>
      <c r="L99" s="44" t="s">
        <v>4</v>
      </c>
      <c r="M99" s="44" t="s">
        <v>4</v>
      </c>
      <c r="N99" s="45">
        <v>100000</v>
      </c>
    </row>
    <row r="100" spans="8:14" ht="17" customHeight="1" x14ac:dyDescent="0.2">
      <c r="H100" s="46" t="str">
        <f>IF(Table1[[#This Row],[CFU (static)]]&gt;=$B$7,"Cx Positive","Cx Negative")</f>
        <v>Cx Negative</v>
      </c>
      <c r="I100" s="46" t="str" cm="1">
        <f t="array" ref="I10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00" s="46" t="str" cm="1">
        <f t="array" ref="J10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00" s="44" t="s">
        <v>4</v>
      </c>
      <c r="L100" s="44" t="s">
        <v>4</v>
      </c>
      <c r="M100" s="44" t="s">
        <v>7</v>
      </c>
      <c r="N100" s="45">
        <v>0</v>
      </c>
    </row>
    <row r="101" spans="8:14" ht="17" customHeight="1" x14ac:dyDescent="0.2">
      <c r="H101" s="46" t="str">
        <f>IF(Table1[[#This Row],[CFU (static)]]&gt;=$B$7,"Cx Positive","Cx Negative")</f>
        <v>Cx Negative</v>
      </c>
      <c r="I101" s="46" t="str" cm="1">
        <f t="array" ref="I10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01" s="46" t="str" cm="1">
        <f t="array" ref="J10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01" s="44" t="s">
        <v>4</v>
      </c>
      <c r="L101" s="44" t="s">
        <v>4</v>
      </c>
      <c r="M101" s="44" t="s">
        <v>4</v>
      </c>
      <c r="N101" s="45">
        <v>10000</v>
      </c>
    </row>
    <row r="102" spans="8:14" ht="17" customHeight="1" x14ac:dyDescent="0.2">
      <c r="H102" s="46" t="str">
        <f>IF(Table1[[#This Row],[CFU (static)]]&gt;=$B$7,"Cx Positive","Cx Negative")</f>
        <v>Cx Negative</v>
      </c>
      <c r="I102" s="46" t="str" cm="1">
        <f t="array" ref="I10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02" s="46" t="str" cm="1">
        <f t="array" ref="J10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02" s="44" t="s">
        <v>4</v>
      </c>
      <c r="L102" s="44" t="s">
        <v>4</v>
      </c>
      <c r="M102" s="44" t="s">
        <v>4</v>
      </c>
      <c r="N102" s="45">
        <v>0</v>
      </c>
    </row>
    <row r="103" spans="8:14" ht="17" customHeight="1" x14ac:dyDescent="0.2">
      <c r="H103" s="46" t="str">
        <f>IF(Table1[[#This Row],[CFU (static)]]&gt;=$B$7,"Cx Positive","Cx Negative")</f>
        <v>Cx Positive</v>
      </c>
      <c r="I103" s="46" t="str" cm="1">
        <f t="array" ref="I10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03" s="46" t="str" cm="1">
        <f t="array" ref="J10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103" s="44" t="s">
        <v>5</v>
      </c>
      <c r="L103" s="44" t="s">
        <v>4</v>
      </c>
      <c r="M103" s="44" t="s">
        <v>9</v>
      </c>
      <c r="N103" s="45">
        <v>100000</v>
      </c>
    </row>
    <row r="104" spans="8:14" ht="17" customHeight="1" x14ac:dyDescent="0.2">
      <c r="H104" s="46" t="str">
        <f>IF(Table1[[#This Row],[CFU (static)]]&gt;=$B$7,"Cx Positive","Cx Negative")</f>
        <v>Cx Negative</v>
      </c>
      <c r="I104" s="46" t="str" cm="1">
        <f t="array" ref="I10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04" s="46" t="str" cm="1">
        <f t="array" ref="J10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04" s="44" t="s">
        <v>4</v>
      </c>
      <c r="L104" s="44" t="s">
        <v>4</v>
      </c>
      <c r="M104" s="44" t="s">
        <v>4</v>
      </c>
      <c r="N104" s="45">
        <v>0</v>
      </c>
    </row>
    <row r="105" spans="8:14" ht="17" customHeight="1" x14ac:dyDescent="0.2">
      <c r="H105" s="46" t="str">
        <f>IF(Table1[[#This Row],[CFU (static)]]&gt;=$B$7,"Cx Positive","Cx Negative")</f>
        <v>Cx Negative</v>
      </c>
      <c r="I105" s="46" t="str" cm="1">
        <f t="array" ref="I10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05" s="46" t="str" cm="1">
        <f t="array" ref="J10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05" s="44" t="s">
        <v>4</v>
      </c>
      <c r="L105" s="44" t="s">
        <v>4</v>
      </c>
      <c r="M105" s="44" t="s">
        <v>4</v>
      </c>
      <c r="N105" s="45">
        <v>0</v>
      </c>
    </row>
    <row r="106" spans="8:14" ht="17" customHeight="1" x14ac:dyDescent="0.2">
      <c r="H106" s="46" t="str">
        <f>IF(Table1[[#This Row],[CFU (static)]]&gt;=$B$7,"Cx Positive","Cx Negative")</f>
        <v>Cx Negative</v>
      </c>
      <c r="I106" s="46" t="str" cm="1">
        <f t="array" ref="I10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06" s="46" t="str" cm="1">
        <f t="array" ref="J10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06" s="44" t="s">
        <v>8</v>
      </c>
      <c r="L106" s="44" t="s">
        <v>4</v>
      </c>
      <c r="M106" s="44" t="s">
        <v>5</v>
      </c>
      <c r="N106" s="45">
        <v>0</v>
      </c>
    </row>
    <row r="107" spans="8:14" ht="17" customHeight="1" x14ac:dyDescent="0.2">
      <c r="H107" s="46" t="str">
        <f>IF(Table1[[#This Row],[CFU (static)]]&gt;=$B$7,"Cx Positive","Cx Negative")</f>
        <v>Cx Negative</v>
      </c>
      <c r="I107" s="46" t="str" cm="1">
        <f t="array" ref="I10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07" s="46" t="str" cm="1">
        <f t="array" ref="J10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07" s="44" t="s">
        <v>4</v>
      </c>
      <c r="L107" s="44" t="s">
        <v>4</v>
      </c>
      <c r="M107" s="44" t="s">
        <v>4</v>
      </c>
      <c r="N107" s="45">
        <v>0</v>
      </c>
    </row>
    <row r="108" spans="8:14" ht="17" customHeight="1" x14ac:dyDescent="0.2">
      <c r="H108" s="46" t="str">
        <f>IF(Table1[[#This Row],[CFU (static)]]&gt;=$B$7,"Cx Positive","Cx Negative")</f>
        <v>Cx Negative</v>
      </c>
      <c r="I108" s="46" t="str" cm="1">
        <f t="array" ref="I10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08" s="46" t="str" cm="1">
        <f t="array" ref="J10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08" s="44" t="s">
        <v>4</v>
      </c>
      <c r="L108" s="44" t="s">
        <v>4</v>
      </c>
      <c r="M108" s="44" t="s">
        <v>7</v>
      </c>
      <c r="N108" s="45">
        <v>0</v>
      </c>
    </row>
    <row r="109" spans="8:14" ht="17" customHeight="1" x14ac:dyDescent="0.2">
      <c r="H109" s="46" t="str">
        <f>IF(Table1[[#This Row],[CFU (static)]]&gt;=$B$7,"Cx Positive","Cx Negative")</f>
        <v>Cx Negative</v>
      </c>
      <c r="I109" s="46" t="str" cm="1">
        <f t="array" ref="I10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09" s="46" t="str" cm="1">
        <f t="array" ref="J10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09" s="44" t="s">
        <v>4</v>
      </c>
      <c r="L109" s="44" t="s">
        <v>4</v>
      </c>
      <c r="M109" s="44" t="s">
        <v>9</v>
      </c>
      <c r="N109" s="45">
        <v>0</v>
      </c>
    </row>
    <row r="110" spans="8:14" ht="17" customHeight="1" x14ac:dyDescent="0.2">
      <c r="H110" s="46" t="str">
        <f>IF(Table1[[#This Row],[CFU (static)]]&gt;=$B$7,"Cx Positive","Cx Negative")</f>
        <v>Cx Negative</v>
      </c>
      <c r="I110" s="46" t="str" cm="1">
        <f t="array" ref="I11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10" s="46" t="str" cm="1">
        <f t="array" ref="J11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10" s="44" t="s">
        <v>4</v>
      </c>
      <c r="L110" s="44" t="s">
        <v>4</v>
      </c>
      <c r="M110" s="44" t="s">
        <v>5</v>
      </c>
      <c r="N110" s="45">
        <v>0</v>
      </c>
    </row>
    <row r="111" spans="8:14" ht="17" customHeight="1" x14ac:dyDescent="0.2">
      <c r="H111" s="46" t="str">
        <f>IF(Table1[[#This Row],[CFU (static)]]&gt;=$B$7,"Cx Positive","Cx Negative")</f>
        <v>Cx Negative</v>
      </c>
      <c r="I111" s="46" t="str" cm="1">
        <f t="array" ref="I11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11" s="46" t="str" cm="1">
        <f t="array" ref="J11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11" s="44" t="s">
        <v>4</v>
      </c>
      <c r="L111" s="44" t="s">
        <v>4</v>
      </c>
      <c r="M111" s="44" t="s">
        <v>4</v>
      </c>
      <c r="N111" s="45">
        <v>0</v>
      </c>
    </row>
    <row r="112" spans="8:14" ht="17" customHeight="1" x14ac:dyDescent="0.2">
      <c r="H112" s="46" t="str">
        <f>IF(Table1[[#This Row],[CFU (static)]]&gt;=$B$7,"Cx Positive","Cx Negative")</f>
        <v>Cx Negative</v>
      </c>
      <c r="I112" s="46" t="str" cm="1">
        <f t="array" ref="I11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12" s="46" t="str" cm="1">
        <f t="array" ref="J11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12" s="44" t="s">
        <v>4</v>
      </c>
      <c r="L112" s="44" t="s">
        <v>4</v>
      </c>
      <c r="M112" s="44" t="s">
        <v>9</v>
      </c>
      <c r="N112" s="45">
        <v>0</v>
      </c>
    </row>
    <row r="113" spans="8:14" ht="17" customHeight="1" x14ac:dyDescent="0.2">
      <c r="H113" s="46" t="str">
        <f>IF(Table1[[#This Row],[CFU (static)]]&gt;=$B$7,"Cx Positive","Cx Negative")</f>
        <v>Cx Negative</v>
      </c>
      <c r="I113" s="46" t="str" cm="1">
        <f t="array" ref="I11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13" s="46" t="str" cm="1">
        <f t="array" ref="J11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13" s="44" t="s">
        <v>4</v>
      </c>
      <c r="L113" s="44" t="s">
        <v>4</v>
      </c>
      <c r="M113" s="44" t="s">
        <v>4</v>
      </c>
      <c r="N113" s="45">
        <v>0</v>
      </c>
    </row>
    <row r="114" spans="8:14" ht="17" customHeight="1" x14ac:dyDescent="0.2">
      <c r="H114" s="46" t="str">
        <f>IF(Table1[[#This Row],[CFU (static)]]&gt;=$B$7,"Cx Positive","Cx Negative")</f>
        <v>Cx Positive</v>
      </c>
      <c r="I114" s="46" t="str" cm="1">
        <f t="array" ref="I11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14" s="46" t="str" cm="1">
        <f t="array" ref="J11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114" s="44" t="s">
        <v>5</v>
      </c>
      <c r="L114" s="44" t="s">
        <v>6</v>
      </c>
      <c r="M114" s="44" t="s">
        <v>8</v>
      </c>
      <c r="N114" s="45">
        <v>100000</v>
      </c>
    </row>
    <row r="115" spans="8:14" ht="17" customHeight="1" x14ac:dyDescent="0.2">
      <c r="H115" s="46" t="str">
        <f>IF(Table1[[#This Row],[CFU (static)]]&gt;=$B$7,"Cx Positive","Cx Negative")</f>
        <v>Cx Negative</v>
      </c>
      <c r="I115" s="46" t="str" cm="1">
        <f t="array" ref="I11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15" s="46" t="str" cm="1">
        <f t="array" ref="J11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15" s="44" t="s">
        <v>4</v>
      </c>
      <c r="L115" s="44" t="s">
        <v>4</v>
      </c>
      <c r="M115" s="44" t="s">
        <v>4</v>
      </c>
      <c r="N115" s="45">
        <v>0</v>
      </c>
    </row>
    <row r="116" spans="8:14" ht="17" customHeight="1" x14ac:dyDescent="0.2">
      <c r="H116" s="46" t="str">
        <f>IF(Table1[[#This Row],[CFU (static)]]&gt;=$B$7,"Cx Positive","Cx Negative")</f>
        <v>Cx Positive</v>
      </c>
      <c r="I116" s="46" t="str" cm="1">
        <f t="array" ref="I11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16" s="46" t="str" cm="1">
        <f t="array" ref="J11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116" s="44" t="s">
        <v>5</v>
      </c>
      <c r="L116" s="44" t="s">
        <v>6</v>
      </c>
      <c r="M116" s="44" t="s">
        <v>8</v>
      </c>
      <c r="N116" s="45">
        <v>100000</v>
      </c>
    </row>
    <row r="117" spans="8:14" ht="17" customHeight="1" x14ac:dyDescent="0.2">
      <c r="H117" s="46" t="str">
        <f>IF(Table1[[#This Row],[CFU (static)]]&gt;=$B$7,"Cx Positive","Cx Negative")</f>
        <v>Cx Negative</v>
      </c>
      <c r="I117" s="46" t="str" cm="1">
        <f t="array" ref="I11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17" s="46" t="str" cm="1">
        <f t="array" ref="J11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17" s="44" t="s">
        <v>4</v>
      </c>
      <c r="L117" s="44" t="s">
        <v>4</v>
      </c>
      <c r="M117" s="44" t="s">
        <v>4</v>
      </c>
      <c r="N117" s="45">
        <v>0</v>
      </c>
    </row>
    <row r="118" spans="8:14" ht="17" customHeight="1" x14ac:dyDescent="0.2">
      <c r="H118" s="46" t="str">
        <f>IF(Table1[[#This Row],[CFU (static)]]&gt;=$B$7,"Cx Positive","Cx Negative")</f>
        <v>Cx Negative</v>
      </c>
      <c r="I118" s="46" t="str" cm="1">
        <f t="array" ref="I11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18" s="46" t="str" cm="1">
        <f t="array" ref="J11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18" s="44" t="s">
        <v>4</v>
      </c>
      <c r="L118" s="44" t="s">
        <v>4</v>
      </c>
      <c r="M118" s="44" t="s">
        <v>4</v>
      </c>
      <c r="N118" s="45">
        <v>0</v>
      </c>
    </row>
    <row r="119" spans="8:14" ht="17" customHeight="1" x14ac:dyDescent="0.2">
      <c r="H119" s="46" t="str">
        <f>IF(Table1[[#This Row],[CFU (static)]]&gt;=$B$7,"Cx Positive","Cx Negative")</f>
        <v>Cx Negative</v>
      </c>
      <c r="I119" s="46" t="str" cm="1">
        <f t="array" ref="I11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19" s="46" t="str" cm="1">
        <f t="array" ref="J11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19" s="44" t="s">
        <v>5</v>
      </c>
      <c r="L119" s="44" t="s">
        <v>4</v>
      </c>
      <c r="M119" s="44" t="s">
        <v>4</v>
      </c>
      <c r="N119" s="45">
        <v>0</v>
      </c>
    </row>
    <row r="120" spans="8:14" ht="17" customHeight="1" x14ac:dyDescent="0.2">
      <c r="H120" s="46" t="str">
        <f>IF(Table1[[#This Row],[CFU (static)]]&gt;=$B$7,"Cx Positive","Cx Negative")</f>
        <v>Cx Negative</v>
      </c>
      <c r="I120" s="46" t="str" cm="1">
        <f t="array" ref="I12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20" s="46" t="str" cm="1">
        <f t="array" ref="J12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20" s="44" t="s">
        <v>4</v>
      </c>
      <c r="L120" s="44" t="s">
        <v>4</v>
      </c>
      <c r="M120" s="44" t="s">
        <v>4</v>
      </c>
      <c r="N120" s="45">
        <v>0</v>
      </c>
    </row>
    <row r="121" spans="8:14" ht="17" customHeight="1" x14ac:dyDescent="0.2">
      <c r="H121" s="46" t="str">
        <f>IF(Table1[[#This Row],[CFU (static)]]&gt;=$B$7,"Cx Positive","Cx Negative")</f>
        <v>Cx Negative</v>
      </c>
      <c r="I121" s="46" t="str" cm="1">
        <f t="array" ref="I12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21" s="46" t="str" cm="1">
        <f t="array" ref="J12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21" s="44" t="s">
        <v>4</v>
      </c>
      <c r="L121" s="44" t="s">
        <v>4</v>
      </c>
      <c r="M121" s="44" t="s">
        <v>4</v>
      </c>
      <c r="N121" s="45">
        <v>0</v>
      </c>
    </row>
    <row r="122" spans="8:14" ht="17" customHeight="1" x14ac:dyDescent="0.2">
      <c r="H122" s="46" t="str">
        <f>IF(Table1[[#This Row],[CFU (static)]]&gt;=$B$7,"Cx Positive","Cx Negative")</f>
        <v>Cx Negative</v>
      </c>
      <c r="I122" s="46" t="str" cm="1">
        <f t="array" ref="I12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22" s="46" t="str" cm="1">
        <f t="array" ref="J12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22" s="44" t="s">
        <v>4</v>
      </c>
      <c r="L122" s="44" t="s">
        <v>4</v>
      </c>
      <c r="M122" s="44" t="s">
        <v>4</v>
      </c>
      <c r="N122" s="45">
        <v>0</v>
      </c>
    </row>
    <row r="123" spans="8:14" ht="17" customHeight="1" x14ac:dyDescent="0.2">
      <c r="H123" s="46" t="str">
        <f>IF(Table1[[#This Row],[CFU (static)]]&gt;=$B$7,"Cx Positive","Cx Negative")</f>
        <v>Cx Negative</v>
      </c>
      <c r="I123" s="46" t="str" cm="1">
        <f t="array" ref="I12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23" s="46" t="str" cm="1">
        <f t="array" ref="J12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23" s="44" t="s">
        <v>5</v>
      </c>
      <c r="L123" s="44" t="s">
        <v>4</v>
      </c>
      <c r="M123" s="44" t="s">
        <v>4</v>
      </c>
      <c r="N123" s="45">
        <v>0</v>
      </c>
    </row>
    <row r="124" spans="8:14" ht="17" customHeight="1" x14ac:dyDescent="0.2">
      <c r="H124" s="46" t="str">
        <f>IF(Table1[[#This Row],[CFU (static)]]&gt;=$B$7,"Cx Positive","Cx Negative")</f>
        <v>Cx Negative</v>
      </c>
      <c r="I124" s="46" t="str" cm="1">
        <f t="array" ref="I12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24" s="46" t="str" cm="1">
        <f t="array" ref="J12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24" s="44" t="s">
        <v>4</v>
      </c>
      <c r="L124" s="44" t="s">
        <v>4</v>
      </c>
      <c r="M124" s="44" t="s">
        <v>4</v>
      </c>
      <c r="N124" s="45">
        <v>0</v>
      </c>
    </row>
    <row r="125" spans="8:14" ht="17" customHeight="1" x14ac:dyDescent="0.2">
      <c r="H125" s="46" t="str">
        <f>IF(Table1[[#This Row],[CFU (static)]]&gt;=$B$7,"Cx Positive","Cx Negative")</f>
        <v>Cx Negative</v>
      </c>
      <c r="I125" s="46" t="str" cm="1">
        <f t="array" ref="I12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25" s="46" t="str" cm="1">
        <f t="array" ref="J12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25" s="44" t="s">
        <v>4</v>
      </c>
      <c r="L125" s="44" t="s">
        <v>4</v>
      </c>
      <c r="M125" s="44" t="s">
        <v>4</v>
      </c>
      <c r="N125" s="45">
        <v>0</v>
      </c>
    </row>
    <row r="126" spans="8:14" ht="17" customHeight="1" x14ac:dyDescent="0.2">
      <c r="H126" s="46" t="str">
        <f>IF(Table1[[#This Row],[CFU (static)]]&gt;=$B$7,"Cx Positive","Cx Negative")</f>
        <v>Cx Negative</v>
      </c>
      <c r="I126" s="46" t="str" cm="1">
        <f t="array" ref="I12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26" s="46" t="str" cm="1">
        <f t="array" ref="J12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26" s="44" t="s">
        <v>4</v>
      </c>
      <c r="L126" s="44" t="s">
        <v>4</v>
      </c>
      <c r="M126" s="44" t="s">
        <v>7</v>
      </c>
      <c r="N126" s="45">
        <v>0</v>
      </c>
    </row>
    <row r="127" spans="8:14" ht="17" customHeight="1" x14ac:dyDescent="0.2">
      <c r="H127" s="46" t="str">
        <f>IF(Table1[[#This Row],[CFU (static)]]&gt;=$B$7,"Cx Positive","Cx Negative")</f>
        <v>Cx Negative</v>
      </c>
      <c r="I127" s="46" t="str" cm="1">
        <f t="array" ref="I12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27" s="46" t="str" cm="1">
        <f t="array" ref="J12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27" s="44" t="s">
        <v>4</v>
      </c>
      <c r="L127" s="44" t="s">
        <v>4</v>
      </c>
      <c r="M127" s="44" t="s">
        <v>8</v>
      </c>
      <c r="N127" s="45">
        <v>0</v>
      </c>
    </row>
    <row r="128" spans="8:14" ht="17" customHeight="1" x14ac:dyDescent="0.2">
      <c r="H128" s="46" t="str">
        <f>IF(Table1[[#This Row],[CFU (static)]]&gt;=$B$7,"Cx Positive","Cx Negative")</f>
        <v>Cx Negative</v>
      </c>
      <c r="I128" s="46" t="str" cm="1">
        <f t="array" ref="I12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28" s="46" t="str" cm="1">
        <f t="array" ref="J12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28" s="44" t="s">
        <v>4</v>
      </c>
      <c r="L128" s="44" t="s">
        <v>4</v>
      </c>
      <c r="M128" s="44" t="s">
        <v>7</v>
      </c>
      <c r="N128" s="45">
        <v>0</v>
      </c>
    </row>
    <row r="129" spans="8:14" ht="17" customHeight="1" x14ac:dyDescent="0.2">
      <c r="H129" s="46" t="str">
        <f>IF(Table1[[#This Row],[CFU (static)]]&gt;=$B$7,"Cx Positive","Cx Negative")</f>
        <v>Cx Positive</v>
      </c>
      <c r="I129" s="46" t="str" cm="1">
        <f t="array" ref="I12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29" s="46" t="str" cm="1">
        <f t="array" ref="J12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129" s="44" t="s">
        <v>5</v>
      </c>
      <c r="L129" s="44" t="s">
        <v>4</v>
      </c>
      <c r="M129" s="44" t="s">
        <v>9</v>
      </c>
      <c r="N129" s="45">
        <v>100000</v>
      </c>
    </row>
    <row r="130" spans="8:14" ht="17" customHeight="1" x14ac:dyDescent="0.2">
      <c r="H130" s="46" t="str">
        <f>IF(Table1[[#This Row],[CFU (static)]]&gt;=$B$7,"Cx Positive","Cx Negative")</f>
        <v>Cx Negative</v>
      </c>
      <c r="I130" s="46" t="str" cm="1">
        <f t="array" ref="I13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30" s="46" t="str" cm="1">
        <f t="array" ref="J13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30" s="44" t="s">
        <v>4</v>
      </c>
      <c r="L130" s="44" t="s">
        <v>4</v>
      </c>
      <c r="M130" s="44" t="s">
        <v>7</v>
      </c>
      <c r="N130" s="45">
        <v>0</v>
      </c>
    </row>
    <row r="131" spans="8:14" ht="17" customHeight="1" x14ac:dyDescent="0.2">
      <c r="H131" s="46" t="str">
        <f>IF(Table1[[#This Row],[CFU (static)]]&gt;=$B$7,"Cx Positive","Cx Negative")</f>
        <v>Cx Negative</v>
      </c>
      <c r="I131" s="46" t="str" cm="1">
        <f t="array" ref="I13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31" s="46" t="str" cm="1">
        <f t="array" ref="J13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31" s="44" t="s">
        <v>5</v>
      </c>
      <c r="L131" s="44" t="s">
        <v>4</v>
      </c>
      <c r="M131" s="44" t="s">
        <v>4</v>
      </c>
      <c r="N131" s="45">
        <v>0</v>
      </c>
    </row>
    <row r="132" spans="8:14" ht="17" customHeight="1" x14ac:dyDescent="0.2">
      <c r="H132" s="46" t="str">
        <f>IF(Table1[[#This Row],[CFU (static)]]&gt;=$B$7,"Cx Positive","Cx Negative")</f>
        <v>Cx Negative</v>
      </c>
      <c r="I132" s="46" t="str" cm="1">
        <f t="array" ref="I13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32" s="46" t="str" cm="1">
        <f t="array" ref="J13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32" s="44" t="s">
        <v>4</v>
      </c>
      <c r="L132" s="44" t="s">
        <v>4</v>
      </c>
      <c r="M132" s="44" t="s">
        <v>7</v>
      </c>
      <c r="N132" s="45">
        <v>10000</v>
      </c>
    </row>
    <row r="133" spans="8:14" ht="17" customHeight="1" x14ac:dyDescent="0.2">
      <c r="H133" s="46" t="str">
        <f>IF(Table1[[#This Row],[CFU (static)]]&gt;=$B$7,"Cx Positive","Cx Negative")</f>
        <v>Cx Positive</v>
      </c>
      <c r="I133" s="46" t="str" cm="1">
        <f t="array" ref="I13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33" s="46" t="str" cm="1">
        <f t="array" ref="J13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133" s="44" t="s">
        <v>7</v>
      </c>
      <c r="L133" s="44" t="s">
        <v>4</v>
      </c>
      <c r="M133" s="44" t="s">
        <v>4</v>
      </c>
      <c r="N133" s="45">
        <v>100000</v>
      </c>
    </row>
    <row r="134" spans="8:14" ht="17" customHeight="1" x14ac:dyDescent="0.2">
      <c r="H134" s="46" t="str">
        <f>IF(Table1[[#This Row],[CFU (static)]]&gt;=$B$7,"Cx Positive","Cx Negative")</f>
        <v>Cx Negative</v>
      </c>
      <c r="I134" s="46" t="str" cm="1">
        <f t="array" ref="I13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34" s="46" t="str" cm="1">
        <f t="array" ref="J13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34" s="44" t="s">
        <v>7</v>
      </c>
      <c r="L134" s="44" t="s">
        <v>4</v>
      </c>
      <c r="M134" s="44" t="s">
        <v>4</v>
      </c>
      <c r="N134" s="45">
        <v>0</v>
      </c>
    </row>
    <row r="135" spans="8:14" ht="17" customHeight="1" x14ac:dyDescent="0.2">
      <c r="H135" s="46" t="str">
        <f>IF(Table1[[#This Row],[CFU (static)]]&gt;=$B$7,"Cx Positive","Cx Negative")</f>
        <v>Cx Negative</v>
      </c>
      <c r="I135" s="46" t="str" cm="1">
        <f t="array" ref="I13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35" s="46" t="str" cm="1">
        <f t="array" ref="J13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35" s="44" t="s">
        <v>4</v>
      </c>
      <c r="L135" s="44" t="s">
        <v>4</v>
      </c>
      <c r="M135" s="44" t="s">
        <v>4</v>
      </c>
      <c r="N135" s="45">
        <v>0</v>
      </c>
    </row>
    <row r="136" spans="8:14" ht="17" customHeight="1" x14ac:dyDescent="0.2">
      <c r="H136" s="46" t="str">
        <f>IF(Table1[[#This Row],[CFU (static)]]&gt;=$B$7,"Cx Positive","Cx Negative")</f>
        <v>Cx Negative</v>
      </c>
      <c r="I136" s="46" t="str" cm="1">
        <f t="array" ref="I13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36" s="46" t="str" cm="1">
        <f t="array" ref="J13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36" s="44" t="s">
        <v>7</v>
      </c>
      <c r="L136" s="44" t="s">
        <v>4</v>
      </c>
      <c r="M136" s="44" t="s">
        <v>4</v>
      </c>
      <c r="N136" s="45">
        <v>0</v>
      </c>
    </row>
    <row r="137" spans="8:14" ht="17" customHeight="1" x14ac:dyDescent="0.2">
      <c r="H137" s="46" t="str">
        <f>IF(Table1[[#This Row],[CFU (static)]]&gt;=$B$7,"Cx Positive","Cx Negative")</f>
        <v>Cx Negative</v>
      </c>
      <c r="I137" s="46" t="str" cm="1">
        <f t="array" ref="I13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37" s="46" t="str" cm="1">
        <f t="array" ref="J13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37" s="44" t="s">
        <v>4</v>
      </c>
      <c r="L137" s="44" t="s">
        <v>4</v>
      </c>
      <c r="M137" s="44" t="s">
        <v>9</v>
      </c>
      <c r="N137" s="45">
        <v>0</v>
      </c>
    </row>
    <row r="138" spans="8:14" ht="17" customHeight="1" x14ac:dyDescent="0.2">
      <c r="H138" s="46" t="str">
        <f>IF(Table1[[#This Row],[CFU (static)]]&gt;=$B$7,"Cx Positive","Cx Negative")</f>
        <v>Cx Negative</v>
      </c>
      <c r="I138" s="46" t="str" cm="1">
        <f t="array" ref="I13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38" s="46" t="str" cm="1">
        <f t="array" ref="J13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38" s="44" t="s">
        <v>8</v>
      </c>
      <c r="L138" s="44" t="s">
        <v>4</v>
      </c>
      <c r="M138" s="44" t="s">
        <v>5</v>
      </c>
      <c r="N138" s="45">
        <v>0</v>
      </c>
    </row>
    <row r="139" spans="8:14" ht="17" customHeight="1" x14ac:dyDescent="0.2">
      <c r="H139" s="46" t="str">
        <f>IF(Table1[[#This Row],[CFU (static)]]&gt;=$B$7,"Cx Positive","Cx Negative")</f>
        <v>Cx Negative</v>
      </c>
      <c r="I139" s="46" t="str" cm="1">
        <f t="array" ref="I13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39" s="46" t="str" cm="1">
        <f t="array" ref="J13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39" s="44" t="s">
        <v>4</v>
      </c>
      <c r="L139" s="44" t="s">
        <v>4</v>
      </c>
      <c r="M139" s="44" t="s">
        <v>4</v>
      </c>
      <c r="N139" s="45">
        <v>0</v>
      </c>
    </row>
    <row r="140" spans="8:14" ht="17" customHeight="1" x14ac:dyDescent="0.2">
      <c r="H140" s="46" t="str">
        <f>IF(Table1[[#This Row],[CFU (static)]]&gt;=$B$7,"Cx Positive","Cx Negative")</f>
        <v>Cx Negative</v>
      </c>
      <c r="I140" s="46" t="str" cm="1">
        <f t="array" ref="I14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40" s="46" t="str" cm="1">
        <f t="array" ref="J14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40" s="44" t="s">
        <v>4</v>
      </c>
      <c r="L140" s="44" t="s">
        <v>4</v>
      </c>
      <c r="M140" s="44" t="s">
        <v>4</v>
      </c>
      <c r="N140" s="45">
        <v>0</v>
      </c>
    </row>
    <row r="141" spans="8:14" ht="17" customHeight="1" x14ac:dyDescent="0.2">
      <c r="H141" s="46" t="str">
        <f>IF(Table1[[#This Row],[CFU (static)]]&gt;=$B$7,"Cx Positive","Cx Negative")</f>
        <v>Cx Negative</v>
      </c>
      <c r="I141" s="46" t="str" cm="1">
        <f t="array" ref="I14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41" s="46" t="str" cm="1">
        <f t="array" ref="J14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41" s="44" t="s">
        <v>4</v>
      </c>
      <c r="L141" s="44" t="s">
        <v>4</v>
      </c>
      <c r="M141" s="44" t="s">
        <v>4</v>
      </c>
      <c r="N141" s="45">
        <v>0</v>
      </c>
    </row>
    <row r="142" spans="8:14" ht="17" customHeight="1" x14ac:dyDescent="0.2">
      <c r="H142" s="46" t="str">
        <f>IF(Table1[[#This Row],[CFU (static)]]&gt;=$B$7,"Cx Positive","Cx Negative")</f>
        <v>Cx Positive</v>
      </c>
      <c r="I142" s="46" t="str" cm="1">
        <f t="array" ref="I14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42" s="46" t="str" cm="1">
        <f t="array" ref="J14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142" s="44" t="s">
        <v>5</v>
      </c>
      <c r="L142" s="44" t="s">
        <v>6</v>
      </c>
      <c r="M142" s="44" t="s">
        <v>5</v>
      </c>
      <c r="N142" s="45">
        <v>100000</v>
      </c>
    </row>
    <row r="143" spans="8:14" ht="17" customHeight="1" x14ac:dyDescent="0.2">
      <c r="H143" s="46" t="str">
        <f>IF(Table1[[#This Row],[CFU (static)]]&gt;=$B$7,"Cx Positive","Cx Negative")</f>
        <v>Cx Negative</v>
      </c>
      <c r="I143" s="46" t="str" cm="1">
        <f t="array" ref="I14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43" s="46" t="str" cm="1">
        <f t="array" ref="J14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43" s="44" t="s">
        <v>7</v>
      </c>
      <c r="L143" s="44" t="s">
        <v>4</v>
      </c>
      <c r="M143" s="44" t="s">
        <v>5</v>
      </c>
      <c r="N143" s="45">
        <v>0</v>
      </c>
    </row>
    <row r="144" spans="8:14" ht="17" customHeight="1" x14ac:dyDescent="0.2">
      <c r="H144" s="46" t="str">
        <f>IF(Table1[[#This Row],[CFU (static)]]&gt;=$B$7,"Cx Positive","Cx Negative")</f>
        <v>Cx Negative</v>
      </c>
      <c r="I144" s="46" t="str" cm="1">
        <f t="array" ref="I14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44" s="46" t="str" cm="1">
        <f t="array" ref="J14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44" s="44" t="s">
        <v>4</v>
      </c>
      <c r="L144" s="44" t="s">
        <v>4</v>
      </c>
      <c r="M144" s="44" t="s">
        <v>8</v>
      </c>
      <c r="N144" s="45">
        <v>0</v>
      </c>
    </row>
    <row r="145" spans="8:14" ht="17" customHeight="1" x14ac:dyDescent="0.2">
      <c r="H145" s="46" t="str">
        <f>IF(Table1[[#This Row],[CFU (static)]]&gt;=$B$7,"Cx Positive","Cx Negative")</f>
        <v>Cx Negative</v>
      </c>
      <c r="I145" s="46" t="str" cm="1">
        <f t="array" ref="I14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45" s="46" t="str" cm="1">
        <f t="array" ref="J14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45" s="44" t="s">
        <v>4</v>
      </c>
      <c r="L145" s="44" t="s">
        <v>4</v>
      </c>
      <c r="M145" s="44" t="s">
        <v>7</v>
      </c>
      <c r="N145" s="45">
        <v>0</v>
      </c>
    </row>
    <row r="146" spans="8:14" ht="17" customHeight="1" x14ac:dyDescent="0.2">
      <c r="H146" s="46" t="str">
        <f>IF(Table1[[#This Row],[CFU (static)]]&gt;=$B$7,"Cx Positive","Cx Negative")</f>
        <v>Cx Negative</v>
      </c>
      <c r="I146" s="46" t="str" cm="1">
        <f t="array" ref="I14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46" s="46" t="str" cm="1">
        <f t="array" ref="J14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46" s="44" t="s">
        <v>4</v>
      </c>
      <c r="L146" s="44" t="s">
        <v>4</v>
      </c>
      <c r="M146" s="44" t="s">
        <v>4</v>
      </c>
      <c r="N146" s="45">
        <v>0</v>
      </c>
    </row>
    <row r="147" spans="8:14" ht="17" customHeight="1" x14ac:dyDescent="0.2">
      <c r="H147" s="46" t="str">
        <f>IF(Table1[[#This Row],[CFU (static)]]&gt;=$B$7,"Cx Positive","Cx Negative")</f>
        <v>Cx Negative</v>
      </c>
      <c r="I147" s="46" t="str" cm="1">
        <f t="array" ref="I14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47" s="46" t="str" cm="1">
        <f t="array" ref="J14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47" s="44" t="s">
        <v>4</v>
      </c>
      <c r="L147" s="44" t="s">
        <v>4</v>
      </c>
      <c r="M147" s="44" t="s">
        <v>7</v>
      </c>
      <c r="N147" s="45">
        <v>0</v>
      </c>
    </row>
    <row r="148" spans="8:14" ht="17" customHeight="1" x14ac:dyDescent="0.2">
      <c r="H148" s="46" t="str">
        <f>IF(Table1[[#This Row],[CFU (static)]]&gt;=$B$7,"Cx Positive","Cx Negative")</f>
        <v>Cx Negative</v>
      </c>
      <c r="I148" s="46" t="str" cm="1">
        <f t="array" ref="I14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48" s="46" t="str" cm="1">
        <f t="array" ref="J14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48" s="44" t="s">
        <v>4</v>
      </c>
      <c r="L148" s="44" t="s">
        <v>4</v>
      </c>
      <c r="M148" s="44" t="s">
        <v>4</v>
      </c>
      <c r="N148" s="45">
        <v>0</v>
      </c>
    </row>
    <row r="149" spans="8:14" ht="17" customHeight="1" x14ac:dyDescent="0.2">
      <c r="H149" s="46" t="str">
        <f>IF(Table1[[#This Row],[CFU (static)]]&gt;=$B$7,"Cx Positive","Cx Negative")</f>
        <v>Cx Negative</v>
      </c>
      <c r="I149" s="46" t="str" cm="1">
        <f t="array" ref="I14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49" s="46" t="str" cm="1">
        <f t="array" ref="J14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49" s="44" t="s">
        <v>4</v>
      </c>
      <c r="L149" s="44" t="s">
        <v>4</v>
      </c>
      <c r="M149" s="44" t="s">
        <v>4</v>
      </c>
      <c r="N149" s="45">
        <v>0</v>
      </c>
    </row>
    <row r="150" spans="8:14" ht="17" customHeight="1" x14ac:dyDescent="0.2">
      <c r="H150" s="46" t="str">
        <f>IF(Table1[[#This Row],[CFU (static)]]&gt;=$B$7,"Cx Positive","Cx Negative")</f>
        <v>Cx Negative</v>
      </c>
      <c r="I150" s="46" t="str" cm="1">
        <f t="array" ref="I15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50" s="46" t="str" cm="1">
        <f t="array" ref="J15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50" s="44" t="s">
        <v>4</v>
      </c>
      <c r="L150" s="44" t="s">
        <v>4</v>
      </c>
      <c r="M150" s="44" t="s">
        <v>4</v>
      </c>
      <c r="N150" s="45">
        <v>0</v>
      </c>
    </row>
    <row r="151" spans="8:14" ht="17" customHeight="1" x14ac:dyDescent="0.2">
      <c r="H151" s="46" t="str">
        <f>IF(Table1[[#This Row],[CFU (static)]]&gt;=$B$7,"Cx Positive","Cx Negative")</f>
        <v>Cx Negative</v>
      </c>
      <c r="I151" s="46" t="str" cm="1">
        <f t="array" ref="I15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51" s="46" t="str" cm="1">
        <f t="array" ref="J15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51" s="44" t="s">
        <v>5</v>
      </c>
      <c r="L151" s="44" t="s">
        <v>4</v>
      </c>
      <c r="M151" s="44" t="s">
        <v>4</v>
      </c>
      <c r="N151" s="45">
        <v>0</v>
      </c>
    </row>
    <row r="152" spans="8:14" ht="17" customHeight="1" x14ac:dyDescent="0.2">
      <c r="H152" s="46" t="str">
        <f>IF(Table1[[#This Row],[CFU (static)]]&gt;=$B$7,"Cx Positive","Cx Negative")</f>
        <v>Cx Positive</v>
      </c>
      <c r="I152" s="46" t="str" cm="1">
        <f t="array" ref="I15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52" s="46" t="str" cm="1">
        <f t="array" ref="J15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Negative</v>
      </c>
      <c r="K152" s="44" t="s">
        <v>4</v>
      </c>
      <c r="L152" s="44" t="s">
        <v>4</v>
      </c>
      <c r="M152" s="44" t="s">
        <v>4</v>
      </c>
      <c r="N152" s="45">
        <v>100000</v>
      </c>
    </row>
    <row r="153" spans="8:14" ht="17" customHeight="1" x14ac:dyDescent="0.2">
      <c r="H153" s="46" t="str">
        <f>IF(Table1[[#This Row],[CFU (static)]]&gt;=$B$7,"Cx Positive","Cx Negative")</f>
        <v>Cx Negative</v>
      </c>
      <c r="I153" s="46" t="str" cm="1">
        <f t="array" ref="I15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53" s="46" t="str" cm="1">
        <f t="array" ref="J15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53" s="44" t="s">
        <v>4</v>
      </c>
      <c r="L153" s="44" t="s">
        <v>4</v>
      </c>
      <c r="M153" s="44" t="s">
        <v>4</v>
      </c>
      <c r="N153" s="45">
        <v>0</v>
      </c>
    </row>
    <row r="154" spans="8:14" ht="17" customHeight="1" x14ac:dyDescent="0.2">
      <c r="H154" s="46" t="str">
        <f>IF(Table1[[#This Row],[CFU (static)]]&gt;=$B$7,"Cx Positive","Cx Negative")</f>
        <v>Cx Negative</v>
      </c>
      <c r="I154" s="46" t="str" cm="1">
        <f t="array" ref="I15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54" s="46" t="str" cm="1">
        <f t="array" ref="J15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54" s="44" t="s">
        <v>4</v>
      </c>
      <c r="L154" s="44" t="s">
        <v>4</v>
      </c>
      <c r="M154" s="44" t="s">
        <v>8</v>
      </c>
      <c r="N154" s="45">
        <v>0</v>
      </c>
    </row>
    <row r="155" spans="8:14" ht="17" customHeight="1" x14ac:dyDescent="0.2">
      <c r="H155" s="46" t="str">
        <f>IF(Table1[[#This Row],[CFU (static)]]&gt;=$B$7,"Cx Positive","Cx Negative")</f>
        <v>Cx Negative</v>
      </c>
      <c r="I155" s="46" t="str" cm="1">
        <f t="array" ref="I15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55" s="46" t="str" cm="1">
        <f t="array" ref="J15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55" s="44" t="s">
        <v>4</v>
      </c>
      <c r="L155" s="44" t="s">
        <v>4</v>
      </c>
      <c r="M155" s="44" t="s">
        <v>4</v>
      </c>
      <c r="N155" s="45">
        <v>0</v>
      </c>
    </row>
    <row r="156" spans="8:14" ht="17" customHeight="1" x14ac:dyDescent="0.2">
      <c r="H156" s="46" t="str">
        <f>IF(Table1[[#This Row],[CFU (static)]]&gt;=$B$7,"Cx Positive","Cx Negative")</f>
        <v>Cx Negative</v>
      </c>
      <c r="I156" s="46" t="str" cm="1">
        <f t="array" ref="I15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56" s="46" t="str" cm="1">
        <f t="array" ref="J15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56" s="44" t="s">
        <v>4</v>
      </c>
      <c r="L156" s="44" t="s">
        <v>4</v>
      </c>
      <c r="M156" s="44" t="s">
        <v>4</v>
      </c>
      <c r="N156" s="45">
        <v>0</v>
      </c>
    </row>
    <row r="157" spans="8:14" ht="17" customHeight="1" x14ac:dyDescent="0.2">
      <c r="H157" s="46" t="str">
        <f>IF(Table1[[#This Row],[CFU (static)]]&gt;=$B$7,"Cx Positive","Cx Negative")</f>
        <v>Cx Negative</v>
      </c>
      <c r="I157" s="46" t="str" cm="1">
        <f t="array" ref="I15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57" s="46" t="str" cm="1">
        <f t="array" ref="J15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57" s="44" t="s">
        <v>4</v>
      </c>
      <c r="L157" s="44" t="s">
        <v>4</v>
      </c>
      <c r="M157" s="44" t="s">
        <v>4</v>
      </c>
      <c r="N157" s="45">
        <v>0</v>
      </c>
    </row>
    <row r="158" spans="8:14" ht="17" customHeight="1" x14ac:dyDescent="0.2">
      <c r="H158" s="46" t="str">
        <f>IF(Table1[[#This Row],[CFU (static)]]&gt;=$B$7,"Cx Positive","Cx Negative")</f>
        <v>Cx Positive</v>
      </c>
      <c r="I158" s="46" t="str" cm="1">
        <f t="array" ref="I15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58" s="46" t="str" cm="1">
        <f t="array" ref="J15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158" s="44" t="s">
        <v>7</v>
      </c>
      <c r="L158" s="44" t="s">
        <v>4</v>
      </c>
      <c r="M158" s="44" t="s">
        <v>4</v>
      </c>
      <c r="N158" s="45">
        <v>100000</v>
      </c>
    </row>
    <row r="159" spans="8:14" ht="17" customHeight="1" x14ac:dyDescent="0.2">
      <c r="H159" s="46" t="str">
        <f>IF(Table1[[#This Row],[CFU (static)]]&gt;=$B$7,"Cx Positive","Cx Negative")</f>
        <v>Cx Positive</v>
      </c>
      <c r="I159" s="46" t="str" cm="1">
        <f t="array" ref="I15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59" s="46" t="str" cm="1">
        <f t="array" ref="J15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159" s="44" t="s">
        <v>5</v>
      </c>
      <c r="L159" s="44" t="s">
        <v>6</v>
      </c>
      <c r="M159" s="44" t="s">
        <v>4</v>
      </c>
      <c r="N159" s="45">
        <v>100000</v>
      </c>
    </row>
    <row r="160" spans="8:14" ht="17" customHeight="1" x14ac:dyDescent="0.2">
      <c r="H160" s="46" t="str">
        <f>IF(Table1[[#This Row],[CFU (static)]]&gt;=$B$7,"Cx Positive","Cx Negative")</f>
        <v>Cx Negative</v>
      </c>
      <c r="I160" s="46" t="str" cm="1">
        <f t="array" ref="I16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60" s="46" t="str" cm="1">
        <f t="array" ref="J16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60" s="44" t="s">
        <v>4</v>
      </c>
      <c r="L160" s="44" t="s">
        <v>4</v>
      </c>
      <c r="M160" s="44" t="s">
        <v>5</v>
      </c>
      <c r="N160" s="45">
        <v>0</v>
      </c>
    </row>
    <row r="161" spans="8:14" ht="17" customHeight="1" x14ac:dyDescent="0.2">
      <c r="H161" s="46" t="str">
        <f>IF(Table1[[#This Row],[CFU (static)]]&gt;=$B$7,"Cx Positive","Cx Negative")</f>
        <v>Cx Negative</v>
      </c>
      <c r="I161" s="46" t="str" cm="1">
        <f t="array" ref="I16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61" s="46" t="str" cm="1">
        <f t="array" ref="J16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61" s="44" t="s">
        <v>4</v>
      </c>
      <c r="L161" s="44" t="s">
        <v>4</v>
      </c>
      <c r="M161" s="44" t="s">
        <v>7</v>
      </c>
      <c r="N161" s="45">
        <v>50000</v>
      </c>
    </row>
    <row r="162" spans="8:14" ht="17" customHeight="1" x14ac:dyDescent="0.2">
      <c r="H162" s="46" t="str">
        <f>IF(Table1[[#This Row],[CFU (static)]]&gt;=$B$7,"Cx Positive","Cx Negative")</f>
        <v>Cx Negative</v>
      </c>
      <c r="I162" s="46" t="str" cm="1">
        <f t="array" ref="I16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62" s="46" t="str" cm="1">
        <f t="array" ref="J16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62" s="44" t="s">
        <v>5</v>
      </c>
      <c r="L162" s="44" t="s">
        <v>4</v>
      </c>
      <c r="M162" s="44" t="s">
        <v>5</v>
      </c>
      <c r="N162" s="45">
        <v>0</v>
      </c>
    </row>
    <row r="163" spans="8:14" ht="17" customHeight="1" x14ac:dyDescent="0.2">
      <c r="H163" s="46" t="str">
        <f>IF(Table1[[#This Row],[CFU (static)]]&gt;=$B$7,"Cx Positive","Cx Negative")</f>
        <v>Cx Negative</v>
      </c>
      <c r="I163" s="46" t="str" cm="1">
        <f t="array" ref="I16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63" s="46" t="str" cm="1">
        <f t="array" ref="J16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63" s="44" t="s">
        <v>7</v>
      </c>
      <c r="L163" s="44" t="s">
        <v>4</v>
      </c>
      <c r="M163" s="44" t="s">
        <v>4</v>
      </c>
      <c r="N163" s="45">
        <v>0</v>
      </c>
    </row>
    <row r="164" spans="8:14" ht="17" customHeight="1" x14ac:dyDescent="0.2">
      <c r="H164" s="46" t="str">
        <f>IF(Table1[[#This Row],[CFU (static)]]&gt;=$B$7,"Cx Positive","Cx Negative")</f>
        <v>Cx Negative</v>
      </c>
      <c r="I164" s="46" t="str" cm="1">
        <f t="array" ref="I16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64" s="46" t="str" cm="1">
        <f t="array" ref="J16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64" s="44" t="s">
        <v>4</v>
      </c>
      <c r="L164" s="44" t="s">
        <v>4</v>
      </c>
      <c r="M164" s="44" t="s">
        <v>4</v>
      </c>
      <c r="N164" s="45">
        <v>0</v>
      </c>
    </row>
    <row r="165" spans="8:14" ht="17" customHeight="1" x14ac:dyDescent="0.2">
      <c r="H165" s="46" t="str">
        <f>IF(Table1[[#This Row],[CFU (static)]]&gt;=$B$7,"Cx Positive","Cx Negative")</f>
        <v>Cx Negative</v>
      </c>
      <c r="I165" s="46" t="str" cm="1">
        <f t="array" ref="I16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65" s="46" t="str" cm="1">
        <f t="array" ref="J16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65" s="44" t="s">
        <v>5</v>
      </c>
      <c r="L165" s="44" t="s">
        <v>4</v>
      </c>
      <c r="M165" s="44" t="s">
        <v>4</v>
      </c>
      <c r="N165" s="45">
        <v>0</v>
      </c>
    </row>
    <row r="166" spans="8:14" ht="17" customHeight="1" x14ac:dyDescent="0.2">
      <c r="H166" s="46" t="str">
        <f>IF(Table1[[#This Row],[CFU (static)]]&gt;=$B$7,"Cx Positive","Cx Negative")</f>
        <v>Cx Negative</v>
      </c>
      <c r="I166" s="46" t="str" cm="1">
        <f t="array" ref="I16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66" s="46" t="str" cm="1">
        <f t="array" ref="J16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66" s="44" t="s">
        <v>4</v>
      </c>
      <c r="L166" s="44" t="s">
        <v>4</v>
      </c>
      <c r="M166" s="44" t="s">
        <v>4</v>
      </c>
      <c r="N166" s="45">
        <v>0</v>
      </c>
    </row>
    <row r="167" spans="8:14" ht="17" customHeight="1" x14ac:dyDescent="0.2">
      <c r="H167" s="46" t="str">
        <f>IF(Table1[[#This Row],[CFU (static)]]&gt;=$B$7,"Cx Positive","Cx Negative")</f>
        <v>Cx Negative</v>
      </c>
      <c r="I167" s="46" t="str" cm="1">
        <f t="array" ref="I16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67" s="46" t="str" cm="1">
        <f t="array" ref="J16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67" s="44" t="s">
        <v>4</v>
      </c>
      <c r="L167" s="44" t="s">
        <v>4</v>
      </c>
      <c r="M167" s="44" t="s">
        <v>4</v>
      </c>
      <c r="N167" s="45">
        <v>0</v>
      </c>
    </row>
    <row r="168" spans="8:14" ht="17" customHeight="1" x14ac:dyDescent="0.2">
      <c r="H168" s="46" t="str">
        <f>IF(Table1[[#This Row],[CFU (static)]]&gt;=$B$7,"Cx Positive","Cx Negative")</f>
        <v>Cx Negative</v>
      </c>
      <c r="I168" s="46" t="str" cm="1">
        <f t="array" ref="I16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68" s="46" t="str" cm="1">
        <f t="array" ref="J16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68" s="44" t="s">
        <v>4</v>
      </c>
      <c r="L168" s="44" t="s">
        <v>4</v>
      </c>
      <c r="M168" s="44" t="s">
        <v>4</v>
      </c>
      <c r="N168" s="45">
        <v>0</v>
      </c>
    </row>
    <row r="169" spans="8:14" ht="17" customHeight="1" x14ac:dyDescent="0.2">
      <c r="H169" s="46" t="str">
        <f>IF(Table1[[#This Row],[CFU (static)]]&gt;=$B$7,"Cx Positive","Cx Negative")</f>
        <v>Cx Negative</v>
      </c>
      <c r="I169" s="46" t="str" cm="1">
        <f t="array" ref="I16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69" s="46" t="str" cm="1">
        <f t="array" ref="J16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69" s="44" t="s">
        <v>4</v>
      </c>
      <c r="L169" s="44" t="s">
        <v>4</v>
      </c>
      <c r="M169" s="44" t="s">
        <v>5</v>
      </c>
      <c r="N169" s="45">
        <v>0</v>
      </c>
    </row>
    <row r="170" spans="8:14" ht="17" customHeight="1" x14ac:dyDescent="0.2">
      <c r="H170" s="46" t="str">
        <f>IF(Table1[[#This Row],[CFU (static)]]&gt;=$B$7,"Cx Positive","Cx Negative")</f>
        <v>Cx Negative</v>
      </c>
      <c r="I170" s="46" t="str" cm="1">
        <f t="array" ref="I17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70" s="46" t="str" cm="1">
        <f t="array" ref="J17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70" s="44" t="s">
        <v>4</v>
      </c>
      <c r="L170" s="44" t="s">
        <v>4</v>
      </c>
      <c r="M170" s="44" t="s">
        <v>4</v>
      </c>
      <c r="N170" s="45">
        <v>0</v>
      </c>
    </row>
    <row r="171" spans="8:14" ht="17" customHeight="1" x14ac:dyDescent="0.2">
      <c r="H171" s="46" t="str">
        <f>IF(Table1[[#This Row],[CFU (static)]]&gt;=$B$7,"Cx Positive","Cx Negative")</f>
        <v>Cx Negative</v>
      </c>
      <c r="I171" s="46" t="str" cm="1">
        <f t="array" ref="I17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71" s="46" t="str" cm="1">
        <f t="array" ref="J17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71" s="44" t="s">
        <v>7</v>
      </c>
      <c r="L171" s="44" t="s">
        <v>4</v>
      </c>
      <c r="M171" s="44" t="s">
        <v>4</v>
      </c>
      <c r="N171" s="45">
        <v>0</v>
      </c>
    </row>
    <row r="172" spans="8:14" ht="17" customHeight="1" x14ac:dyDescent="0.2">
      <c r="H172" s="46" t="str">
        <f>IF(Table1[[#This Row],[CFU (static)]]&gt;=$B$7,"Cx Positive","Cx Negative")</f>
        <v>Cx Negative</v>
      </c>
      <c r="I172" s="46" t="str" cm="1">
        <f t="array" ref="I17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72" s="46" t="str" cm="1">
        <f t="array" ref="J17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72" s="44" t="s">
        <v>5</v>
      </c>
      <c r="L172" s="44" t="s">
        <v>4</v>
      </c>
      <c r="M172" s="44" t="s">
        <v>4</v>
      </c>
      <c r="N172" s="45">
        <v>0</v>
      </c>
    </row>
    <row r="173" spans="8:14" ht="17" customHeight="1" x14ac:dyDescent="0.2">
      <c r="H173" s="46" t="str">
        <f>IF(Table1[[#This Row],[CFU (static)]]&gt;=$B$7,"Cx Positive","Cx Negative")</f>
        <v>Cx Positive</v>
      </c>
      <c r="I173" s="46" t="str" cm="1">
        <f t="array" ref="I17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73" s="46" t="str" cm="1">
        <f t="array" ref="J17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173" s="44" t="s">
        <v>5</v>
      </c>
      <c r="L173" s="44" t="s">
        <v>4</v>
      </c>
      <c r="M173" s="44" t="s">
        <v>5</v>
      </c>
      <c r="N173" s="45">
        <v>100000</v>
      </c>
    </row>
    <row r="174" spans="8:14" ht="17" customHeight="1" x14ac:dyDescent="0.2">
      <c r="H174" s="46" t="str">
        <f>IF(Table1[[#This Row],[CFU (static)]]&gt;=$B$7,"Cx Positive","Cx Negative")</f>
        <v>Cx Negative</v>
      </c>
      <c r="I174" s="46" t="str" cm="1">
        <f t="array" ref="I17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74" s="46" t="str" cm="1">
        <f t="array" ref="J17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74" s="44" t="s">
        <v>7</v>
      </c>
      <c r="L174" s="44" t="s">
        <v>4</v>
      </c>
      <c r="M174" s="44" t="s">
        <v>4</v>
      </c>
      <c r="N174" s="45">
        <v>0</v>
      </c>
    </row>
    <row r="175" spans="8:14" ht="17" customHeight="1" x14ac:dyDescent="0.2">
      <c r="H175" s="46" t="str">
        <f>IF(Table1[[#This Row],[CFU (static)]]&gt;=$B$7,"Cx Positive","Cx Negative")</f>
        <v>Cx Negative</v>
      </c>
      <c r="I175" s="46" t="str" cm="1">
        <f t="array" ref="I17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75" s="46" t="str" cm="1">
        <f t="array" ref="J17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75" s="44" t="s">
        <v>7</v>
      </c>
      <c r="L175" s="44" t="s">
        <v>4</v>
      </c>
      <c r="M175" s="44" t="s">
        <v>4</v>
      </c>
      <c r="N175" s="45">
        <v>0</v>
      </c>
    </row>
    <row r="176" spans="8:14" ht="17" customHeight="1" x14ac:dyDescent="0.2">
      <c r="H176" s="46" t="str">
        <f>IF(Table1[[#This Row],[CFU (static)]]&gt;=$B$7,"Cx Positive","Cx Negative")</f>
        <v>Cx Positive</v>
      </c>
      <c r="I176" s="46" t="str" cm="1">
        <f t="array" ref="I17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76" s="46" t="str" cm="1">
        <f t="array" ref="J17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176" s="44" t="s">
        <v>5</v>
      </c>
      <c r="L176" s="44" t="s">
        <v>4</v>
      </c>
      <c r="M176" s="44" t="s">
        <v>8</v>
      </c>
      <c r="N176" s="45">
        <v>100000</v>
      </c>
    </row>
    <row r="177" spans="8:14" ht="17" customHeight="1" x14ac:dyDescent="0.2">
      <c r="H177" s="46" t="str">
        <f>IF(Table1[[#This Row],[CFU (static)]]&gt;=$B$7,"Cx Positive","Cx Negative")</f>
        <v>Cx Negative</v>
      </c>
      <c r="I177" s="46" t="str" cm="1">
        <f t="array" ref="I17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77" s="46" t="str" cm="1">
        <f t="array" ref="J17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77" s="44" t="s">
        <v>4</v>
      </c>
      <c r="L177" s="44" t="s">
        <v>4</v>
      </c>
      <c r="M177" s="44" t="s">
        <v>4</v>
      </c>
      <c r="N177" s="45">
        <v>10000</v>
      </c>
    </row>
    <row r="178" spans="8:14" ht="17" customHeight="1" x14ac:dyDescent="0.2">
      <c r="H178" s="46" t="str">
        <f>IF(Table1[[#This Row],[CFU (static)]]&gt;=$B$7,"Cx Positive","Cx Negative")</f>
        <v>Cx Negative</v>
      </c>
      <c r="I178" s="46" t="str" cm="1">
        <f t="array" ref="I17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78" s="46" t="str" cm="1">
        <f t="array" ref="J17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78" s="44" t="s">
        <v>4</v>
      </c>
      <c r="L178" s="44" t="s">
        <v>4</v>
      </c>
      <c r="M178" s="44" t="s">
        <v>7</v>
      </c>
      <c r="N178" s="45">
        <v>0</v>
      </c>
    </row>
    <row r="179" spans="8:14" ht="17" customHeight="1" x14ac:dyDescent="0.2">
      <c r="H179" s="46" t="str">
        <f>IF(Table1[[#This Row],[CFU (static)]]&gt;=$B$7,"Cx Positive","Cx Negative")</f>
        <v>Cx Negative</v>
      </c>
      <c r="I179" s="46" t="str" cm="1">
        <f t="array" ref="I17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79" s="46" t="str" cm="1">
        <f t="array" ref="J17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79" s="44" t="s">
        <v>5</v>
      </c>
      <c r="L179" s="44" t="s">
        <v>4</v>
      </c>
      <c r="M179" s="44" t="s">
        <v>4</v>
      </c>
      <c r="N179" s="45">
        <v>0</v>
      </c>
    </row>
    <row r="180" spans="8:14" ht="17" customHeight="1" x14ac:dyDescent="0.2">
      <c r="H180" s="46" t="str">
        <f>IF(Table1[[#This Row],[CFU (static)]]&gt;=$B$7,"Cx Positive","Cx Negative")</f>
        <v>Cx Negative</v>
      </c>
      <c r="I180" s="46" t="str" cm="1">
        <f t="array" ref="I18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80" s="46" t="str" cm="1">
        <f t="array" ref="J18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80" s="44" t="s">
        <v>4</v>
      </c>
      <c r="L180" s="44" t="s">
        <v>4</v>
      </c>
      <c r="M180" s="44" t="s">
        <v>4</v>
      </c>
      <c r="N180" s="45">
        <v>0</v>
      </c>
    </row>
    <row r="181" spans="8:14" ht="17" customHeight="1" x14ac:dyDescent="0.2">
      <c r="H181" s="46" t="str">
        <f>IF(Table1[[#This Row],[CFU (static)]]&gt;=$B$7,"Cx Positive","Cx Negative")</f>
        <v>Cx Negative</v>
      </c>
      <c r="I181" s="46" t="str" cm="1">
        <f t="array" ref="I18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81" s="46" t="str" cm="1">
        <f t="array" ref="J18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81" s="44" t="s">
        <v>4</v>
      </c>
      <c r="L181" s="44" t="s">
        <v>4</v>
      </c>
      <c r="M181" s="44" t="s">
        <v>9</v>
      </c>
      <c r="N181" s="45">
        <v>0</v>
      </c>
    </row>
    <row r="182" spans="8:14" ht="17" customHeight="1" x14ac:dyDescent="0.2">
      <c r="H182" s="46" t="str">
        <f>IF(Table1[[#This Row],[CFU (static)]]&gt;=$B$7,"Cx Positive","Cx Negative")</f>
        <v>Cx Negative</v>
      </c>
      <c r="I182" s="46" t="str" cm="1">
        <f t="array" ref="I18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82" s="46" t="str" cm="1">
        <f t="array" ref="J18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82" s="44" t="s">
        <v>4</v>
      </c>
      <c r="L182" s="44" t="s">
        <v>4</v>
      </c>
      <c r="M182" s="44" t="s">
        <v>9</v>
      </c>
      <c r="N182" s="45">
        <v>0</v>
      </c>
    </row>
    <row r="183" spans="8:14" ht="17" customHeight="1" x14ac:dyDescent="0.2">
      <c r="H183" s="46" t="str">
        <f>IF(Table1[[#This Row],[CFU (static)]]&gt;=$B$7,"Cx Positive","Cx Negative")</f>
        <v>Cx Negative</v>
      </c>
      <c r="I183" s="46" t="str" cm="1">
        <f t="array" ref="I18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83" s="46" t="str" cm="1">
        <f t="array" ref="J18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83" s="44" t="s">
        <v>4</v>
      </c>
      <c r="L183" s="44" t="s">
        <v>4</v>
      </c>
      <c r="M183" s="44" t="s">
        <v>4</v>
      </c>
      <c r="N183" s="45">
        <v>0</v>
      </c>
    </row>
    <row r="184" spans="8:14" ht="17" customHeight="1" x14ac:dyDescent="0.2">
      <c r="H184" s="46" t="str">
        <f>IF(Table1[[#This Row],[CFU (static)]]&gt;=$B$7,"Cx Positive","Cx Negative")</f>
        <v>Cx Negative</v>
      </c>
      <c r="I184" s="46" t="str" cm="1">
        <f t="array" ref="I18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84" s="46" t="str" cm="1">
        <f t="array" ref="J18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84" s="44" t="s">
        <v>4</v>
      </c>
      <c r="L184" s="44" t="s">
        <v>4</v>
      </c>
      <c r="M184" s="44" t="s">
        <v>4</v>
      </c>
      <c r="N184" s="45">
        <v>0</v>
      </c>
    </row>
    <row r="185" spans="8:14" ht="17" customHeight="1" x14ac:dyDescent="0.2">
      <c r="H185" s="46" t="str">
        <f>IF(Table1[[#This Row],[CFU (static)]]&gt;=$B$7,"Cx Positive","Cx Negative")</f>
        <v>Cx Negative</v>
      </c>
      <c r="I185" s="46" t="str" cm="1">
        <f t="array" ref="I18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85" s="46" t="str" cm="1">
        <f t="array" ref="J18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85" s="44" t="s">
        <v>4</v>
      </c>
      <c r="L185" s="44" t="s">
        <v>4</v>
      </c>
      <c r="M185" s="44" t="s">
        <v>4</v>
      </c>
      <c r="N185" s="45">
        <v>0</v>
      </c>
    </row>
    <row r="186" spans="8:14" ht="17" customHeight="1" x14ac:dyDescent="0.2">
      <c r="H186" s="46" t="str">
        <f>IF(Table1[[#This Row],[CFU (static)]]&gt;=$B$7,"Cx Positive","Cx Negative")</f>
        <v>Cx Negative</v>
      </c>
      <c r="I186" s="46" t="str" cm="1">
        <f t="array" ref="I18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86" s="46" t="str" cm="1">
        <f t="array" ref="J18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86" s="44" t="s">
        <v>4</v>
      </c>
      <c r="L186" s="44" t="s">
        <v>4</v>
      </c>
      <c r="M186" s="44" t="s">
        <v>4</v>
      </c>
      <c r="N186" s="45">
        <v>0</v>
      </c>
    </row>
    <row r="187" spans="8:14" ht="17" customHeight="1" x14ac:dyDescent="0.2">
      <c r="H187" s="46" t="str">
        <f>IF(Table1[[#This Row],[CFU (static)]]&gt;=$B$7,"Cx Positive","Cx Negative")</f>
        <v>Cx Negative</v>
      </c>
      <c r="I187" s="46" t="str" cm="1">
        <f t="array" ref="I18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87" s="46" t="str" cm="1">
        <f t="array" ref="J18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87" s="44" t="s">
        <v>4</v>
      </c>
      <c r="L187" s="44" t="s">
        <v>4</v>
      </c>
      <c r="M187" s="44" t="s">
        <v>4</v>
      </c>
      <c r="N187" s="45">
        <v>0</v>
      </c>
    </row>
    <row r="188" spans="8:14" ht="17" customHeight="1" x14ac:dyDescent="0.2">
      <c r="H188" s="46" t="str">
        <f>IF(Table1[[#This Row],[CFU (static)]]&gt;=$B$7,"Cx Positive","Cx Negative")</f>
        <v>Cx Negative</v>
      </c>
      <c r="I188" s="46" t="str" cm="1">
        <f t="array" ref="I18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88" s="46" t="str" cm="1">
        <f t="array" ref="J18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88" s="44" t="s">
        <v>4</v>
      </c>
      <c r="L188" s="44" t="s">
        <v>4</v>
      </c>
      <c r="M188" s="44" t="s">
        <v>4</v>
      </c>
      <c r="N188" s="45">
        <v>0</v>
      </c>
    </row>
    <row r="189" spans="8:14" ht="17" customHeight="1" x14ac:dyDescent="0.2">
      <c r="H189" s="46" t="str">
        <f>IF(Table1[[#This Row],[CFU (static)]]&gt;=$B$7,"Cx Positive","Cx Negative")</f>
        <v>Cx Negative</v>
      </c>
      <c r="I189" s="46" t="str" cm="1">
        <f t="array" ref="I18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89" s="46" t="str" cm="1">
        <f t="array" ref="J18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89" s="44" t="s">
        <v>7</v>
      </c>
      <c r="L189" s="44" t="s">
        <v>4</v>
      </c>
      <c r="M189" s="44" t="s">
        <v>8</v>
      </c>
      <c r="N189" s="45">
        <v>0</v>
      </c>
    </row>
    <row r="190" spans="8:14" ht="17" customHeight="1" x14ac:dyDescent="0.2">
      <c r="H190" s="46" t="str">
        <f>IF(Table1[[#This Row],[CFU (static)]]&gt;=$B$7,"Cx Positive","Cx Negative")</f>
        <v>Cx Negative</v>
      </c>
      <c r="I190" s="46" t="str" cm="1">
        <f t="array" ref="I19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90" s="46" t="str" cm="1">
        <f t="array" ref="J19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90" s="44" t="s">
        <v>4</v>
      </c>
      <c r="L190" s="44" t="s">
        <v>4</v>
      </c>
      <c r="M190" s="44" t="s">
        <v>4</v>
      </c>
      <c r="N190" s="45">
        <v>0</v>
      </c>
    </row>
    <row r="191" spans="8:14" ht="17" customHeight="1" x14ac:dyDescent="0.2">
      <c r="H191" s="46" t="str">
        <f>IF(Table1[[#This Row],[CFU (static)]]&gt;=$B$7,"Cx Positive","Cx Negative")</f>
        <v>Cx Negative</v>
      </c>
      <c r="I191" s="46" t="str" cm="1">
        <f t="array" ref="I19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91" s="46" t="str" cm="1">
        <f t="array" ref="J19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91" s="44" t="s">
        <v>4</v>
      </c>
      <c r="L191" s="44" t="s">
        <v>4</v>
      </c>
      <c r="M191" s="44" t="s">
        <v>4</v>
      </c>
      <c r="N191" s="45">
        <v>0</v>
      </c>
    </row>
    <row r="192" spans="8:14" ht="17" customHeight="1" x14ac:dyDescent="0.2">
      <c r="H192" s="46" t="str">
        <f>IF(Table1[[#This Row],[CFU (static)]]&gt;=$B$7,"Cx Positive","Cx Negative")</f>
        <v>Cx Negative</v>
      </c>
      <c r="I192" s="46" t="str" cm="1">
        <f t="array" ref="I19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92" s="46" t="str" cm="1">
        <f t="array" ref="J19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92" s="44" t="s">
        <v>7</v>
      </c>
      <c r="L192" s="44" t="s">
        <v>4</v>
      </c>
      <c r="M192" s="44" t="s">
        <v>9</v>
      </c>
      <c r="N192" s="45">
        <v>0</v>
      </c>
    </row>
    <row r="193" spans="8:14" ht="17" customHeight="1" x14ac:dyDescent="0.2">
      <c r="H193" s="46" t="str">
        <f>IF(Table1[[#This Row],[CFU (static)]]&gt;=$B$7,"Cx Positive","Cx Negative")</f>
        <v>Cx Positive</v>
      </c>
      <c r="I193" s="46" t="str" cm="1">
        <f t="array" ref="I19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93" s="46" t="str" cm="1">
        <f t="array" ref="J19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193" s="44" t="s">
        <v>5</v>
      </c>
      <c r="L193" s="44" t="s">
        <v>4</v>
      </c>
      <c r="M193" s="44" t="s">
        <v>5</v>
      </c>
      <c r="N193" s="45">
        <v>100000</v>
      </c>
    </row>
    <row r="194" spans="8:14" ht="17" customHeight="1" x14ac:dyDescent="0.2">
      <c r="H194" s="46" t="str">
        <f>IF(Table1[[#This Row],[CFU (static)]]&gt;=$B$7,"Cx Positive","Cx Negative")</f>
        <v>Cx Negative</v>
      </c>
      <c r="I194" s="46" t="str" cm="1">
        <f t="array" ref="I19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94" s="46" t="str" cm="1">
        <f t="array" ref="J19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94" s="44" t="s">
        <v>4</v>
      </c>
      <c r="L194" s="44" t="s">
        <v>4</v>
      </c>
      <c r="M194" s="44" t="s">
        <v>4</v>
      </c>
      <c r="N194" s="45">
        <v>0</v>
      </c>
    </row>
    <row r="195" spans="8:14" ht="17" customHeight="1" x14ac:dyDescent="0.2">
      <c r="H195" s="46" t="str">
        <f>IF(Table1[[#This Row],[CFU (static)]]&gt;=$B$7,"Cx Positive","Cx Negative")</f>
        <v>Cx Negative</v>
      </c>
      <c r="I195" s="46" t="str" cm="1">
        <f t="array" ref="I19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95" s="46" t="str" cm="1">
        <f t="array" ref="J19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95" s="44" t="s">
        <v>4</v>
      </c>
      <c r="L195" s="44" t="s">
        <v>4</v>
      </c>
      <c r="M195" s="44" t="s">
        <v>4</v>
      </c>
      <c r="N195" s="45">
        <v>0</v>
      </c>
    </row>
    <row r="196" spans="8:14" ht="17" customHeight="1" x14ac:dyDescent="0.2">
      <c r="H196" s="46" t="str">
        <f>IF(Table1[[#This Row],[CFU (static)]]&gt;=$B$7,"Cx Positive","Cx Negative")</f>
        <v>Cx Negative</v>
      </c>
      <c r="I196" s="46" t="str" cm="1">
        <f t="array" ref="I19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196" s="46" t="str" cm="1">
        <f t="array" ref="J19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196" s="44" t="s">
        <v>4</v>
      </c>
      <c r="L196" s="44" t="s">
        <v>4</v>
      </c>
      <c r="M196" s="44" t="s">
        <v>4</v>
      </c>
      <c r="N196" s="45">
        <v>0</v>
      </c>
    </row>
    <row r="197" spans="8:14" ht="17" customHeight="1" x14ac:dyDescent="0.2">
      <c r="H197" s="46" t="str">
        <f>IF(Table1[[#This Row],[CFU (static)]]&gt;=$B$7,"Cx Positive","Cx Negative")</f>
        <v>Cx Negative</v>
      </c>
      <c r="I197" s="46" t="str" cm="1">
        <f t="array" ref="I19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97" s="46" t="str" cm="1">
        <f t="array" ref="J19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97" s="44" t="s">
        <v>8</v>
      </c>
      <c r="L197" s="44" t="s">
        <v>4</v>
      </c>
      <c r="M197" s="44" t="s">
        <v>4</v>
      </c>
      <c r="N197" s="45">
        <v>0</v>
      </c>
    </row>
    <row r="198" spans="8:14" ht="17" customHeight="1" x14ac:dyDescent="0.2">
      <c r="H198" s="46" t="str">
        <f>IF(Table1[[#This Row],[CFU (static)]]&gt;=$B$7,"Cx Positive","Cx Negative")</f>
        <v>Cx Negative</v>
      </c>
      <c r="I198" s="46" t="str" cm="1">
        <f t="array" ref="I19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98" s="46" t="str" cm="1">
        <f t="array" ref="J19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98" s="44" t="s">
        <v>7</v>
      </c>
      <c r="L198" s="44" t="s">
        <v>4</v>
      </c>
      <c r="M198" s="44" t="s">
        <v>4</v>
      </c>
      <c r="N198" s="45">
        <v>0</v>
      </c>
    </row>
    <row r="199" spans="8:14" ht="17" customHeight="1" x14ac:dyDescent="0.2">
      <c r="H199" s="46" t="str">
        <f>IF(Table1[[#This Row],[CFU (static)]]&gt;=$B$7,"Cx Positive","Cx Negative")</f>
        <v>Cx Positive</v>
      </c>
      <c r="I199" s="46" t="str" cm="1">
        <f t="array" ref="I19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99" s="46" t="str" cm="1">
        <f t="array" ref="J19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199" s="44" t="s">
        <v>5</v>
      </c>
      <c r="L199" s="44" t="s">
        <v>6</v>
      </c>
      <c r="M199" s="44" t="s">
        <v>5</v>
      </c>
      <c r="N199" s="45">
        <v>100000</v>
      </c>
    </row>
    <row r="200" spans="8:14" ht="17" customHeight="1" x14ac:dyDescent="0.2">
      <c r="H200" s="46" t="str">
        <f>IF(Table1[[#This Row],[CFU (static)]]&gt;=$B$7,"Cx Positive","Cx Negative")</f>
        <v>Cx Negative</v>
      </c>
      <c r="I200" s="46" t="str" cm="1">
        <f t="array" ref="I20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00" s="46" t="str" cm="1">
        <f t="array" ref="J20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00" s="44" t="s">
        <v>7</v>
      </c>
      <c r="L200" s="44" t="s">
        <v>4</v>
      </c>
      <c r="M200" s="44" t="s">
        <v>4</v>
      </c>
      <c r="N200" s="45">
        <v>0</v>
      </c>
    </row>
    <row r="201" spans="8:14" ht="17" customHeight="1" x14ac:dyDescent="0.2">
      <c r="H201" s="46" t="str">
        <f>IF(Table1[[#This Row],[CFU (static)]]&gt;=$B$7,"Cx Positive","Cx Negative")</f>
        <v>Cx Negative</v>
      </c>
      <c r="I201" s="46" t="str" cm="1">
        <f t="array" ref="I20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01" s="46" t="str" cm="1">
        <f t="array" ref="J20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01" s="44" t="s">
        <v>4</v>
      </c>
      <c r="L201" s="44" t="s">
        <v>4</v>
      </c>
      <c r="M201" s="44" t="s">
        <v>8</v>
      </c>
      <c r="N201" s="45">
        <v>0</v>
      </c>
    </row>
    <row r="202" spans="8:14" ht="17" customHeight="1" x14ac:dyDescent="0.2">
      <c r="H202" s="46" t="str">
        <f>IF(Table1[[#This Row],[CFU (static)]]&gt;=$B$7,"Cx Positive","Cx Negative")</f>
        <v>Cx Negative</v>
      </c>
      <c r="I202" s="46" t="str" cm="1">
        <f t="array" ref="I20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02" s="46" t="str" cm="1">
        <f t="array" ref="J20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02" s="44" t="s">
        <v>4</v>
      </c>
      <c r="L202" s="44" t="s">
        <v>4</v>
      </c>
      <c r="M202" s="44" t="s">
        <v>4</v>
      </c>
      <c r="N202" s="45">
        <v>0</v>
      </c>
    </row>
    <row r="203" spans="8:14" ht="17" customHeight="1" x14ac:dyDescent="0.2">
      <c r="H203" s="46" t="str">
        <f>IF(Table1[[#This Row],[CFU (static)]]&gt;=$B$7,"Cx Positive","Cx Negative")</f>
        <v>Cx Negative</v>
      </c>
      <c r="I203" s="46" t="str" cm="1">
        <f t="array" ref="I20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03" s="46" t="str" cm="1">
        <f t="array" ref="J20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03" s="44" t="s">
        <v>4</v>
      </c>
      <c r="L203" s="44" t="s">
        <v>4</v>
      </c>
      <c r="M203" s="44" t="s">
        <v>4</v>
      </c>
      <c r="N203" s="45">
        <v>0</v>
      </c>
    </row>
    <row r="204" spans="8:14" ht="17" customHeight="1" x14ac:dyDescent="0.2">
      <c r="H204" s="46" t="str">
        <f>IF(Table1[[#This Row],[CFU (static)]]&gt;=$B$7,"Cx Positive","Cx Negative")</f>
        <v>Cx Negative</v>
      </c>
      <c r="I204" s="46" t="str" cm="1">
        <f t="array" ref="I20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04" s="46" t="str" cm="1">
        <f t="array" ref="J20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04" s="44" t="s">
        <v>4</v>
      </c>
      <c r="L204" s="44" t="s">
        <v>4</v>
      </c>
      <c r="M204" s="44" t="s">
        <v>4</v>
      </c>
      <c r="N204" s="45">
        <v>50000</v>
      </c>
    </row>
    <row r="205" spans="8:14" ht="17" customHeight="1" x14ac:dyDescent="0.2">
      <c r="H205" s="46" t="str">
        <f>IF(Table1[[#This Row],[CFU (static)]]&gt;=$B$7,"Cx Positive","Cx Negative")</f>
        <v>Cx Negative</v>
      </c>
      <c r="I205" s="46" t="str" cm="1">
        <f t="array" ref="I20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05" s="46" t="str" cm="1">
        <f t="array" ref="J20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05" s="44" t="s">
        <v>4</v>
      </c>
      <c r="L205" s="44" t="s">
        <v>4</v>
      </c>
      <c r="M205" s="44" t="s">
        <v>4</v>
      </c>
      <c r="N205" s="45">
        <v>0</v>
      </c>
    </row>
    <row r="206" spans="8:14" ht="17" customHeight="1" x14ac:dyDescent="0.2">
      <c r="H206" s="46" t="str">
        <f>IF(Table1[[#This Row],[CFU (static)]]&gt;=$B$7,"Cx Positive","Cx Negative")</f>
        <v>Cx Positive</v>
      </c>
      <c r="I206" s="46" t="str" cm="1">
        <f t="array" ref="I20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06" s="46" t="str" cm="1">
        <f t="array" ref="J20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206" s="44" t="s">
        <v>5</v>
      </c>
      <c r="L206" s="44" t="s">
        <v>6</v>
      </c>
      <c r="M206" s="44" t="s">
        <v>8</v>
      </c>
      <c r="N206" s="45">
        <v>100000</v>
      </c>
    </row>
    <row r="207" spans="8:14" ht="17" customHeight="1" x14ac:dyDescent="0.2">
      <c r="H207" s="46" t="str">
        <f>IF(Table1[[#This Row],[CFU (static)]]&gt;=$B$7,"Cx Positive","Cx Negative")</f>
        <v>Cx Positive</v>
      </c>
      <c r="I207" s="46" t="str" cm="1">
        <f t="array" ref="I20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07" s="46" t="str" cm="1">
        <f t="array" ref="J20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207" s="44" t="s">
        <v>5</v>
      </c>
      <c r="L207" s="44" t="s">
        <v>4</v>
      </c>
      <c r="M207" s="44" t="s">
        <v>9</v>
      </c>
      <c r="N207" s="45">
        <v>100000</v>
      </c>
    </row>
    <row r="208" spans="8:14" ht="17" customHeight="1" x14ac:dyDescent="0.2">
      <c r="H208" s="46" t="str">
        <f>IF(Table1[[#This Row],[CFU (static)]]&gt;=$B$7,"Cx Positive","Cx Negative")</f>
        <v>Cx Negative</v>
      </c>
      <c r="I208" s="46" t="str" cm="1">
        <f t="array" ref="I20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08" s="46" t="str" cm="1">
        <f t="array" ref="J20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08" s="44" t="s">
        <v>4</v>
      </c>
      <c r="L208" s="44" t="s">
        <v>4</v>
      </c>
      <c r="M208" s="44" t="s">
        <v>4</v>
      </c>
      <c r="N208" s="45">
        <v>0</v>
      </c>
    </row>
    <row r="209" spans="8:14" ht="17" customHeight="1" x14ac:dyDescent="0.2">
      <c r="H209" s="46" t="str">
        <f>IF(Table1[[#This Row],[CFU (static)]]&gt;=$B$7,"Cx Positive","Cx Negative")</f>
        <v>Cx Negative</v>
      </c>
      <c r="I209" s="46" t="str" cm="1">
        <f t="array" ref="I20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09" s="46" t="str" cm="1">
        <f t="array" ref="J20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09" s="44" t="s">
        <v>8</v>
      </c>
      <c r="L209" s="44" t="s">
        <v>4</v>
      </c>
      <c r="M209" s="44" t="s">
        <v>8</v>
      </c>
      <c r="N209" s="45">
        <v>0</v>
      </c>
    </row>
    <row r="210" spans="8:14" ht="17" customHeight="1" x14ac:dyDescent="0.2">
      <c r="H210" s="46" t="str">
        <f>IF(Table1[[#This Row],[CFU (static)]]&gt;=$B$7,"Cx Positive","Cx Negative")</f>
        <v>Cx Negative</v>
      </c>
      <c r="I210" s="46" t="str" cm="1">
        <f t="array" ref="I21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10" s="46" t="str" cm="1">
        <f t="array" ref="J21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10" s="44" t="s">
        <v>4</v>
      </c>
      <c r="L210" s="44" t="s">
        <v>4</v>
      </c>
      <c r="M210" s="44" t="s">
        <v>4</v>
      </c>
      <c r="N210" s="45">
        <v>0</v>
      </c>
    </row>
    <row r="211" spans="8:14" ht="17" customHeight="1" x14ac:dyDescent="0.2">
      <c r="H211" s="46" t="str">
        <f>IF(Table1[[#This Row],[CFU (static)]]&gt;=$B$7,"Cx Positive","Cx Negative")</f>
        <v>Cx Negative</v>
      </c>
      <c r="I211" s="46" t="str" cm="1">
        <f t="array" ref="I21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11" s="46" t="str" cm="1">
        <f t="array" ref="J21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11" s="44" t="s">
        <v>7</v>
      </c>
      <c r="L211" s="44" t="s">
        <v>4</v>
      </c>
      <c r="M211" s="44" t="s">
        <v>4</v>
      </c>
      <c r="N211" s="45">
        <v>0</v>
      </c>
    </row>
    <row r="212" spans="8:14" ht="17" customHeight="1" x14ac:dyDescent="0.2">
      <c r="H212" s="46" t="str">
        <f>IF(Table1[[#This Row],[CFU (static)]]&gt;=$B$7,"Cx Positive","Cx Negative")</f>
        <v>Cx Negative</v>
      </c>
      <c r="I212" s="46" t="str" cm="1">
        <f t="array" ref="I21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12" s="46" t="str" cm="1">
        <f t="array" ref="J21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12" s="44" t="s">
        <v>7</v>
      </c>
      <c r="L212" s="44" t="s">
        <v>4</v>
      </c>
      <c r="M212" s="44" t="s">
        <v>4</v>
      </c>
      <c r="N212" s="45">
        <v>0</v>
      </c>
    </row>
    <row r="213" spans="8:14" ht="17" customHeight="1" x14ac:dyDescent="0.2">
      <c r="H213" s="46" t="str">
        <f>IF(Table1[[#This Row],[CFU (static)]]&gt;=$B$7,"Cx Positive","Cx Negative")</f>
        <v>Cx Negative</v>
      </c>
      <c r="I213" s="46" t="str" cm="1">
        <f t="array" ref="I21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13" s="46" t="str" cm="1">
        <f t="array" ref="J21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13" s="44" t="s">
        <v>4</v>
      </c>
      <c r="L213" s="44" t="s">
        <v>4</v>
      </c>
      <c r="M213" s="44" t="s">
        <v>7</v>
      </c>
      <c r="N213" s="45">
        <v>0</v>
      </c>
    </row>
    <row r="214" spans="8:14" ht="17" customHeight="1" x14ac:dyDescent="0.2">
      <c r="H214" s="46" t="str">
        <f>IF(Table1[[#This Row],[CFU (static)]]&gt;=$B$7,"Cx Positive","Cx Negative")</f>
        <v>Cx Negative</v>
      </c>
      <c r="I214" s="46" t="str" cm="1">
        <f t="array" ref="I21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14" s="46" t="str" cm="1">
        <f t="array" ref="J21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14" s="44" t="s">
        <v>4</v>
      </c>
      <c r="L214" s="44" t="s">
        <v>4</v>
      </c>
      <c r="M214" s="44" t="s">
        <v>5</v>
      </c>
      <c r="N214" s="45">
        <v>0</v>
      </c>
    </row>
    <row r="215" spans="8:14" ht="17" customHeight="1" x14ac:dyDescent="0.2">
      <c r="H215" s="46" t="str">
        <f>IF(Table1[[#This Row],[CFU (static)]]&gt;=$B$7,"Cx Positive","Cx Negative")</f>
        <v>Cx Positive</v>
      </c>
      <c r="I215" s="46" t="str" cm="1">
        <f t="array" ref="I21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15" s="46" t="str" cm="1">
        <f t="array" ref="J21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215" s="44" t="s">
        <v>8</v>
      </c>
      <c r="L215" s="44" t="s">
        <v>6</v>
      </c>
      <c r="M215" s="44" t="s">
        <v>4</v>
      </c>
      <c r="N215" s="45">
        <v>100000</v>
      </c>
    </row>
    <row r="216" spans="8:14" ht="17" customHeight="1" x14ac:dyDescent="0.2">
      <c r="H216" s="46" t="str">
        <f>IF(Table1[[#This Row],[CFU (static)]]&gt;=$B$7,"Cx Positive","Cx Negative")</f>
        <v>Cx Negative</v>
      </c>
      <c r="I216" s="46" t="str" cm="1">
        <f t="array" ref="I21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16" s="46" t="str" cm="1">
        <f t="array" ref="J21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16" s="44" t="s">
        <v>4</v>
      </c>
      <c r="L216" s="44" t="s">
        <v>4</v>
      </c>
      <c r="M216" s="44" t="s">
        <v>4</v>
      </c>
      <c r="N216" s="45">
        <v>0</v>
      </c>
    </row>
    <row r="217" spans="8:14" ht="17" customHeight="1" x14ac:dyDescent="0.2">
      <c r="H217" s="46" t="str">
        <f>IF(Table1[[#This Row],[CFU (static)]]&gt;=$B$7,"Cx Positive","Cx Negative")</f>
        <v>Cx Negative</v>
      </c>
      <c r="I217" s="46" t="str" cm="1">
        <f t="array" ref="I21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17" s="46" t="str" cm="1">
        <f t="array" ref="J21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17" s="44" t="s">
        <v>4</v>
      </c>
      <c r="L217" s="44" t="s">
        <v>4</v>
      </c>
      <c r="M217" s="44" t="s">
        <v>4</v>
      </c>
      <c r="N217" s="45">
        <v>0</v>
      </c>
    </row>
    <row r="218" spans="8:14" ht="17" customHeight="1" x14ac:dyDescent="0.2">
      <c r="H218" s="46" t="str">
        <f>IF(Table1[[#This Row],[CFU (static)]]&gt;=$B$7,"Cx Positive","Cx Negative")</f>
        <v>Cx Negative</v>
      </c>
      <c r="I218" s="46" t="str" cm="1">
        <f t="array" ref="I21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18" s="46" t="str" cm="1">
        <f t="array" ref="J21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18" s="44" t="s">
        <v>4</v>
      </c>
      <c r="L218" s="44" t="s">
        <v>4</v>
      </c>
      <c r="M218" s="44" t="s">
        <v>4</v>
      </c>
      <c r="N218" s="45">
        <v>0</v>
      </c>
    </row>
    <row r="219" spans="8:14" ht="17" customHeight="1" x14ac:dyDescent="0.2">
      <c r="H219" s="46" t="str">
        <f>IF(Table1[[#This Row],[CFU (static)]]&gt;=$B$7,"Cx Positive","Cx Negative")</f>
        <v>Cx Negative</v>
      </c>
      <c r="I219" s="46" t="str" cm="1">
        <f t="array" ref="I21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19" s="46" t="str" cm="1">
        <f t="array" ref="J21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19" s="44" t="s">
        <v>4</v>
      </c>
      <c r="L219" s="44" t="s">
        <v>4</v>
      </c>
      <c r="M219" s="44" t="s">
        <v>4</v>
      </c>
      <c r="N219" s="45">
        <v>0</v>
      </c>
    </row>
    <row r="220" spans="8:14" ht="17" customHeight="1" x14ac:dyDescent="0.2">
      <c r="H220" s="46" t="str">
        <f>IF(Table1[[#This Row],[CFU (static)]]&gt;=$B$7,"Cx Positive","Cx Negative")</f>
        <v>Cx Negative</v>
      </c>
      <c r="I220" s="46" t="str" cm="1">
        <f t="array" ref="I22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20" s="46" t="str" cm="1">
        <f t="array" ref="J22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20" s="44" t="s">
        <v>4</v>
      </c>
      <c r="L220" s="44" t="s">
        <v>4</v>
      </c>
      <c r="M220" s="44" t="s">
        <v>4</v>
      </c>
      <c r="N220" s="45">
        <v>0</v>
      </c>
    </row>
    <row r="221" spans="8:14" ht="17" customHeight="1" x14ac:dyDescent="0.2">
      <c r="H221" s="46" t="str">
        <f>IF(Table1[[#This Row],[CFU (static)]]&gt;=$B$7,"Cx Positive","Cx Negative")</f>
        <v>Cx Negative</v>
      </c>
      <c r="I221" s="46" t="str" cm="1">
        <f t="array" ref="I22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21" s="46" t="str" cm="1">
        <f t="array" ref="J22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21" s="44" t="s">
        <v>4</v>
      </c>
      <c r="L221" s="44" t="s">
        <v>4</v>
      </c>
      <c r="M221" s="44" t="s">
        <v>4</v>
      </c>
      <c r="N221" s="45">
        <v>0</v>
      </c>
    </row>
    <row r="222" spans="8:14" ht="17" customHeight="1" x14ac:dyDescent="0.2">
      <c r="H222" s="46" t="str">
        <f>IF(Table1[[#This Row],[CFU (static)]]&gt;=$B$7,"Cx Positive","Cx Negative")</f>
        <v>Cx Negative</v>
      </c>
      <c r="I222" s="46" t="str" cm="1">
        <f t="array" ref="I22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22" s="46" t="str" cm="1">
        <f t="array" ref="J22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22" s="44" t="s">
        <v>5</v>
      </c>
      <c r="L222" s="44" t="s">
        <v>6</v>
      </c>
      <c r="M222" s="44" t="s">
        <v>8</v>
      </c>
      <c r="N222" s="45">
        <v>50000</v>
      </c>
    </row>
    <row r="223" spans="8:14" ht="17" customHeight="1" x14ac:dyDescent="0.2">
      <c r="H223" s="46" t="str">
        <f>IF(Table1[[#This Row],[CFU (static)]]&gt;=$B$7,"Cx Positive","Cx Negative")</f>
        <v>Cx Negative</v>
      </c>
      <c r="I223" s="46" t="str" cm="1">
        <f t="array" ref="I22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23" s="46" t="str" cm="1">
        <f t="array" ref="J22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23" s="44" t="s">
        <v>4</v>
      </c>
      <c r="L223" s="44" t="s">
        <v>4</v>
      </c>
      <c r="M223" s="44" t="s">
        <v>9</v>
      </c>
      <c r="N223" s="45">
        <v>0</v>
      </c>
    </row>
    <row r="224" spans="8:14" ht="17" customHeight="1" x14ac:dyDescent="0.2">
      <c r="H224" s="46" t="str">
        <f>IF(Table1[[#This Row],[CFU (static)]]&gt;=$B$7,"Cx Positive","Cx Negative")</f>
        <v>Cx Negative</v>
      </c>
      <c r="I224" s="46" t="str" cm="1">
        <f t="array" ref="I22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24" s="46" t="str" cm="1">
        <f t="array" ref="J22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24" s="44" t="s">
        <v>4</v>
      </c>
      <c r="L224" s="44" t="s">
        <v>4</v>
      </c>
      <c r="M224" s="44" t="s">
        <v>4</v>
      </c>
      <c r="N224" s="45">
        <v>0</v>
      </c>
    </row>
    <row r="225" spans="8:14" ht="17" customHeight="1" x14ac:dyDescent="0.2">
      <c r="H225" s="46" t="str">
        <f>IF(Table1[[#This Row],[CFU (static)]]&gt;=$B$7,"Cx Positive","Cx Negative")</f>
        <v>Cx Negative</v>
      </c>
      <c r="I225" s="46" t="str" cm="1">
        <f t="array" ref="I22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25" s="46" t="str" cm="1">
        <f t="array" ref="J22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25" s="44" t="s">
        <v>4</v>
      </c>
      <c r="L225" s="44" t="s">
        <v>4</v>
      </c>
      <c r="M225" s="44" t="s">
        <v>4</v>
      </c>
      <c r="N225" s="45">
        <v>0</v>
      </c>
    </row>
    <row r="226" spans="8:14" ht="17" customHeight="1" x14ac:dyDescent="0.2">
      <c r="H226" s="46" t="str">
        <f>IF(Table1[[#This Row],[CFU (static)]]&gt;=$B$7,"Cx Positive","Cx Negative")</f>
        <v>Cx Positive</v>
      </c>
      <c r="I226" s="46" t="str" cm="1">
        <f t="array" ref="I22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26" s="46" t="str" cm="1">
        <f t="array" ref="J22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226" s="44" t="s">
        <v>8</v>
      </c>
      <c r="L226" s="44" t="s">
        <v>4</v>
      </c>
      <c r="M226" s="44" t="s">
        <v>9</v>
      </c>
      <c r="N226" s="45">
        <v>100000</v>
      </c>
    </row>
    <row r="227" spans="8:14" ht="17" customHeight="1" x14ac:dyDescent="0.2">
      <c r="H227" s="46" t="str">
        <f>IF(Table1[[#This Row],[CFU (static)]]&gt;=$B$7,"Cx Positive","Cx Negative")</f>
        <v>Cx Negative</v>
      </c>
      <c r="I227" s="46" t="str" cm="1">
        <f t="array" ref="I22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27" s="46" t="str" cm="1">
        <f t="array" ref="J22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27" s="44" t="s">
        <v>4</v>
      </c>
      <c r="L227" s="44" t="s">
        <v>4</v>
      </c>
      <c r="M227" s="44" t="s">
        <v>4</v>
      </c>
      <c r="N227" s="45">
        <v>0</v>
      </c>
    </row>
    <row r="228" spans="8:14" ht="17" customHeight="1" x14ac:dyDescent="0.2">
      <c r="H228" s="46" t="str">
        <f>IF(Table1[[#This Row],[CFU (static)]]&gt;=$B$7,"Cx Positive","Cx Negative")</f>
        <v>Cx Negative</v>
      </c>
      <c r="I228" s="46" t="str" cm="1">
        <f t="array" ref="I22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28" s="46" t="str" cm="1">
        <f t="array" ref="J22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28" s="44" t="s">
        <v>4</v>
      </c>
      <c r="L228" s="44" t="s">
        <v>4</v>
      </c>
      <c r="M228" s="44" t="s">
        <v>5</v>
      </c>
      <c r="N228" s="45">
        <v>0</v>
      </c>
    </row>
    <row r="229" spans="8:14" ht="17" customHeight="1" x14ac:dyDescent="0.2">
      <c r="H229" s="46" t="str">
        <f>IF(Table1[[#This Row],[CFU (static)]]&gt;=$B$7,"Cx Positive","Cx Negative")</f>
        <v>Cx Negative</v>
      </c>
      <c r="I229" s="46" t="str" cm="1">
        <f t="array" ref="I22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29" s="46" t="str" cm="1">
        <f t="array" ref="J22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29" s="44" t="s">
        <v>4</v>
      </c>
      <c r="L229" s="44" t="s">
        <v>4</v>
      </c>
      <c r="M229" s="44" t="s">
        <v>4</v>
      </c>
      <c r="N229" s="45">
        <v>0</v>
      </c>
    </row>
    <row r="230" spans="8:14" ht="17" customHeight="1" x14ac:dyDescent="0.2">
      <c r="H230" s="46" t="str">
        <f>IF(Table1[[#This Row],[CFU (static)]]&gt;=$B$7,"Cx Positive","Cx Negative")</f>
        <v>Cx Negative</v>
      </c>
      <c r="I230" s="46" t="str" cm="1">
        <f t="array" ref="I23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30" s="46" t="str" cm="1">
        <f t="array" ref="J23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30" s="44" t="s">
        <v>4</v>
      </c>
      <c r="L230" s="44" t="s">
        <v>4</v>
      </c>
      <c r="M230" s="44" t="s">
        <v>4</v>
      </c>
      <c r="N230" s="45">
        <v>0</v>
      </c>
    </row>
    <row r="231" spans="8:14" ht="17" customHeight="1" x14ac:dyDescent="0.2">
      <c r="H231" s="46" t="str">
        <f>IF(Table1[[#This Row],[CFU (static)]]&gt;=$B$7,"Cx Positive","Cx Negative")</f>
        <v>Cx Negative</v>
      </c>
      <c r="I231" s="46" t="str" cm="1">
        <f t="array" ref="I23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31" s="46" t="str" cm="1">
        <f t="array" ref="J23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31" s="44" t="s">
        <v>4</v>
      </c>
      <c r="L231" s="44" t="s">
        <v>4</v>
      </c>
      <c r="M231" s="44" t="s">
        <v>4</v>
      </c>
      <c r="N231" s="45">
        <v>50000</v>
      </c>
    </row>
    <row r="232" spans="8:14" ht="17" customHeight="1" x14ac:dyDescent="0.2">
      <c r="H232" s="46" t="str">
        <f>IF(Table1[[#This Row],[CFU (static)]]&gt;=$B$7,"Cx Positive","Cx Negative")</f>
        <v>Cx Negative</v>
      </c>
      <c r="I232" s="46" t="str" cm="1">
        <f t="array" ref="I23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32" s="46" t="str" cm="1">
        <f t="array" ref="J23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32" s="44" t="s">
        <v>4</v>
      </c>
      <c r="L232" s="44" t="s">
        <v>4</v>
      </c>
      <c r="M232" s="44" t="s">
        <v>4</v>
      </c>
      <c r="N232" s="45">
        <v>0</v>
      </c>
    </row>
    <row r="233" spans="8:14" ht="17" customHeight="1" x14ac:dyDescent="0.2">
      <c r="H233" s="46" t="str">
        <f>IF(Table1[[#This Row],[CFU (static)]]&gt;=$B$7,"Cx Positive","Cx Negative")</f>
        <v>Cx Negative</v>
      </c>
      <c r="I233" s="46" t="str" cm="1">
        <f t="array" ref="I23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33" s="46" t="str" cm="1">
        <f t="array" ref="J23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33" s="44" t="s">
        <v>4</v>
      </c>
      <c r="L233" s="44" t="s">
        <v>4</v>
      </c>
      <c r="M233" s="44" t="s">
        <v>4</v>
      </c>
      <c r="N233" s="45">
        <v>50000</v>
      </c>
    </row>
    <row r="234" spans="8:14" ht="17" customHeight="1" x14ac:dyDescent="0.2">
      <c r="H234" s="46" t="str">
        <f>IF(Table1[[#This Row],[CFU (static)]]&gt;=$B$7,"Cx Positive","Cx Negative")</f>
        <v>Cx Negative</v>
      </c>
      <c r="I234" s="46" t="str" cm="1">
        <f t="array" ref="I23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34" s="46" t="str" cm="1">
        <f t="array" ref="J23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34" s="44" t="s">
        <v>7</v>
      </c>
      <c r="L234" s="44" t="s">
        <v>4</v>
      </c>
      <c r="M234" s="44" t="s">
        <v>9</v>
      </c>
      <c r="N234" s="45">
        <v>0</v>
      </c>
    </row>
    <row r="235" spans="8:14" ht="17" customHeight="1" x14ac:dyDescent="0.2">
      <c r="H235" s="46" t="str">
        <f>IF(Table1[[#This Row],[CFU (static)]]&gt;=$B$7,"Cx Positive","Cx Negative")</f>
        <v>Cx Negative</v>
      </c>
      <c r="I235" s="46" t="str" cm="1">
        <f t="array" ref="I23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35" s="46" t="str" cm="1">
        <f t="array" ref="J23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35" s="44" t="s">
        <v>4</v>
      </c>
      <c r="L235" s="44" t="s">
        <v>4</v>
      </c>
      <c r="M235" s="44" t="s">
        <v>4</v>
      </c>
      <c r="N235" s="45">
        <v>0</v>
      </c>
    </row>
    <row r="236" spans="8:14" ht="17" customHeight="1" x14ac:dyDescent="0.2">
      <c r="H236" s="46" t="str">
        <f>IF(Table1[[#This Row],[CFU (static)]]&gt;=$B$7,"Cx Positive","Cx Negative")</f>
        <v>Cx Negative</v>
      </c>
      <c r="I236" s="46" t="str" cm="1">
        <f t="array" ref="I23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36" s="46" t="str" cm="1">
        <f t="array" ref="J23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36" s="44" t="s">
        <v>4</v>
      </c>
      <c r="L236" s="44" t="s">
        <v>4</v>
      </c>
      <c r="M236" s="44" t="s">
        <v>4</v>
      </c>
      <c r="N236" s="45">
        <v>0</v>
      </c>
    </row>
    <row r="237" spans="8:14" ht="17" customHeight="1" x14ac:dyDescent="0.2">
      <c r="H237" s="46" t="str">
        <f>IF(Table1[[#This Row],[CFU (static)]]&gt;=$B$7,"Cx Positive","Cx Negative")</f>
        <v>Cx Negative</v>
      </c>
      <c r="I237" s="46" t="str" cm="1">
        <f t="array" ref="I23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37" s="46" t="str" cm="1">
        <f t="array" ref="J23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37" s="44" t="s">
        <v>4</v>
      </c>
      <c r="L237" s="44" t="s">
        <v>4</v>
      </c>
      <c r="M237" s="44" t="s">
        <v>4</v>
      </c>
      <c r="N237" s="45">
        <v>10000</v>
      </c>
    </row>
    <row r="238" spans="8:14" ht="17" customHeight="1" x14ac:dyDescent="0.2">
      <c r="H238" s="46" t="str">
        <f>IF(Table1[[#This Row],[CFU (static)]]&gt;=$B$7,"Cx Positive","Cx Negative")</f>
        <v>Cx Negative</v>
      </c>
      <c r="I238" s="46" t="str" cm="1">
        <f t="array" ref="I23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38" s="46" t="str" cm="1">
        <f t="array" ref="J23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38" s="44" t="s">
        <v>4</v>
      </c>
      <c r="L238" s="44" t="s">
        <v>4</v>
      </c>
      <c r="M238" s="44" t="s">
        <v>7</v>
      </c>
      <c r="N238" s="45">
        <v>0</v>
      </c>
    </row>
    <row r="239" spans="8:14" ht="17" customHeight="1" x14ac:dyDescent="0.2">
      <c r="H239" s="46" t="str">
        <f>IF(Table1[[#This Row],[CFU (static)]]&gt;=$B$7,"Cx Positive","Cx Negative")</f>
        <v>Cx Negative</v>
      </c>
      <c r="I239" s="46" t="str" cm="1">
        <f t="array" ref="I23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39" s="46" t="str" cm="1">
        <f t="array" ref="J23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39" s="44" t="s">
        <v>4</v>
      </c>
      <c r="L239" s="44" t="s">
        <v>4</v>
      </c>
      <c r="M239" s="44" t="s">
        <v>4</v>
      </c>
      <c r="N239" s="45">
        <v>0</v>
      </c>
    </row>
    <row r="240" spans="8:14" ht="17" customHeight="1" x14ac:dyDescent="0.2">
      <c r="H240" s="46" t="str">
        <f>IF(Table1[[#This Row],[CFU (static)]]&gt;=$B$7,"Cx Positive","Cx Negative")</f>
        <v>Cx Negative</v>
      </c>
      <c r="I240" s="46" t="str" cm="1">
        <f t="array" ref="I24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40" s="46" t="str" cm="1">
        <f t="array" ref="J24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40" s="44" t="s">
        <v>4</v>
      </c>
      <c r="L240" s="44" t="s">
        <v>4</v>
      </c>
      <c r="M240" s="44" t="s">
        <v>4</v>
      </c>
      <c r="N240" s="45">
        <v>0</v>
      </c>
    </row>
    <row r="241" spans="8:14" ht="17" customHeight="1" x14ac:dyDescent="0.2">
      <c r="H241" s="46" t="str">
        <f>IF(Table1[[#This Row],[CFU (static)]]&gt;=$B$7,"Cx Positive","Cx Negative")</f>
        <v>Cx Negative</v>
      </c>
      <c r="I241" s="46" t="str" cm="1">
        <f t="array" ref="I24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41" s="46" t="str" cm="1">
        <f t="array" ref="J24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41" s="44" t="s">
        <v>8</v>
      </c>
      <c r="L241" s="44" t="s">
        <v>4</v>
      </c>
      <c r="M241" s="44" t="s">
        <v>5</v>
      </c>
      <c r="N241" s="45">
        <v>0</v>
      </c>
    </row>
    <row r="242" spans="8:14" ht="17" customHeight="1" x14ac:dyDescent="0.2">
      <c r="H242" s="46" t="str">
        <f>IF(Table1[[#This Row],[CFU (static)]]&gt;=$B$7,"Cx Positive","Cx Negative")</f>
        <v>Cx Negative</v>
      </c>
      <c r="I242" s="46" t="str" cm="1">
        <f t="array" ref="I24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42" s="46" t="str" cm="1">
        <f t="array" ref="J24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42" s="44" t="s">
        <v>4</v>
      </c>
      <c r="L242" s="44" t="s">
        <v>4</v>
      </c>
      <c r="M242" s="44" t="s">
        <v>4</v>
      </c>
      <c r="N242" s="45">
        <v>0</v>
      </c>
    </row>
    <row r="243" spans="8:14" ht="17" customHeight="1" x14ac:dyDescent="0.2">
      <c r="H243" s="46" t="str">
        <f>IF(Table1[[#This Row],[CFU (static)]]&gt;=$B$7,"Cx Positive","Cx Negative")</f>
        <v>Cx Negative</v>
      </c>
      <c r="I243" s="46" t="str" cm="1">
        <f t="array" ref="I24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43" s="46" t="str" cm="1">
        <f t="array" ref="J24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43" s="44" t="s">
        <v>4</v>
      </c>
      <c r="L243" s="44" t="s">
        <v>4</v>
      </c>
      <c r="M243" s="44" t="s">
        <v>8</v>
      </c>
      <c r="N243" s="45">
        <v>0</v>
      </c>
    </row>
    <row r="244" spans="8:14" ht="17" customHeight="1" x14ac:dyDescent="0.2">
      <c r="H244" s="46" t="str">
        <f>IF(Table1[[#This Row],[CFU (static)]]&gt;=$B$7,"Cx Positive","Cx Negative")</f>
        <v>Cx Negative</v>
      </c>
      <c r="I244" s="46" t="str" cm="1">
        <f t="array" ref="I24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44" s="46" t="str" cm="1">
        <f t="array" ref="J24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44" s="44" t="s">
        <v>5</v>
      </c>
      <c r="L244" s="44" t="s">
        <v>4</v>
      </c>
      <c r="M244" s="44" t="s">
        <v>5</v>
      </c>
      <c r="N244" s="45">
        <v>0</v>
      </c>
    </row>
    <row r="245" spans="8:14" ht="17" customHeight="1" x14ac:dyDescent="0.2">
      <c r="H245" s="46" t="str">
        <f>IF(Table1[[#This Row],[CFU (static)]]&gt;=$B$7,"Cx Positive","Cx Negative")</f>
        <v>Cx Negative</v>
      </c>
      <c r="I245" s="46" t="str" cm="1">
        <f t="array" ref="I24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45" s="46" t="str" cm="1">
        <f t="array" ref="J24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45" s="44" t="s">
        <v>4</v>
      </c>
      <c r="L245" s="44" t="s">
        <v>4</v>
      </c>
      <c r="M245" s="44" t="s">
        <v>4</v>
      </c>
      <c r="N245" s="45">
        <v>0</v>
      </c>
    </row>
    <row r="246" spans="8:14" ht="17" customHeight="1" x14ac:dyDescent="0.2">
      <c r="H246" s="46" t="str">
        <f>IF(Table1[[#This Row],[CFU (static)]]&gt;=$B$7,"Cx Positive","Cx Negative")</f>
        <v>Cx Negative</v>
      </c>
      <c r="I246" s="46" t="str" cm="1">
        <f t="array" ref="I24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46" s="46" t="str" cm="1">
        <f t="array" ref="J24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46" s="44" t="s">
        <v>8</v>
      </c>
      <c r="L246" s="44" t="s">
        <v>4</v>
      </c>
      <c r="M246" s="44" t="s">
        <v>7</v>
      </c>
      <c r="N246" s="45">
        <v>0</v>
      </c>
    </row>
    <row r="247" spans="8:14" ht="17" customHeight="1" x14ac:dyDescent="0.2">
      <c r="H247" s="46" t="str">
        <f>IF(Table1[[#This Row],[CFU (static)]]&gt;=$B$7,"Cx Positive","Cx Negative")</f>
        <v>Cx Positive</v>
      </c>
      <c r="I247" s="46" t="str" cm="1">
        <f t="array" ref="I24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47" s="46" t="str" cm="1">
        <f t="array" ref="J24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247" s="44" t="s">
        <v>5</v>
      </c>
      <c r="L247" s="44" t="s">
        <v>4</v>
      </c>
      <c r="M247" s="44" t="s">
        <v>4</v>
      </c>
      <c r="N247" s="45">
        <v>100000</v>
      </c>
    </row>
    <row r="248" spans="8:14" ht="17" customHeight="1" x14ac:dyDescent="0.2">
      <c r="H248" s="46" t="str">
        <f>IF(Table1[[#This Row],[CFU (static)]]&gt;=$B$7,"Cx Positive","Cx Negative")</f>
        <v>Cx Negative</v>
      </c>
      <c r="I248" s="46" t="str" cm="1">
        <f t="array" ref="I24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48" s="46" t="str" cm="1">
        <f t="array" ref="J24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48" s="44" t="s">
        <v>4</v>
      </c>
      <c r="L248" s="44" t="s">
        <v>4</v>
      </c>
      <c r="M248" s="44" t="s">
        <v>4</v>
      </c>
      <c r="N248" s="45">
        <v>0</v>
      </c>
    </row>
    <row r="249" spans="8:14" ht="17" customHeight="1" x14ac:dyDescent="0.2">
      <c r="H249" s="46" t="str">
        <f>IF(Table1[[#This Row],[CFU (static)]]&gt;=$B$7,"Cx Positive","Cx Negative")</f>
        <v>Cx Negative</v>
      </c>
      <c r="I249" s="46" t="str" cm="1">
        <f t="array" ref="I24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49" s="46" t="str" cm="1">
        <f t="array" ref="J24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49" s="44" t="s">
        <v>4</v>
      </c>
      <c r="L249" s="44" t="s">
        <v>4</v>
      </c>
      <c r="M249" s="44" t="s">
        <v>4</v>
      </c>
      <c r="N249" s="45">
        <v>0</v>
      </c>
    </row>
    <row r="250" spans="8:14" ht="17" customHeight="1" x14ac:dyDescent="0.2">
      <c r="H250" s="46" t="str">
        <f>IF(Table1[[#This Row],[CFU (static)]]&gt;=$B$7,"Cx Positive","Cx Negative")</f>
        <v>Cx Negative</v>
      </c>
      <c r="I250" s="46" t="str" cm="1">
        <f t="array" ref="I25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50" s="46" t="str" cm="1">
        <f t="array" ref="J25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50" s="44" t="s">
        <v>4</v>
      </c>
      <c r="L250" s="44" t="s">
        <v>4</v>
      </c>
      <c r="M250" s="44" t="s">
        <v>4</v>
      </c>
      <c r="N250" s="45">
        <v>0</v>
      </c>
    </row>
    <row r="251" spans="8:14" ht="17" customHeight="1" x14ac:dyDescent="0.2">
      <c r="H251" s="46" t="str">
        <f>IF(Table1[[#This Row],[CFU (static)]]&gt;=$B$7,"Cx Positive","Cx Negative")</f>
        <v>Cx Negative</v>
      </c>
      <c r="I251" s="46" t="str" cm="1">
        <f t="array" ref="I25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51" s="46" t="str" cm="1">
        <f t="array" ref="J25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51" s="44" t="s">
        <v>7</v>
      </c>
      <c r="L251" s="44" t="s">
        <v>4</v>
      </c>
      <c r="M251" s="44" t="s">
        <v>7</v>
      </c>
      <c r="N251" s="45">
        <v>0</v>
      </c>
    </row>
    <row r="252" spans="8:14" ht="17" customHeight="1" x14ac:dyDescent="0.2">
      <c r="H252" s="46" t="str">
        <f>IF(Table1[[#This Row],[CFU (static)]]&gt;=$B$7,"Cx Positive","Cx Negative")</f>
        <v>Cx Negative</v>
      </c>
      <c r="I252" s="46" t="str" cm="1">
        <f t="array" ref="I25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52" s="46" t="str" cm="1">
        <f t="array" ref="J25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52" s="44" t="s">
        <v>8</v>
      </c>
      <c r="L252" s="44" t="s">
        <v>4</v>
      </c>
      <c r="M252" s="44" t="s">
        <v>4</v>
      </c>
      <c r="N252" s="45">
        <v>0</v>
      </c>
    </row>
    <row r="253" spans="8:14" ht="17" customHeight="1" x14ac:dyDescent="0.2">
      <c r="H253" s="46" t="str">
        <f>IF(Table1[[#This Row],[CFU (static)]]&gt;=$B$7,"Cx Positive","Cx Negative")</f>
        <v>Cx Negative</v>
      </c>
      <c r="I253" s="46" t="str" cm="1">
        <f t="array" ref="I25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53" s="46" t="str" cm="1">
        <f t="array" ref="J25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53" s="44" t="s">
        <v>4</v>
      </c>
      <c r="L253" s="44" t="s">
        <v>4</v>
      </c>
      <c r="M253" s="44" t="s">
        <v>4</v>
      </c>
      <c r="N253" s="45">
        <v>0</v>
      </c>
    </row>
    <row r="254" spans="8:14" ht="17" customHeight="1" x14ac:dyDescent="0.2">
      <c r="H254" s="46" t="str">
        <f>IF(Table1[[#This Row],[CFU (static)]]&gt;=$B$7,"Cx Positive","Cx Negative")</f>
        <v>Cx Positive</v>
      </c>
      <c r="I254" s="46" t="str" cm="1">
        <f t="array" ref="I25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54" s="46" t="str" cm="1">
        <f t="array" ref="J25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254" s="44" t="s">
        <v>5</v>
      </c>
      <c r="L254" s="44" t="s">
        <v>4</v>
      </c>
      <c r="M254" s="44" t="s">
        <v>8</v>
      </c>
      <c r="N254" s="45">
        <v>100000</v>
      </c>
    </row>
    <row r="255" spans="8:14" ht="17" customHeight="1" x14ac:dyDescent="0.2">
      <c r="H255" s="46" t="str">
        <f>IF(Table1[[#This Row],[CFU (static)]]&gt;=$B$7,"Cx Positive","Cx Negative")</f>
        <v>Cx Negative</v>
      </c>
      <c r="I255" s="46" t="str" cm="1">
        <f t="array" ref="I25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55" s="46" t="str" cm="1">
        <f t="array" ref="J25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55" s="44" t="s">
        <v>4</v>
      </c>
      <c r="L255" s="44" t="s">
        <v>4</v>
      </c>
      <c r="M255" s="44" t="s">
        <v>4</v>
      </c>
      <c r="N255" s="45">
        <v>0</v>
      </c>
    </row>
    <row r="256" spans="8:14" ht="17" customHeight="1" x14ac:dyDescent="0.2">
      <c r="H256" s="46" t="str">
        <f>IF(Table1[[#This Row],[CFU (static)]]&gt;=$B$7,"Cx Positive","Cx Negative")</f>
        <v>Cx Negative</v>
      </c>
      <c r="I256" s="46" t="str" cm="1">
        <f t="array" ref="I25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56" s="46" t="str" cm="1">
        <f t="array" ref="J25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56" s="44" t="s">
        <v>4</v>
      </c>
      <c r="L256" s="44" t="s">
        <v>4</v>
      </c>
      <c r="M256" s="44" t="s">
        <v>4</v>
      </c>
      <c r="N256" s="45">
        <v>0</v>
      </c>
    </row>
    <row r="257" spans="8:14" ht="17" customHeight="1" x14ac:dyDescent="0.2">
      <c r="H257" s="46" t="str">
        <f>IF(Table1[[#This Row],[CFU (static)]]&gt;=$B$7,"Cx Positive","Cx Negative")</f>
        <v>Cx Negative</v>
      </c>
      <c r="I257" s="46" t="str" cm="1">
        <f t="array" ref="I25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57" s="46" t="str" cm="1">
        <f t="array" ref="J25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57" s="44" t="s">
        <v>4</v>
      </c>
      <c r="L257" s="44" t="s">
        <v>4</v>
      </c>
      <c r="M257" s="44" t="s">
        <v>9</v>
      </c>
      <c r="N257" s="45">
        <v>0</v>
      </c>
    </row>
    <row r="258" spans="8:14" ht="17" customHeight="1" x14ac:dyDescent="0.2">
      <c r="H258" s="46" t="str">
        <f>IF(Table1[[#This Row],[CFU (static)]]&gt;=$B$7,"Cx Positive","Cx Negative")</f>
        <v>Cx Negative</v>
      </c>
      <c r="I258" s="46" t="str" cm="1">
        <f t="array" ref="I25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58" s="46" t="str" cm="1">
        <f t="array" ref="J25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58" s="44" t="s">
        <v>4</v>
      </c>
      <c r="L258" s="44" t="s">
        <v>4</v>
      </c>
      <c r="M258" s="44" t="s">
        <v>4</v>
      </c>
      <c r="N258" s="45">
        <v>0</v>
      </c>
    </row>
    <row r="259" spans="8:14" ht="17" customHeight="1" x14ac:dyDescent="0.2">
      <c r="H259" s="46" t="str">
        <f>IF(Table1[[#This Row],[CFU (static)]]&gt;=$B$7,"Cx Positive","Cx Negative")</f>
        <v>Cx Positive</v>
      </c>
      <c r="I259" s="46" t="str" cm="1">
        <f t="array" ref="I25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59" s="46" t="str" cm="1">
        <f t="array" ref="J25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Negative</v>
      </c>
      <c r="K259" s="44" t="s">
        <v>4</v>
      </c>
      <c r="L259" s="44" t="s">
        <v>4</v>
      </c>
      <c r="M259" s="44" t="s">
        <v>4</v>
      </c>
      <c r="N259" s="45">
        <v>100000</v>
      </c>
    </row>
    <row r="260" spans="8:14" ht="17" customHeight="1" x14ac:dyDescent="0.2">
      <c r="H260" s="46" t="str">
        <f>IF(Table1[[#This Row],[CFU (static)]]&gt;=$B$7,"Cx Positive","Cx Negative")</f>
        <v>Cx Negative</v>
      </c>
      <c r="I260" s="46" t="str" cm="1">
        <f t="array" ref="I26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60" s="46" t="str" cm="1">
        <f t="array" ref="J26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60" s="44" t="s">
        <v>5</v>
      </c>
      <c r="L260" s="44" t="s">
        <v>4</v>
      </c>
      <c r="M260" s="44" t="s">
        <v>4</v>
      </c>
      <c r="N260" s="45">
        <v>0</v>
      </c>
    </row>
    <row r="261" spans="8:14" ht="17" customHeight="1" x14ac:dyDescent="0.2">
      <c r="H261" s="46" t="str">
        <f>IF(Table1[[#This Row],[CFU (static)]]&gt;=$B$7,"Cx Positive","Cx Negative")</f>
        <v>Cx Negative</v>
      </c>
      <c r="I261" s="46" t="str" cm="1">
        <f t="array" ref="I26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61" s="46" t="str" cm="1">
        <f t="array" ref="J26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61" s="44" t="s">
        <v>4</v>
      </c>
      <c r="L261" s="44" t="s">
        <v>4</v>
      </c>
      <c r="M261" s="44" t="s">
        <v>4</v>
      </c>
      <c r="N261" s="45">
        <v>0</v>
      </c>
    </row>
    <row r="262" spans="8:14" ht="17" customHeight="1" x14ac:dyDescent="0.2">
      <c r="H262" s="46" t="str">
        <f>IF(Table1[[#This Row],[CFU (static)]]&gt;=$B$7,"Cx Positive","Cx Negative")</f>
        <v>Cx Negative</v>
      </c>
      <c r="I262" s="46" t="str" cm="1">
        <f t="array" ref="I26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62" s="46" t="str" cm="1">
        <f t="array" ref="J26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62" s="44" t="s">
        <v>4</v>
      </c>
      <c r="L262" s="44" t="s">
        <v>4</v>
      </c>
      <c r="M262" s="44" t="s">
        <v>4</v>
      </c>
      <c r="N262" s="45">
        <v>0</v>
      </c>
    </row>
    <row r="263" spans="8:14" ht="17" customHeight="1" x14ac:dyDescent="0.2">
      <c r="H263" s="46" t="str">
        <f>IF(Table1[[#This Row],[CFU (static)]]&gt;=$B$7,"Cx Positive","Cx Negative")</f>
        <v>Cx Positive</v>
      </c>
      <c r="I263" s="46" t="str" cm="1">
        <f t="array" ref="I26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63" s="46" t="str" cm="1">
        <f t="array" ref="J26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263" s="44" t="s">
        <v>5</v>
      </c>
      <c r="L263" s="44" t="s">
        <v>4</v>
      </c>
      <c r="M263" s="44" t="s">
        <v>5</v>
      </c>
      <c r="N263" s="45">
        <v>100000</v>
      </c>
    </row>
    <row r="264" spans="8:14" ht="17" customHeight="1" x14ac:dyDescent="0.2">
      <c r="H264" s="46" t="str">
        <f>IF(Table1[[#This Row],[CFU (static)]]&gt;=$B$7,"Cx Positive","Cx Negative")</f>
        <v>Cx Negative</v>
      </c>
      <c r="I264" s="46" t="str" cm="1">
        <f t="array" ref="I26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64" s="46" t="str" cm="1">
        <f t="array" ref="J26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64" s="44" t="s">
        <v>4</v>
      </c>
      <c r="L264" s="44" t="s">
        <v>4</v>
      </c>
      <c r="M264" s="44" t="s">
        <v>4</v>
      </c>
      <c r="N264" s="45">
        <v>0</v>
      </c>
    </row>
    <row r="265" spans="8:14" ht="17" customHeight="1" x14ac:dyDescent="0.2">
      <c r="H265" s="46" t="str">
        <f>IF(Table1[[#This Row],[CFU (static)]]&gt;=$B$7,"Cx Positive","Cx Negative")</f>
        <v>Cx Negative</v>
      </c>
      <c r="I265" s="46" t="str" cm="1">
        <f t="array" ref="I26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65" s="46" t="str" cm="1">
        <f t="array" ref="J26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65" s="44" t="s">
        <v>4</v>
      </c>
      <c r="L265" s="44" t="s">
        <v>4</v>
      </c>
      <c r="M265" s="44" t="s">
        <v>4</v>
      </c>
      <c r="N265" s="45">
        <v>0</v>
      </c>
    </row>
    <row r="266" spans="8:14" ht="17" customHeight="1" x14ac:dyDescent="0.2">
      <c r="H266" s="46" t="str">
        <f>IF(Table1[[#This Row],[CFU (static)]]&gt;=$B$7,"Cx Positive","Cx Negative")</f>
        <v>Cx Negative</v>
      </c>
      <c r="I266" s="46" t="str" cm="1">
        <f t="array" ref="I26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66" s="46" t="str" cm="1">
        <f t="array" ref="J26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66" s="44" t="s">
        <v>4</v>
      </c>
      <c r="L266" s="44" t="s">
        <v>4</v>
      </c>
      <c r="M266" s="44" t="s">
        <v>7</v>
      </c>
      <c r="N266" s="45">
        <v>10000</v>
      </c>
    </row>
    <row r="267" spans="8:14" ht="17" customHeight="1" x14ac:dyDescent="0.2">
      <c r="H267" s="46" t="str">
        <f>IF(Table1[[#This Row],[CFU (static)]]&gt;=$B$7,"Cx Positive","Cx Negative")</f>
        <v>Cx Positive</v>
      </c>
      <c r="I267" s="46" t="str" cm="1">
        <f t="array" ref="I26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67" s="46" t="str" cm="1">
        <f t="array" ref="J26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267" s="44" t="s">
        <v>4</v>
      </c>
      <c r="L267" s="44" t="s">
        <v>4</v>
      </c>
      <c r="M267" s="44" t="s">
        <v>5</v>
      </c>
      <c r="N267" s="45">
        <v>100000</v>
      </c>
    </row>
    <row r="268" spans="8:14" ht="17" customHeight="1" x14ac:dyDescent="0.2">
      <c r="H268" s="46" t="str">
        <f>IF(Table1[[#This Row],[CFU (static)]]&gt;=$B$7,"Cx Positive","Cx Negative")</f>
        <v>Cx Negative</v>
      </c>
      <c r="I268" s="46" t="str" cm="1">
        <f t="array" ref="I26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68" s="46" t="str" cm="1">
        <f t="array" ref="J26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68" s="44" t="s">
        <v>5</v>
      </c>
      <c r="L268" s="44" t="s">
        <v>4</v>
      </c>
      <c r="M268" s="44" t="s">
        <v>4</v>
      </c>
      <c r="N268" s="45">
        <v>50000</v>
      </c>
    </row>
    <row r="269" spans="8:14" ht="17" customHeight="1" x14ac:dyDescent="0.2">
      <c r="H269" s="46" t="str">
        <f>IF(Table1[[#This Row],[CFU (static)]]&gt;=$B$7,"Cx Positive","Cx Negative")</f>
        <v>Cx Negative</v>
      </c>
      <c r="I269" s="46" t="str" cm="1">
        <f t="array" ref="I26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69" s="46" t="str" cm="1">
        <f t="array" ref="J26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69" s="44" t="s">
        <v>4</v>
      </c>
      <c r="L269" s="44" t="s">
        <v>4</v>
      </c>
      <c r="M269" s="44" t="s">
        <v>7</v>
      </c>
      <c r="N269" s="45">
        <v>0</v>
      </c>
    </row>
    <row r="270" spans="8:14" ht="17" customHeight="1" x14ac:dyDescent="0.2">
      <c r="H270" s="46" t="str">
        <f>IF(Table1[[#This Row],[CFU (static)]]&gt;=$B$7,"Cx Positive","Cx Negative")</f>
        <v>Cx Negative</v>
      </c>
      <c r="I270" s="46" t="str" cm="1">
        <f t="array" ref="I27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70" s="46" t="str" cm="1">
        <f t="array" ref="J27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70" s="44" t="s">
        <v>4</v>
      </c>
      <c r="L270" s="44" t="s">
        <v>4</v>
      </c>
      <c r="M270" s="44" t="s">
        <v>8</v>
      </c>
      <c r="N270" s="45">
        <v>0</v>
      </c>
    </row>
    <row r="271" spans="8:14" ht="17" customHeight="1" x14ac:dyDescent="0.2">
      <c r="H271" s="46" t="str">
        <f>IF(Table1[[#This Row],[CFU (static)]]&gt;=$B$7,"Cx Positive","Cx Negative")</f>
        <v>Cx Negative</v>
      </c>
      <c r="I271" s="46" t="str" cm="1">
        <f t="array" ref="I27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71" s="46" t="str" cm="1">
        <f t="array" ref="J27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71" s="44" t="s">
        <v>4</v>
      </c>
      <c r="L271" s="44" t="s">
        <v>4</v>
      </c>
      <c r="M271" s="44" t="s">
        <v>4</v>
      </c>
      <c r="N271" s="45">
        <v>0</v>
      </c>
    </row>
    <row r="272" spans="8:14" ht="17" customHeight="1" x14ac:dyDescent="0.2">
      <c r="H272" s="46" t="str">
        <f>IF(Table1[[#This Row],[CFU (static)]]&gt;=$B$7,"Cx Positive","Cx Negative")</f>
        <v>Cx Negative</v>
      </c>
      <c r="I272" s="46" t="str" cm="1">
        <f t="array" ref="I27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72" s="46" t="str" cm="1">
        <f t="array" ref="J27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72" s="44" t="s">
        <v>4</v>
      </c>
      <c r="L272" s="44" t="s">
        <v>4</v>
      </c>
      <c r="M272" s="44" t="s">
        <v>4</v>
      </c>
      <c r="N272" s="45">
        <v>0</v>
      </c>
    </row>
    <row r="273" spans="8:14" ht="17" customHeight="1" x14ac:dyDescent="0.2">
      <c r="H273" s="46" t="str">
        <f>IF(Table1[[#This Row],[CFU (static)]]&gt;=$B$7,"Cx Positive","Cx Negative")</f>
        <v>Cx Positive</v>
      </c>
      <c r="I273" s="46" t="str" cm="1">
        <f t="array" ref="I27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73" s="46" t="str" cm="1">
        <f t="array" ref="J27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273" s="44" t="s">
        <v>5</v>
      </c>
      <c r="L273" s="44" t="s">
        <v>6</v>
      </c>
      <c r="M273" s="44" t="s">
        <v>5</v>
      </c>
      <c r="N273" s="45">
        <v>100000</v>
      </c>
    </row>
    <row r="274" spans="8:14" ht="17" customHeight="1" x14ac:dyDescent="0.2">
      <c r="H274" s="46" t="str">
        <f>IF(Table1[[#This Row],[CFU (static)]]&gt;=$B$7,"Cx Positive","Cx Negative")</f>
        <v>Cx Negative</v>
      </c>
      <c r="I274" s="46" t="str" cm="1">
        <f t="array" ref="I27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74" s="46" t="str" cm="1">
        <f t="array" ref="J27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74" s="44" t="s">
        <v>7</v>
      </c>
      <c r="L274" s="44" t="s">
        <v>4</v>
      </c>
      <c r="M274" s="44" t="s">
        <v>4</v>
      </c>
      <c r="N274" s="45">
        <v>0</v>
      </c>
    </row>
    <row r="275" spans="8:14" ht="17" customHeight="1" x14ac:dyDescent="0.2">
      <c r="H275" s="46" t="str">
        <f>IF(Table1[[#This Row],[CFU (static)]]&gt;=$B$7,"Cx Positive","Cx Negative")</f>
        <v>Cx Negative</v>
      </c>
      <c r="I275" s="46" t="str" cm="1">
        <f t="array" ref="I27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75" s="46" t="str" cm="1">
        <f t="array" ref="J27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75" s="44" t="s">
        <v>4</v>
      </c>
      <c r="L275" s="44" t="s">
        <v>4</v>
      </c>
      <c r="M275" s="44" t="s">
        <v>8</v>
      </c>
      <c r="N275" s="45">
        <v>0</v>
      </c>
    </row>
    <row r="276" spans="8:14" ht="17" customHeight="1" x14ac:dyDescent="0.2">
      <c r="H276" s="46" t="str">
        <f>IF(Table1[[#This Row],[CFU (static)]]&gt;=$B$7,"Cx Positive","Cx Negative")</f>
        <v>Cx Negative</v>
      </c>
      <c r="I276" s="46" t="str" cm="1">
        <f t="array" ref="I27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76" s="46" t="str" cm="1">
        <f t="array" ref="J27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76" s="44" t="s">
        <v>4</v>
      </c>
      <c r="L276" s="44" t="s">
        <v>4</v>
      </c>
      <c r="M276" s="44" t="s">
        <v>4</v>
      </c>
      <c r="N276" s="45">
        <v>0</v>
      </c>
    </row>
    <row r="277" spans="8:14" ht="17" customHeight="1" x14ac:dyDescent="0.2">
      <c r="H277" s="46" t="str">
        <f>IF(Table1[[#This Row],[CFU (static)]]&gt;=$B$7,"Cx Positive","Cx Negative")</f>
        <v>Cx Negative</v>
      </c>
      <c r="I277" s="46" t="str" cm="1">
        <f t="array" ref="I27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77" s="46" t="str" cm="1">
        <f t="array" ref="J27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77" s="44" t="s">
        <v>4</v>
      </c>
      <c r="L277" s="44" t="s">
        <v>4</v>
      </c>
      <c r="M277" s="44" t="s">
        <v>4</v>
      </c>
      <c r="N277" s="45">
        <v>0</v>
      </c>
    </row>
    <row r="278" spans="8:14" ht="17" customHeight="1" x14ac:dyDescent="0.2">
      <c r="H278" s="46" t="str">
        <f>IF(Table1[[#This Row],[CFU (static)]]&gt;=$B$7,"Cx Positive","Cx Negative")</f>
        <v>Cx Negative</v>
      </c>
      <c r="I278" s="46" t="str" cm="1">
        <f t="array" ref="I27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78" s="46" t="str" cm="1">
        <f t="array" ref="J27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78" s="44" t="s">
        <v>7</v>
      </c>
      <c r="L278" s="44" t="s">
        <v>4</v>
      </c>
      <c r="M278" s="44" t="s">
        <v>4</v>
      </c>
      <c r="N278" s="45">
        <v>0</v>
      </c>
    </row>
    <row r="279" spans="8:14" ht="17" customHeight="1" x14ac:dyDescent="0.2">
      <c r="H279" s="46" t="str">
        <f>IF(Table1[[#This Row],[CFU (static)]]&gt;=$B$7,"Cx Positive","Cx Negative")</f>
        <v>Cx Negative</v>
      </c>
      <c r="I279" s="46" t="str" cm="1">
        <f t="array" ref="I27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79" s="46" t="str" cm="1">
        <f t="array" ref="J27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79" s="44" t="s">
        <v>4</v>
      </c>
      <c r="L279" s="44" t="s">
        <v>4</v>
      </c>
      <c r="M279" s="44" t="s">
        <v>9</v>
      </c>
      <c r="N279" s="45">
        <v>0</v>
      </c>
    </row>
    <row r="280" spans="8:14" ht="17" customHeight="1" x14ac:dyDescent="0.2">
      <c r="H280" s="46" t="str">
        <f>IF(Table1[[#This Row],[CFU (static)]]&gt;=$B$7,"Cx Positive","Cx Negative")</f>
        <v>Cx Negative</v>
      </c>
      <c r="I280" s="46" t="str" cm="1">
        <f t="array" ref="I28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80" s="46" t="str" cm="1">
        <f t="array" ref="J28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80" s="44" t="s">
        <v>4</v>
      </c>
      <c r="L280" s="44" t="s">
        <v>4</v>
      </c>
      <c r="M280" s="44" t="s">
        <v>9</v>
      </c>
      <c r="N280" s="45">
        <v>0</v>
      </c>
    </row>
    <row r="281" spans="8:14" ht="17" customHeight="1" x14ac:dyDescent="0.2">
      <c r="H281" s="46" t="str">
        <f>IF(Table1[[#This Row],[CFU (static)]]&gt;=$B$7,"Cx Positive","Cx Negative")</f>
        <v>Cx Negative</v>
      </c>
      <c r="I281" s="46" t="str" cm="1">
        <f t="array" ref="I28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81" s="46" t="str" cm="1">
        <f t="array" ref="J28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81" s="44" t="s">
        <v>4</v>
      </c>
      <c r="L281" s="44" t="s">
        <v>4</v>
      </c>
      <c r="M281" s="44" t="s">
        <v>4</v>
      </c>
      <c r="N281" s="45">
        <v>0</v>
      </c>
    </row>
    <row r="282" spans="8:14" ht="17" customHeight="1" x14ac:dyDescent="0.2">
      <c r="H282" s="46" t="str">
        <f>IF(Table1[[#This Row],[CFU (static)]]&gt;=$B$7,"Cx Positive","Cx Negative")</f>
        <v>Cx Negative</v>
      </c>
      <c r="I282" s="46" t="str" cm="1">
        <f t="array" ref="I28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82" s="46" t="str" cm="1">
        <f t="array" ref="J28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82" s="44" t="s">
        <v>4</v>
      </c>
      <c r="L282" s="44" t="s">
        <v>4</v>
      </c>
      <c r="M282" s="44" t="s">
        <v>4</v>
      </c>
      <c r="N282" s="45">
        <v>0</v>
      </c>
    </row>
    <row r="283" spans="8:14" ht="17" customHeight="1" x14ac:dyDescent="0.2">
      <c r="H283" s="46" t="str">
        <f>IF(Table1[[#This Row],[CFU (static)]]&gt;=$B$7,"Cx Positive","Cx Negative")</f>
        <v>Cx Positive</v>
      </c>
      <c r="I283" s="46" t="str" cm="1">
        <f t="array" ref="I28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83" s="46" t="str" cm="1">
        <f t="array" ref="J28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283" s="44" t="s">
        <v>4</v>
      </c>
      <c r="L283" s="44" t="s">
        <v>4</v>
      </c>
      <c r="M283" s="44" t="s">
        <v>7</v>
      </c>
      <c r="N283" s="45">
        <v>100000</v>
      </c>
    </row>
    <row r="284" spans="8:14" ht="17" customHeight="1" x14ac:dyDescent="0.2">
      <c r="H284" s="46" t="str">
        <f>IF(Table1[[#This Row],[CFU (static)]]&gt;=$B$7,"Cx Positive","Cx Negative")</f>
        <v>Cx Negative</v>
      </c>
      <c r="I284" s="46" t="str" cm="1">
        <f t="array" ref="I28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84" s="46" t="str" cm="1">
        <f t="array" ref="J28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84" s="44" t="s">
        <v>4</v>
      </c>
      <c r="L284" s="44" t="s">
        <v>4</v>
      </c>
      <c r="M284" s="44" t="s">
        <v>9</v>
      </c>
      <c r="N284" s="45">
        <v>0</v>
      </c>
    </row>
    <row r="285" spans="8:14" ht="17" customHeight="1" x14ac:dyDescent="0.2">
      <c r="H285" s="46" t="str">
        <f>IF(Table1[[#This Row],[CFU (static)]]&gt;=$B$7,"Cx Positive","Cx Negative")</f>
        <v>Cx Negative</v>
      </c>
      <c r="I285" s="46" t="str" cm="1">
        <f t="array" ref="I28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85" s="46" t="str" cm="1">
        <f t="array" ref="J28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85" s="44" t="s">
        <v>4</v>
      </c>
      <c r="L285" s="44" t="s">
        <v>4</v>
      </c>
      <c r="M285" s="44" t="s">
        <v>4</v>
      </c>
      <c r="N285" s="45">
        <v>0</v>
      </c>
    </row>
    <row r="286" spans="8:14" ht="17" customHeight="1" x14ac:dyDescent="0.2">
      <c r="H286" s="46" t="str">
        <f>IF(Table1[[#This Row],[CFU (static)]]&gt;=$B$7,"Cx Positive","Cx Negative")</f>
        <v>Cx Negative</v>
      </c>
      <c r="I286" s="46" t="str" cm="1">
        <f t="array" ref="I28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86" s="46" t="str" cm="1">
        <f t="array" ref="J28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86" s="44" t="s">
        <v>5</v>
      </c>
      <c r="L286" s="44" t="s">
        <v>4</v>
      </c>
      <c r="M286" s="44" t="s">
        <v>9</v>
      </c>
      <c r="N286" s="45">
        <v>0</v>
      </c>
    </row>
    <row r="287" spans="8:14" ht="17" customHeight="1" x14ac:dyDescent="0.2">
      <c r="H287" s="46" t="str">
        <f>IF(Table1[[#This Row],[CFU (static)]]&gt;=$B$7,"Cx Positive","Cx Negative")</f>
        <v>Cx Negative</v>
      </c>
      <c r="I287" s="46" t="str" cm="1">
        <f t="array" ref="I28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87" s="46" t="str" cm="1">
        <f t="array" ref="J28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87" s="44" t="s">
        <v>5</v>
      </c>
      <c r="L287" s="44" t="s">
        <v>4</v>
      </c>
      <c r="M287" s="44" t="s">
        <v>8</v>
      </c>
      <c r="N287" s="45">
        <v>10000</v>
      </c>
    </row>
    <row r="288" spans="8:14" ht="17" customHeight="1" x14ac:dyDescent="0.2">
      <c r="H288" s="46" t="str">
        <f>IF(Table1[[#This Row],[CFU (static)]]&gt;=$B$7,"Cx Positive","Cx Negative")</f>
        <v>Cx Negative</v>
      </c>
      <c r="I288" s="46" t="str" cm="1">
        <f t="array" ref="I28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88" s="46" t="str" cm="1">
        <f t="array" ref="J28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88" s="44" t="s">
        <v>4</v>
      </c>
      <c r="L288" s="44" t="s">
        <v>4</v>
      </c>
      <c r="M288" s="44" t="s">
        <v>9</v>
      </c>
      <c r="N288" s="45">
        <v>10000</v>
      </c>
    </row>
    <row r="289" spans="8:14" ht="17" customHeight="1" x14ac:dyDescent="0.2">
      <c r="H289" s="46" t="str">
        <f>IF(Table1[[#This Row],[CFU (static)]]&gt;=$B$7,"Cx Positive","Cx Negative")</f>
        <v>Cx Negative</v>
      </c>
      <c r="I289" s="46" t="str" cm="1">
        <f t="array" ref="I28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89" s="46" t="str" cm="1">
        <f t="array" ref="J28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89" s="44" t="s">
        <v>4</v>
      </c>
      <c r="L289" s="44" t="s">
        <v>4</v>
      </c>
      <c r="M289" s="44" t="s">
        <v>4</v>
      </c>
      <c r="N289" s="45">
        <v>0</v>
      </c>
    </row>
    <row r="290" spans="8:14" ht="17" customHeight="1" x14ac:dyDescent="0.2">
      <c r="H290" s="46" t="str">
        <f>IF(Table1[[#This Row],[CFU (static)]]&gt;=$B$7,"Cx Positive","Cx Negative")</f>
        <v>Cx Negative</v>
      </c>
      <c r="I290" s="46" t="str" cm="1">
        <f t="array" ref="I29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90" s="46" t="str" cm="1">
        <f t="array" ref="J29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90" s="44" t="s">
        <v>4</v>
      </c>
      <c r="L290" s="44" t="s">
        <v>4</v>
      </c>
      <c r="M290" s="44" t="s">
        <v>4</v>
      </c>
      <c r="N290" s="45">
        <v>0</v>
      </c>
    </row>
    <row r="291" spans="8:14" ht="17" customHeight="1" x14ac:dyDescent="0.2">
      <c r="H291" s="46" t="str">
        <f>IF(Table1[[#This Row],[CFU (static)]]&gt;=$B$7,"Cx Positive","Cx Negative")</f>
        <v>Cx Negative</v>
      </c>
      <c r="I291" s="46" t="str" cm="1">
        <f t="array" ref="I29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91" s="46" t="str" cm="1">
        <f t="array" ref="J29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91" s="44" t="s">
        <v>4</v>
      </c>
      <c r="L291" s="44" t="s">
        <v>4</v>
      </c>
      <c r="M291" s="44" t="s">
        <v>4</v>
      </c>
      <c r="N291" s="45">
        <v>0</v>
      </c>
    </row>
    <row r="292" spans="8:14" ht="17" customHeight="1" x14ac:dyDescent="0.2">
      <c r="H292" s="46" t="str">
        <f>IF(Table1[[#This Row],[CFU (static)]]&gt;=$B$7,"Cx Positive","Cx Negative")</f>
        <v>Cx Negative</v>
      </c>
      <c r="I292" s="46" t="str" cm="1">
        <f t="array" ref="I29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92" s="46" t="str" cm="1">
        <f t="array" ref="J29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92" s="44" t="s">
        <v>4</v>
      </c>
      <c r="L292" s="44" t="s">
        <v>4</v>
      </c>
      <c r="M292" s="44" t="s">
        <v>4</v>
      </c>
      <c r="N292" s="45">
        <v>0</v>
      </c>
    </row>
    <row r="293" spans="8:14" ht="17" customHeight="1" x14ac:dyDescent="0.2">
      <c r="H293" s="46" t="str">
        <f>IF(Table1[[#This Row],[CFU (static)]]&gt;=$B$7,"Cx Positive","Cx Negative")</f>
        <v>Cx Negative</v>
      </c>
      <c r="I293" s="46" t="str" cm="1">
        <f t="array" ref="I29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93" s="46" t="str" cm="1">
        <f t="array" ref="J29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93" s="44" t="s">
        <v>4</v>
      </c>
      <c r="L293" s="44" t="s">
        <v>4</v>
      </c>
      <c r="M293" s="44" t="s">
        <v>4</v>
      </c>
      <c r="N293" s="45">
        <v>10000</v>
      </c>
    </row>
    <row r="294" spans="8:14" ht="17" customHeight="1" x14ac:dyDescent="0.2">
      <c r="H294" s="46" t="str">
        <f>IF(Table1[[#This Row],[CFU (static)]]&gt;=$B$7,"Cx Positive","Cx Negative")</f>
        <v>Cx Negative</v>
      </c>
      <c r="I294" s="46" t="str" cm="1">
        <f t="array" ref="I29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94" s="46" t="str" cm="1">
        <f t="array" ref="J29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94" s="44" t="s">
        <v>4</v>
      </c>
      <c r="L294" s="44" t="s">
        <v>4</v>
      </c>
      <c r="M294" s="44" t="s">
        <v>7</v>
      </c>
      <c r="N294" s="45">
        <v>0</v>
      </c>
    </row>
    <row r="295" spans="8:14" ht="17" customHeight="1" x14ac:dyDescent="0.2">
      <c r="H295" s="46" t="str">
        <f>IF(Table1[[#This Row],[CFU (static)]]&gt;=$B$7,"Cx Positive","Cx Negative")</f>
        <v>Cx Negative</v>
      </c>
      <c r="I295" s="46" t="str" cm="1">
        <f t="array" ref="I29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95" s="46" t="str" cm="1">
        <f t="array" ref="J29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95" s="44" t="s">
        <v>4</v>
      </c>
      <c r="L295" s="44" t="s">
        <v>4</v>
      </c>
      <c r="M295" s="44" t="s">
        <v>5</v>
      </c>
      <c r="N295" s="45">
        <v>0</v>
      </c>
    </row>
    <row r="296" spans="8:14" ht="17" customHeight="1" x14ac:dyDescent="0.2">
      <c r="H296" s="46" t="str">
        <f>IF(Table1[[#This Row],[CFU (static)]]&gt;=$B$7,"Cx Positive","Cx Negative")</f>
        <v>Cx Negative</v>
      </c>
      <c r="I296" s="46" t="str" cm="1">
        <f t="array" ref="I29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96" s="46" t="str" cm="1">
        <f t="array" ref="J29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96" s="44" t="s">
        <v>4</v>
      </c>
      <c r="L296" s="44" t="s">
        <v>4</v>
      </c>
      <c r="M296" s="44" t="s">
        <v>4</v>
      </c>
      <c r="N296" s="45">
        <v>0</v>
      </c>
    </row>
    <row r="297" spans="8:14" ht="17" customHeight="1" x14ac:dyDescent="0.2">
      <c r="H297" s="46" t="str">
        <f>IF(Table1[[#This Row],[CFU (static)]]&gt;=$B$7,"Cx Positive","Cx Negative")</f>
        <v>Cx Negative</v>
      </c>
      <c r="I297" s="46" t="str" cm="1">
        <f t="array" ref="I29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97" s="46" t="str" cm="1">
        <f t="array" ref="J29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97" s="44" t="s">
        <v>4</v>
      </c>
      <c r="L297" s="44" t="s">
        <v>4</v>
      </c>
      <c r="M297" s="44" t="s">
        <v>4</v>
      </c>
      <c r="N297" s="45">
        <v>0</v>
      </c>
    </row>
    <row r="298" spans="8:14" ht="17" customHeight="1" x14ac:dyDescent="0.2">
      <c r="H298" s="46" t="str">
        <f>IF(Table1[[#This Row],[CFU (static)]]&gt;=$B$7,"Cx Positive","Cx Negative")</f>
        <v>Cx Negative</v>
      </c>
      <c r="I298" s="46" t="str" cm="1">
        <f t="array" ref="I29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298" s="46" t="str" cm="1">
        <f t="array" ref="J29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298" s="44" t="s">
        <v>4</v>
      </c>
      <c r="L298" s="44" t="s">
        <v>4</v>
      </c>
      <c r="M298" s="44" t="s">
        <v>4</v>
      </c>
      <c r="N298" s="45">
        <v>0</v>
      </c>
    </row>
    <row r="299" spans="8:14" ht="17" customHeight="1" x14ac:dyDescent="0.2">
      <c r="H299" s="46" t="str">
        <f>IF(Table1[[#This Row],[CFU (static)]]&gt;=$B$7,"Cx Positive","Cx Negative")</f>
        <v>Cx Negative</v>
      </c>
      <c r="I299" s="46" t="str" cm="1">
        <f t="array" ref="I29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299" s="46" t="str" cm="1">
        <f t="array" ref="J29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299" s="44" t="s">
        <v>4</v>
      </c>
      <c r="L299" s="44" t="s">
        <v>4</v>
      </c>
      <c r="M299" s="44" t="s">
        <v>7</v>
      </c>
      <c r="N299" s="45">
        <v>0</v>
      </c>
    </row>
    <row r="300" spans="8:14" ht="17" customHeight="1" x14ac:dyDescent="0.2">
      <c r="H300" s="46" t="str">
        <f>IF(Table1[[#This Row],[CFU (static)]]&gt;=$B$7,"Cx Positive","Cx Negative")</f>
        <v>Cx Negative</v>
      </c>
      <c r="I300" s="46" t="str" cm="1">
        <f t="array" ref="I30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00" s="46" t="str" cm="1">
        <f t="array" ref="J30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00" s="44" t="s">
        <v>5</v>
      </c>
      <c r="L300" s="44" t="s">
        <v>4</v>
      </c>
      <c r="M300" s="44" t="s">
        <v>5</v>
      </c>
      <c r="N300" s="45">
        <v>0</v>
      </c>
    </row>
    <row r="301" spans="8:14" ht="17" customHeight="1" x14ac:dyDescent="0.2">
      <c r="H301" s="46" t="str">
        <f>IF(Table1[[#This Row],[CFU (static)]]&gt;=$B$7,"Cx Positive","Cx Negative")</f>
        <v>Cx Negative</v>
      </c>
      <c r="I301" s="46" t="str" cm="1">
        <f t="array" ref="I30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01" s="46" t="str" cm="1">
        <f t="array" ref="J30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01" s="44" t="s">
        <v>4</v>
      </c>
      <c r="L301" s="44" t="s">
        <v>4</v>
      </c>
      <c r="M301" s="44" t="s">
        <v>4</v>
      </c>
      <c r="N301" s="45">
        <v>0</v>
      </c>
    </row>
    <row r="302" spans="8:14" ht="17" customHeight="1" x14ac:dyDescent="0.2">
      <c r="H302" s="46" t="str">
        <f>IF(Table1[[#This Row],[CFU (static)]]&gt;=$B$7,"Cx Positive","Cx Negative")</f>
        <v>Cx Positive</v>
      </c>
      <c r="I302" s="46" t="str" cm="1">
        <f t="array" ref="I30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02" s="46" t="str" cm="1">
        <f t="array" ref="J30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Negative</v>
      </c>
      <c r="K302" s="44" t="s">
        <v>4</v>
      </c>
      <c r="L302" s="44" t="s">
        <v>4</v>
      </c>
      <c r="M302" s="44" t="s">
        <v>4</v>
      </c>
      <c r="N302" s="45">
        <v>100000</v>
      </c>
    </row>
    <row r="303" spans="8:14" ht="17" customHeight="1" x14ac:dyDescent="0.2">
      <c r="H303" s="46" t="str">
        <f>IF(Table1[[#This Row],[CFU (static)]]&gt;=$B$7,"Cx Positive","Cx Negative")</f>
        <v>Cx Negative</v>
      </c>
      <c r="I303" s="46" t="str" cm="1">
        <f t="array" ref="I30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03" s="46" t="str" cm="1">
        <f t="array" ref="J30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03" s="44" t="s">
        <v>4</v>
      </c>
      <c r="L303" s="44" t="s">
        <v>4</v>
      </c>
      <c r="M303" s="44" t="s">
        <v>7</v>
      </c>
      <c r="N303" s="45">
        <v>0</v>
      </c>
    </row>
    <row r="304" spans="8:14" ht="17" customHeight="1" x14ac:dyDescent="0.2">
      <c r="H304" s="46" t="str">
        <f>IF(Table1[[#This Row],[CFU (static)]]&gt;=$B$7,"Cx Positive","Cx Negative")</f>
        <v>Cx Negative</v>
      </c>
      <c r="I304" s="46" t="str" cm="1">
        <f t="array" ref="I30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04" s="46" t="str" cm="1">
        <f t="array" ref="J30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04" s="44" t="s">
        <v>4</v>
      </c>
      <c r="L304" s="44" t="s">
        <v>4</v>
      </c>
      <c r="M304" s="44" t="s">
        <v>4</v>
      </c>
      <c r="N304" s="45">
        <v>50000</v>
      </c>
    </row>
    <row r="305" spans="8:14" ht="17" customHeight="1" x14ac:dyDescent="0.2">
      <c r="H305" s="46" t="str">
        <f>IF(Table1[[#This Row],[CFU (static)]]&gt;=$B$7,"Cx Positive","Cx Negative")</f>
        <v>Cx Negative</v>
      </c>
      <c r="I305" s="46" t="str" cm="1">
        <f t="array" ref="I30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05" s="46" t="str" cm="1">
        <f t="array" ref="J30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05" s="44" t="s">
        <v>5</v>
      </c>
      <c r="L305" s="44" t="s">
        <v>4</v>
      </c>
      <c r="M305" s="44" t="s">
        <v>4</v>
      </c>
      <c r="N305" s="45">
        <v>0</v>
      </c>
    </row>
    <row r="306" spans="8:14" ht="17" customHeight="1" x14ac:dyDescent="0.2">
      <c r="H306" s="46" t="str">
        <f>IF(Table1[[#This Row],[CFU (static)]]&gt;=$B$7,"Cx Positive","Cx Negative")</f>
        <v>Cx Negative</v>
      </c>
      <c r="I306" s="46" t="str" cm="1">
        <f t="array" ref="I30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06" s="46" t="str" cm="1">
        <f t="array" ref="J30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06" s="44" t="s">
        <v>4</v>
      </c>
      <c r="L306" s="44" t="s">
        <v>4</v>
      </c>
      <c r="M306" s="44" t="s">
        <v>9</v>
      </c>
      <c r="N306" s="45">
        <v>0</v>
      </c>
    </row>
    <row r="307" spans="8:14" ht="17" customHeight="1" x14ac:dyDescent="0.2">
      <c r="H307" s="46" t="str">
        <f>IF(Table1[[#This Row],[CFU (static)]]&gt;=$B$7,"Cx Positive","Cx Negative")</f>
        <v>Cx Negative</v>
      </c>
      <c r="I307" s="46" t="str" cm="1">
        <f t="array" ref="I30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07" s="46" t="str" cm="1">
        <f t="array" ref="J30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07" s="44" t="s">
        <v>4</v>
      </c>
      <c r="L307" s="44" t="s">
        <v>4</v>
      </c>
      <c r="M307" s="44" t="s">
        <v>7</v>
      </c>
      <c r="N307" s="45">
        <v>0</v>
      </c>
    </row>
    <row r="308" spans="8:14" ht="17" customHeight="1" x14ac:dyDescent="0.2">
      <c r="H308" s="46" t="str">
        <f>IF(Table1[[#This Row],[CFU (static)]]&gt;=$B$7,"Cx Positive","Cx Negative")</f>
        <v>Cx Negative</v>
      </c>
      <c r="I308" s="46" t="str" cm="1">
        <f t="array" ref="I30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08" s="46" t="str" cm="1">
        <f t="array" ref="J30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08" s="44" t="s">
        <v>4</v>
      </c>
      <c r="L308" s="44" t="s">
        <v>4</v>
      </c>
      <c r="M308" s="44" t="s">
        <v>4</v>
      </c>
      <c r="N308" s="45">
        <v>0</v>
      </c>
    </row>
    <row r="309" spans="8:14" ht="17" customHeight="1" x14ac:dyDescent="0.2">
      <c r="H309" s="46" t="str">
        <f>IF(Table1[[#This Row],[CFU (static)]]&gt;=$B$7,"Cx Positive","Cx Negative")</f>
        <v>Cx Negative</v>
      </c>
      <c r="I309" s="46" t="str" cm="1">
        <f t="array" ref="I30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09" s="46" t="str" cm="1">
        <f t="array" ref="J30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09" s="44" t="s">
        <v>4</v>
      </c>
      <c r="L309" s="44" t="s">
        <v>4</v>
      </c>
      <c r="M309" s="44" t="s">
        <v>7</v>
      </c>
      <c r="N309" s="45">
        <v>0</v>
      </c>
    </row>
    <row r="310" spans="8:14" ht="17" customHeight="1" x14ac:dyDescent="0.2">
      <c r="H310" s="46" t="str">
        <f>IF(Table1[[#This Row],[CFU (static)]]&gt;=$B$7,"Cx Positive","Cx Negative")</f>
        <v>Cx Negative</v>
      </c>
      <c r="I310" s="46" t="str" cm="1">
        <f t="array" ref="I31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10" s="46" t="str" cm="1">
        <f t="array" ref="J31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10" s="44" t="s">
        <v>8</v>
      </c>
      <c r="L310" s="44" t="s">
        <v>4</v>
      </c>
      <c r="M310" s="44" t="s">
        <v>4</v>
      </c>
      <c r="N310" s="45">
        <v>50000</v>
      </c>
    </row>
    <row r="311" spans="8:14" ht="17" customHeight="1" x14ac:dyDescent="0.2">
      <c r="H311" s="46" t="str">
        <f>IF(Table1[[#This Row],[CFU (static)]]&gt;=$B$7,"Cx Positive","Cx Negative")</f>
        <v>Cx Positive</v>
      </c>
      <c r="I311" s="46" t="str" cm="1">
        <f t="array" ref="I31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11" s="46" t="str" cm="1">
        <f t="array" ref="J31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311" s="44" t="s">
        <v>5</v>
      </c>
      <c r="L311" s="44" t="s">
        <v>4</v>
      </c>
      <c r="M311" s="44" t="s">
        <v>5</v>
      </c>
      <c r="N311" s="45">
        <v>100000</v>
      </c>
    </row>
    <row r="312" spans="8:14" ht="17" customHeight="1" x14ac:dyDescent="0.2">
      <c r="H312" s="46" t="str">
        <f>IF(Table1[[#This Row],[CFU (static)]]&gt;=$B$7,"Cx Positive","Cx Negative")</f>
        <v>Cx Positive</v>
      </c>
      <c r="I312" s="46" t="str" cm="1">
        <f t="array" ref="I31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12" s="46" t="str" cm="1">
        <f t="array" ref="J31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312" s="44" t="s">
        <v>5</v>
      </c>
      <c r="L312" s="44" t="s">
        <v>4</v>
      </c>
      <c r="M312" s="44" t="s">
        <v>5</v>
      </c>
      <c r="N312" s="45">
        <v>100000</v>
      </c>
    </row>
    <row r="313" spans="8:14" ht="17" customHeight="1" x14ac:dyDescent="0.2">
      <c r="H313" s="46" t="str">
        <f>IF(Table1[[#This Row],[CFU (static)]]&gt;=$B$7,"Cx Positive","Cx Negative")</f>
        <v>Cx Negative</v>
      </c>
      <c r="I313" s="46" t="str" cm="1">
        <f t="array" ref="I31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13" s="46" t="str" cm="1">
        <f t="array" ref="J31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13" s="44" t="s">
        <v>4</v>
      </c>
      <c r="L313" s="44" t="s">
        <v>4</v>
      </c>
      <c r="M313" s="44" t="s">
        <v>4</v>
      </c>
      <c r="N313" s="45">
        <v>0</v>
      </c>
    </row>
    <row r="314" spans="8:14" ht="17" customHeight="1" x14ac:dyDescent="0.2">
      <c r="H314" s="46" t="str">
        <f>IF(Table1[[#This Row],[CFU (static)]]&gt;=$B$7,"Cx Positive","Cx Negative")</f>
        <v>Cx Negative</v>
      </c>
      <c r="I314" s="46" t="str" cm="1">
        <f t="array" ref="I31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14" s="46" t="str" cm="1">
        <f t="array" ref="J31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14" s="44" t="s">
        <v>4</v>
      </c>
      <c r="L314" s="44" t="s">
        <v>4</v>
      </c>
      <c r="M314" s="44" t="s">
        <v>4</v>
      </c>
      <c r="N314" s="45">
        <v>10000</v>
      </c>
    </row>
    <row r="315" spans="8:14" ht="17" customHeight="1" x14ac:dyDescent="0.2">
      <c r="H315" s="46" t="str">
        <f>IF(Table1[[#This Row],[CFU (static)]]&gt;=$B$7,"Cx Positive","Cx Negative")</f>
        <v>Cx Negative</v>
      </c>
      <c r="I315" s="46" t="str" cm="1">
        <f t="array" ref="I31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15" s="46" t="str" cm="1">
        <f t="array" ref="J31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15" s="44" t="s">
        <v>4</v>
      </c>
      <c r="L315" s="44" t="s">
        <v>4</v>
      </c>
      <c r="M315" s="44" t="s">
        <v>9</v>
      </c>
      <c r="N315" s="45">
        <v>0</v>
      </c>
    </row>
    <row r="316" spans="8:14" ht="17" customHeight="1" x14ac:dyDescent="0.2">
      <c r="H316" s="46" t="str">
        <f>IF(Table1[[#This Row],[CFU (static)]]&gt;=$B$7,"Cx Positive","Cx Negative")</f>
        <v>Cx Negative</v>
      </c>
      <c r="I316" s="46" t="str" cm="1">
        <f t="array" ref="I31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16" s="46" t="str" cm="1">
        <f t="array" ref="J31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16" s="44" t="s">
        <v>4</v>
      </c>
      <c r="L316" s="44" t="s">
        <v>4</v>
      </c>
      <c r="M316" s="44" t="s">
        <v>4</v>
      </c>
      <c r="N316" s="45">
        <v>0</v>
      </c>
    </row>
    <row r="317" spans="8:14" ht="17" customHeight="1" x14ac:dyDescent="0.2">
      <c r="H317" s="46" t="str">
        <f>IF(Table1[[#This Row],[CFU (static)]]&gt;=$B$7,"Cx Positive","Cx Negative")</f>
        <v>Cx Negative</v>
      </c>
      <c r="I317" s="46" t="str" cm="1">
        <f t="array" ref="I31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17" s="46" t="str" cm="1">
        <f t="array" ref="J31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17" s="44" t="s">
        <v>5</v>
      </c>
      <c r="L317" s="44" t="s">
        <v>4</v>
      </c>
      <c r="M317" s="44" t="s">
        <v>7</v>
      </c>
      <c r="N317" s="45">
        <v>0</v>
      </c>
    </row>
    <row r="318" spans="8:14" ht="17" customHeight="1" x14ac:dyDescent="0.2">
      <c r="H318" s="46" t="str">
        <f>IF(Table1[[#This Row],[CFU (static)]]&gt;=$B$7,"Cx Positive","Cx Negative")</f>
        <v>Cx Negative</v>
      </c>
      <c r="I318" s="46" t="str" cm="1">
        <f t="array" ref="I31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18" s="46" t="str" cm="1">
        <f t="array" ref="J31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18" s="44" t="s">
        <v>4</v>
      </c>
      <c r="L318" s="44" t="s">
        <v>4</v>
      </c>
      <c r="M318" s="44" t="s">
        <v>9</v>
      </c>
      <c r="N318" s="45">
        <v>0</v>
      </c>
    </row>
    <row r="319" spans="8:14" ht="17" customHeight="1" x14ac:dyDescent="0.2">
      <c r="H319" s="46" t="str">
        <f>IF(Table1[[#This Row],[CFU (static)]]&gt;=$B$7,"Cx Positive","Cx Negative")</f>
        <v>Cx Negative</v>
      </c>
      <c r="I319" s="46" t="str" cm="1">
        <f t="array" ref="I31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19" s="46" t="str" cm="1">
        <f t="array" ref="J31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19" s="44" t="s">
        <v>4</v>
      </c>
      <c r="L319" s="44" t="s">
        <v>4</v>
      </c>
      <c r="M319" s="44" t="s">
        <v>4</v>
      </c>
      <c r="N319" s="45">
        <v>0</v>
      </c>
    </row>
    <row r="320" spans="8:14" ht="17" customHeight="1" x14ac:dyDescent="0.2">
      <c r="H320" s="46" t="str">
        <f>IF(Table1[[#This Row],[CFU (static)]]&gt;=$B$7,"Cx Positive","Cx Negative")</f>
        <v>Cx Negative</v>
      </c>
      <c r="I320" s="46" t="str" cm="1">
        <f t="array" ref="I32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20" s="46" t="str" cm="1">
        <f t="array" ref="J32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20" s="44" t="s">
        <v>4</v>
      </c>
      <c r="L320" s="44" t="s">
        <v>4</v>
      </c>
      <c r="M320" s="44" t="s">
        <v>7</v>
      </c>
      <c r="N320" s="45">
        <v>0</v>
      </c>
    </row>
    <row r="321" spans="8:14" ht="17" customHeight="1" x14ac:dyDescent="0.2">
      <c r="H321" s="46" t="str">
        <f>IF(Table1[[#This Row],[CFU (static)]]&gt;=$B$7,"Cx Positive","Cx Negative")</f>
        <v>Cx Positive</v>
      </c>
      <c r="I321" s="46" t="str" cm="1">
        <f t="array" ref="I32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21" s="46" t="str" cm="1">
        <f t="array" ref="J32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321" s="44" t="s">
        <v>5</v>
      </c>
      <c r="L321" s="44" t="s">
        <v>4</v>
      </c>
      <c r="M321" s="44" t="s">
        <v>9</v>
      </c>
      <c r="N321" s="45">
        <v>100000</v>
      </c>
    </row>
    <row r="322" spans="8:14" ht="17" customHeight="1" x14ac:dyDescent="0.2">
      <c r="H322" s="46" t="str">
        <f>IF(Table1[[#This Row],[CFU (static)]]&gt;=$B$7,"Cx Positive","Cx Negative")</f>
        <v>Cx Negative</v>
      </c>
      <c r="I322" s="46" t="str" cm="1">
        <f t="array" ref="I32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22" s="46" t="str" cm="1">
        <f t="array" ref="J32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22" s="44" t="s">
        <v>4</v>
      </c>
      <c r="L322" s="44" t="s">
        <v>4</v>
      </c>
      <c r="M322" s="44" t="s">
        <v>4</v>
      </c>
      <c r="N322" s="45">
        <v>0</v>
      </c>
    </row>
    <row r="323" spans="8:14" ht="17" customHeight="1" x14ac:dyDescent="0.2">
      <c r="H323" s="46" t="str">
        <f>IF(Table1[[#This Row],[CFU (static)]]&gt;=$B$7,"Cx Positive","Cx Negative")</f>
        <v>Cx Negative</v>
      </c>
      <c r="I323" s="46" t="str" cm="1">
        <f t="array" ref="I32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23" s="46" t="str" cm="1">
        <f t="array" ref="J32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23" s="44" t="s">
        <v>4</v>
      </c>
      <c r="L323" s="44" t="s">
        <v>4</v>
      </c>
      <c r="M323" s="44" t="s">
        <v>5</v>
      </c>
      <c r="N323" s="45">
        <v>0</v>
      </c>
    </row>
    <row r="324" spans="8:14" ht="17" customHeight="1" x14ac:dyDescent="0.2">
      <c r="H324" s="46" t="str">
        <f>IF(Table1[[#This Row],[CFU (static)]]&gt;=$B$7,"Cx Positive","Cx Negative")</f>
        <v>Cx Negative</v>
      </c>
      <c r="I324" s="46" t="str" cm="1">
        <f t="array" ref="I32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24" s="46" t="str" cm="1">
        <f t="array" ref="J32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24" s="44" t="s">
        <v>4</v>
      </c>
      <c r="L324" s="44" t="s">
        <v>4</v>
      </c>
      <c r="M324" s="44" t="s">
        <v>9</v>
      </c>
      <c r="N324" s="45">
        <v>0</v>
      </c>
    </row>
    <row r="325" spans="8:14" ht="17" customHeight="1" x14ac:dyDescent="0.2">
      <c r="H325" s="46" t="str">
        <f>IF(Table1[[#This Row],[CFU (static)]]&gt;=$B$7,"Cx Positive","Cx Negative")</f>
        <v>Cx Negative</v>
      </c>
      <c r="I325" s="46" t="str" cm="1">
        <f t="array" ref="I32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25" s="46" t="str" cm="1">
        <f t="array" ref="J32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25" s="44" t="s">
        <v>7</v>
      </c>
      <c r="L325" s="44" t="s">
        <v>4</v>
      </c>
      <c r="M325" s="44" t="s">
        <v>4</v>
      </c>
      <c r="N325" s="45">
        <v>0</v>
      </c>
    </row>
    <row r="326" spans="8:14" ht="17" customHeight="1" x14ac:dyDescent="0.2">
      <c r="H326" s="46" t="str">
        <f>IF(Table1[[#This Row],[CFU (static)]]&gt;=$B$7,"Cx Positive","Cx Negative")</f>
        <v>Cx Negative</v>
      </c>
      <c r="I326" s="46" t="str" cm="1">
        <f t="array" ref="I32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26" s="46" t="str" cm="1">
        <f t="array" ref="J32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26" s="44" t="s">
        <v>4</v>
      </c>
      <c r="L326" s="44" t="s">
        <v>4</v>
      </c>
      <c r="M326" s="44" t="s">
        <v>4</v>
      </c>
      <c r="N326" s="45">
        <v>0</v>
      </c>
    </row>
    <row r="327" spans="8:14" ht="17" customHeight="1" x14ac:dyDescent="0.2">
      <c r="H327" s="46" t="str">
        <f>IF(Table1[[#This Row],[CFU (static)]]&gt;=$B$7,"Cx Positive","Cx Negative")</f>
        <v>Cx Negative</v>
      </c>
      <c r="I327" s="46" t="str" cm="1">
        <f t="array" ref="I32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27" s="46" t="str" cm="1">
        <f t="array" ref="J32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27" s="44" t="s">
        <v>7</v>
      </c>
      <c r="L327" s="44" t="s">
        <v>4</v>
      </c>
      <c r="M327" s="44" t="s">
        <v>8</v>
      </c>
      <c r="N327" s="45">
        <v>0</v>
      </c>
    </row>
    <row r="328" spans="8:14" ht="17" customHeight="1" x14ac:dyDescent="0.2">
      <c r="H328" s="46" t="str">
        <f>IF(Table1[[#This Row],[CFU (static)]]&gt;=$B$7,"Cx Positive","Cx Negative")</f>
        <v>Cx Negative</v>
      </c>
      <c r="I328" s="46" t="str" cm="1">
        <f t="array" ref="I32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28" s="46" t="str" cm="1">
        <f t="array" ref="J32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28" s="44" t="s">
        <v>4</v>
      </c>
      <c r="L328" s="44" t="s">
        <v>4</v>
      </c>
      <c r="M328" s="44" t="s">
        <v>4</v>
      </c>
      <c r="N328" s="45">
        <v>0</v>
      </c>
    </row>
    <row r="329" spans="8:14" ht="17" customHeight="1" x14ac:dyDescent="0.2">
      <c r="H329" s="46" t="str">
        <f>IF(Table1[[#This Row],[CFU (static)]]&gt;=$B$7,"Cx Positive","Cx Negative")</f>
        <v>Cx Negative</v>
      </c>
      <c r="I329" s="46" t="str" cm="1">
        <f t="array" ref="I32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29" s="46" t="str" cm="1">
        <f t="array" ref="J32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29" s="44" t="s">
        <v>4</v>
      </c>
      <c r="L329" s="44" t="s">
        <v>4</v>
      </c>
      <c r="M329" s="44" t="s">
        <v>4</v>
      </c>
      <c r="N329" s="45">
        <v>0</v>
      </c>
    </row>
    <row r="330" spans="8:14" ht="17" customHeight="1" x14ac:dyDescent="0.2">
      <c r="H330" s="46" t="str">
        <f>IF(Table1[[#This Row],[CFU (static)]]&gt;=$B$7,"Cx Positive","Cx Negative")</f>
        <v>Cx Negative</v>
      </c>
      <c r="I330" s="46" t="str" cm="1">
        <f t="array" ref="I33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30" s="46" t="str" cm="1">
        <f t="array" ref="J33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30" s="44" t="s">
        <v>4</v>
      </c>
      <c r="L330" s="44" t="s">
        <v>4</v>
      </c>
      <c r="M330" s="44" t="s">
        <v>4</v>
      </c>
      <c r="N330" s="45">
        <v>0</v>
      </c>
    </row>
    <row r="331" spans="8:14" ht="17" customHeight="1" x14ac:dyDescent="0.2">
      <c r="H331" s="46" t="str">
        <f>IF(Table1[[#This Row],[CFU (static)]]&gt;=$B$7,"Cx Positive","Cx Negative")</f>
        <v>Cx Negative</v>
      </c>
      <c r="I331" s="46" t="str" cm="1">
        <f t="array" ref="I33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31" s="46" t="str" cm="1">
        <f t="array" ref="J33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31" s="44" t="s">
        <v>4</v>
      </c>
      <c r="L331" s="44" t="s">
        <v>4</v>
      </c>
      <c r="M331" s="44" t="s">
        <v>4</v>
      </c>
      <c r="N331" s="45">
        <v>0</v>
      </c>
    </row>
    <row r="332" spans="8:14" ht="17" customHeight="1" x14ac:dyDescent="0.2">
      <c r="H332" s="46" t="str">
        <f>IF(Table1[[#This Row],[CFU (static)]]&gt;=$B$7,"Cx Positive","Cx Negative")</f>
        <v>Cx Negative</v>
      </c>
      <c r="I332" s="46" t="str" cm="1">
        <f t="array" ref="I33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32" s="46" t="str" cm="1">
        <f t="array" ref="J33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32" s="44" t="s">
        <v>4</v>
      </c>
      <c r="L332" s="44" t="s">
        <v>4</v>
      </c>
      <c r="M332" s="44" t="s">
        <v>4</v>
      </c>
      <c r="N332" s="45">
        <v>0</v>
      </c>
    </row>
    <row r="333" spans="8:14" ht="17" customHeight="1" x14ac:dyDescent="0.2">
      <c r="H333" s="46" t="str">
        <f>IF(Table1[[#This Row],[CFU (static)]]&gt;=$B$7,"Cx Positive","Cx Negative")</f>
        <v>Cx Positive</v>
      </c>
      <c r="I333" s="46" t="str" cm="1">
        <f t="array" ref="I33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33" s="46" t="str" cm="1">
        <f t="array" ref="J33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333" s="44" t="s">
        <v>5</v>
      </c>
      <c r="L333" s="44" t="s">
        <v>4</v>
      </c>
      <c r="M333" s="44" t="s">
        <v>7</v>
      </c>
      <c r="N333" s="45">
        <v>100000</v>
      </c>
    </row>
    <row r="334" spans="8:14" ht="17" customHeight="1" x14ac:dyDescent="0.2">
      <c r="H334" s="46" t="str">
        <f>IF(Table1[[#This Row],[CFU (static)]]&gt;=$B$7,"Cx Positive","Cx Negative")</f>
        <v>Cx Negative</v>
      </c>
      <c r="I334" s="46" t="str" cm="1">
        <f t="array" ref="I33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34" s="46" t="str" cm="1">
        <f t="array" ref="J33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34" s="44" t="s">
        <v>4</v>
      </c>
      <c r="L334" s="44" t="s">
        <v>4</v>
      </c>
      <c r="M334" s="44" t="s">
        <v>4</v>
      </c>
      <c r="N334" s="45">
        <v>0</v>
      </c>
    </row>
    <row r="335" spans="8:14" ht="17" customHeight="1" x14ac:dyDescent="0.2">
      <c r="H335" s="46" t="str">
        <f>IF(Table1[[#This Row],[CFU (static)]]&gt;=$B$7,"Cx Positive","Cx Negative")</f>
        <v>Cx Negative</v>
      </c>
      <c r="I335" s="46" t="str" cm="1">
        <f t="array" ref="I33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35" s="46" t="str" cm="1">
        <f t="array" ref="J33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35" s="44" t="s">
        <v>4</v>
      </c>
      <c r="L335" s="44" t="s">
        <v>4</v>
      </c>
      <c r="M335" s="44" t="s">
        <v>4</v>
      </c>
      <c r="N335" s="45">
        <v>0</v>
      </c>
    </row>
    <row r="336" spans="8:14" ht="17" customHeight="1" x14ac:dyDescent="0.2">
      <c r="H336" s="46" t="str">
        <f>IF(Table1[[#This Row],[CFU (static)]]&gt;=$B$7,"Cx Positive","Cx Negative")</f>
        <v>Cx Negative</v>
      </c>
      <c r="I336" s="46" t="str" cm="1">
        <f t="array" ref="I33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36" s="46" t="str" cm="1">
        <f t="array" ref="J33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36" s="44" t="s">
        <v>4</v>
      </c>
      <c r="L336" s="44" t="s">
        <v>4</v>
      </c>
      <c r="M336" s="44" t="s">
        <v>4</v>
      </c>
      <c r="N336" s="45">
        <v>0</v>
      </c>
    </row>
    <row r="337" spans="8:14" ht="17" customHeight="1" x14ac:dyDescent="0.2">
      <c r="H337" s="46" t="str">
        <f>IF(Table1[[#This Row],[CFU (static)]]&gt;=$B$7,"Cx Positive","Cx Negative")</f>
        <v>Cx Negative</v>
      </c>
      <c r="I337" s="46" t="str" cm="1">
        <f t="array" ref="I33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37" s="46" t="str" cm="1">
        <f t="array" ref="J33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37" s="44" t="s">
        <v>4</v>
      </c>
      <c r="L337" s="44" t="s">
        <v>4</v>
      </c>
      <c r="M337" s="44" t="s">
        <v>5</v>
      </c>
      <c r="N337" s="45">
        <v>0</v>
      </c>
    </row>
    <row r="338" spans="8:14" ht="17" customHeight="1" x14ac:dyDescent="0.2">
      <c r="H338" s="46" t="str">
        <f>IF(Table1[[#This Row],[CFU (static)]]&gt;=$B$7,"Cx Positive","Cx Negative")</f>
        <v>Cx Positive</v>
      </c>
      <c r="I338" s="46" t="str" cm="1">
        <f t="array" ref="I33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38" s="46" t="str" cm="1">
        <f t="array" ref="J33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338" s="44" t="s">
        <v>5</v>
      </c>
      <c r="L338" s="44" t="s">
        <v>6</v>
      </c>
      <c r="M338" s="44" t="s">
        <v>7</v>
      </c>
      <c r="N338" s="45">
        <v>100000</v>
      </c>
    </row>
    <row r="339" spans="8:14" ht="17" customHeight="1" x14ac:dyDescent="0.2">
      <c r="H339" s="46" t="str">
        <f>IF(Table1[[#This Row],[CFU (static)]]&gt;=$B$7,"Cx Positive","Cx Negative")</f>
        <v>Cx Negative</v>
      </c>
      <c r="I339" s="46" t="str" cm="1">
        <f t="array" ref="I33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39" s="46" t="str" cm="1">
        <f t="array" ref="J33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39" s="44" t="s">
        <v>4</v>
      </c>
      <c r="L339" s="44" t="s">
        <v>4</v>
      </c>
      <c r="M339" s="44" t="s">
        <v>4</v>
      </c>
      <c r="N339" s="45">
        <v>0</v>
      </c>
    </row>
    <row r="340" spans="8:14" ht="17" customHeight="1" x14ac:dyDescent="0.2">
      <c r="H340" s="46" t="str">
        <f>IF(Table1[[#This Row],[CFU (static)]]&gt;=$B$7,"Cx Positive","Cx Negative")</f>
        <v>Cx Negative</v>
      </c>
      <c r="I340" s="46" t="str" cm="1">
        <f t="array" ref="I34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40" s="46" t="str" cm="1">
        <f t="array" ref="J34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40" s="44" t="s">
        <v>7</v>
      </c>
      <c r="L340" s="44" t="s">
        <v>4</v>
      </c>
      <c r="M340" s="44" t="s">
        <v>4</v>
      </c>
      <c r="N340" s="45">
        <v>0</v>
      </c>
    </row>
    <row r="341" spans="8:14" ht="17" customHeight="1" x14ac:dyDescent="0.2">
      <c r="H341" s="46" t="str">
        <f>IF(Table1[[#This Row],[CFU (static)]]&gt;=$B$7,"Cx Positive","Cx Negative")</f>
        <v>Cx Negative</v>
      </c>
      <c r="I341" s="46" t="str" cm="1">
        <f t="array" ref="I34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41" s="46" t="str" cm="1">
        <f t="array" ref="J34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41" s="44" t="s">
        <v>5</v>
      </c>
      <c r="L341" s="44" t="s">
        <v>4</v>
      </c>
      <c r="M341" s="44" t="s">
        <v>4</v>
      </c>
      <c r="N341" s="45">
        <v>0</v>
      </c>
    </row>
    <row r="342" spans="8:14" ht="17" customHeight="1" x14ac:dyDescent="0.2">
      <c r="H342" s="46" t="str">
        <f>IF(Table1[[#This Row],[CFU (static)]]&gt;=$B$7,"Cx Positive","Cx Negative")</f>
        <v>Cx Negative</v>
      </c>
      <c r="I342" s="46" t="str" cm="1">
        <f t="array" ref="I34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42" s="46" t="str" cm="1">
        <f t="array" ref="J34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42" s="44" t="s">
        <v>4</v>
      </c>
      <c r="L342" s="44" t="s">
        <v>4</v>
      </c>
      <c r="M342" s="44" t="s">
        <v>4</v>
      </c>
      <c r="N342" s="45">
        <v>0</v>
      </c>
    </row>
    <row r="343" spans="8:14" ht="17" customHeight="1" x14ac:dyDescent="0.2">
      <c r="H343" s="46" t="str">
        <f>IF(Table1[[#This Row],[CFU (static)]]&gt;=$B$7,"Cx Positive","Cx Negative")</f>
        <v>Cx Positive</v>
      </c>
      <c r="I343" s="46" t="str" cm="1">
        <f t="array" ref="I34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43" s="46" t="str" cm="1">
        <f t="array" ref="J34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343" s="44" t="s">
        <v>5</v>
      </c>
      <c r="L343" s="44" t="s">
        <v>4</v>
      </c>
      <c r="M343" s="44" t="s">
        <v>9</v>
      </c>
      <c r="N343" s="45">
        <v>100000</v>
      </c>
    </row>
    <row r="344" spans="8:14" ht="17" customHeight="1" x14ac:dyDescent="0.2">
      <c r="H344" s="46" t="str">
        <f>IF(Table1[[#This Row],[CFU (static)]]&gt;=$B$7,"Cx Positive","Cx Negative")</f>
        <v>Cx Negative</v>
      </c>
      <c r="I344" s="46" t="str" cm="1">
        <f t="array" ref="I34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44" s="46" t="str" cm="1">
        <f t="array" ref="J34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44" s="44" t="s">
        <v>4</v>
      </c>
      <c r="L344" s="44" t="s">
        <v>4</v>
      </c>
      <c r="M344" s="44" t="s">
        <v>4</v>
      </c>
      <c r="N344" s="45">
        <v>0</v>
      </c>
    </row>
    <row r="345" spans="8:14" ht="17" customHeight="1" x14ac:dyDescent="0.2">
      <c r="H345" s="46" t="str">
        <f>IF(Table1[[#This Row],[CFU (static)]]&gt;=$B$7,"Cx Positive","Cx Negative")</f>
        <v>Cx Negative</v>
      </c>
      <c r="I345" s="46" t="str" cm="1">
        <f t="array" ref="I34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45" s="46" t="str" cm="1">
        <f t="array" ref="J34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45" s="44" t="s">
        <v>4</v>
      </c>
      <c r="L345" s="44" t="s">
        <v>4</v>
      </c>
      <c r="M345" s="44" t="s">
        <v>4</v>
      </c>
      <c r="N345" s="45">
        <v>0</v>
      </c>
    </row>
    <row r="346" spans="8:14" ht="17" customHeight="1" x14ac:dyDescent="0.2">
      <c r="H346" s="46" t="str">
        <f>IF(Table1[[#This Row],[CFU (static)]]&gt;=$B$7,"Cx Positive","Cx Negative")</f>
        <v>Cx Positive</v>
      </c>
      <c r="I346" s="46" t="str" cm="1">
        <f t="array" ref="I34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46" s="46" t="str" cm="1">
        <f t="array" ref="J34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346" s="44" t="s">
        <v>5</v>
      </c>
      <c r="L346" s="44" t="s">
        <v>4</v>
      </c>
      <c r="M346" s="44" t="s">
        <v>7</v>
      </c>
      <c r="N346" s="45">
        <v>100000</v>
      </c>
    </row>
    <row r="347" spans="8:14" ht="17" customHeight="1" x14ac:dyDescent="0.2">
      <c r="H347" s="46" t="str">
        <f>IF(Table1[[#This Row],[CFU (static)]]&gt;=$B$7,"Cx Positive","Cx Negative")</f>
        <v>Cx Negative</v>
      </c>
      <c r="I347" s="46" t="str" cm="1">
        <f t="array" ref="I34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47" s="46" t="str" cm="1">
        <f t="array" ref="J34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47" s="44" t="s">
        <v>4</v>
      </c>
      <c r="L347" s="44" t="s">
        <v>4</v>
      </c>
      <c r="M347" s="44" t="s">
        <v>5</v>
      </c>
      <c r="N347" s="45">
        <v>0</v>
      </c>
    </row>
    <row r="348" spans="8:14" ht="17" customHeight="1" x14ac:dyDescent="0.2">
      <c r="H348" s="46" t="str">
        <f>IF(Table1[[#This Row],[CFU (static)]]&gt;=$B$7,"Cx Positive","Cx Negative")</f>
        <v>Cx Negative</v>
      </c>
      <c r="I348" s="46" t="str" cm="1">
        <f t="array" ref="I34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48" s="46" t="str" cm="1">
        <f t="array" ref="J34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48" s="44" t="s">
        <v>5</v>
      </c>
      <c r="L348" s="44" t="s">
        <v>4</v>
      </c>
      <c r="M348" s="44" t="s">
        <v>8</v>
      </c>
      <c r="N348" s="45">
        <v>0</v>
      </c>
    </row>
    <row r="349" spans="8:14" ht="17" customHeight="1" x14ac:dyDescent="0.2">
      <c r="H349" s="46" t="str">
        <f>IF(Table1[[#This Row],[CFU (static)]]&gt;=$B$7,"Cx Positive","Cx Negative")</f>
        <v>Cx Negative</v>
      </c>
      <c r="I349" s="46" t="str" cm="1">
        <f t="array" ref="I34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49" s="46" t="str" cm="1">
        <f t="array" ref="J34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49" s="44" t="s">
        <v>4</v>
      </c>
      <c r="L349" s="44" t="s">
        <v>4</v>
      </c>
      <c r="M349" s="44" t="s">
        <v>4</v>
      </c>
      <c r="N349" s="45">
        <v>0</v>
      </c>
    </row>
    <row r="350" spans="8:14" ht="17" customHeight="1" x14ac:dyDescent="0.2">
      <c r="H350" s="46" t="str">
        <f>IF(Table1[[#This Row],[CFU (static)]]&gt;=$B$7,"Cx Positive","Cx Negative")</f>
        <v>Cx Negative</v>
      </c>
      <c r="I350" s="46" t="str" cm="1">
        <f t="array" ref="I35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50" s="46" t="str" cm="1">
        <f t="array" ref="J35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50" s="44" t="s">
        <v>4</v>
      </c>
      <c r="L350" s="44" t="s">
        <v>4</v>
      </c>
      <c r="M350" s="44" t="s">
        <v>9</v>
      </c>
      <c r="N350" s="45">
        <v>0</v>
      </c>
    </row>
    <row r="351" spans="8:14" ht="17" customHeight="1" x14ac:dyDescent="0.2">
      <c r="H351" s="46" t="str">
        <f>IF(Table1[[#This Row],[CFU (static)]]&gt;=$B$7,"Cx Positive","Cx Negative")</f>
        <v>Cx Negative</v>
      </c>
      <c r="I351" s="46" t="str" cm="1">
        <f t="array" ref="I35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51" s="46" t="str" cm="1">
        <f t="array" ref="J35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51" s="44" t="s">
        <v>7</v>
      </c>
      <c r="L351" s="44" t="s">
        <v>4</v>
      </c>
      <c r="M351" s="44" t="s">
        <v>7</v>
      </c>
      <c r="N351" s="45">
        <v>0</v>
      </c>
    </row>
    <row r="352" spans="8:14" ht="17" customHeight="1" x14ac:dyDescent="0.2">
      <c r="H352" s="46" t="str">
        <f>IF(Table1[[#This Row],[CFU (static)]]&gt;=$B$7,"Cx Positive","Cx Negative")</f>
        <v>Cx Negative</v>
      </c>
      <c r="I352" s="46" t="str" cm="1">
        <f t="array" ref="I35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52" s="46" t="str" cm="1">
        <f t="array" ref="J35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52" s="44" t="s">
        <v>4</v>
      </c>
      <c r="L352" s="44" t="s">
        <v>4</v>
      </c>
      <c r="M352" s="44" t="s">
        <v>8</v>
      </c>
      <c r="N352" s="45">
        <v>0</v>
      </c>
    </row>
    <row r="353" spans="8:14" ht="17" customHeight="1" x14ac:dyDescent="0.2">
      <c r="H353" s="46" t="str">
        <f>IF(Table1[[#This Row],[CFU (static)]]&gt;=$B$7,"Cx Positive","Cx Negative")</f>
        <v>Cx Negative</v>
      </c>
      <c r="I353" s="46" t="str" cm="1">
        <f t="array" ref="I35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53" s="46" t="str" cm="1">
        <f t="array" ref="J35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53" s="44" t="s">
        <v>4</v>
      </c>
      <c r="L353" s="44" t="s">
        <v>4</v>
      </c>
      <c r="M353" s="44" t="s">
        <v>4</v>
      </c>
      <c r="N353" s="45">
        <v>0</v>
      </c>
    </row>
    <row r="354" spans="8:14" ht="17" customHeight="1" x14ac:dyDescent="0.2">
      <c r="H354" s="46" t="str">
        <f>IF(Table1[[#This Row],[CFU (static)]]&gt;=$B$7,"Cx Positive","Cx Negative")</f>
        <v>Cx Negative</v>
      </c>
      <c r="I354" s="46" t="str" cm="1">
        <f t="array" ref="I35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54" s="46" t="str" cm="1">
        <f t="array" ref="J35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54" s="44" t="s">
        <v>4</v>
      </c>
      <c r="L354" s="44" t="s">
        <v>4</v>
      </c>
      <c r="M354" s="44" t="s">
        <v>4</v>
      </c>
      <c r="N354" s="45">
        <v>0</v>
      </c>
    </row>
    <row r="355" spans="8:14" ht="17" customHeight="1" x14ac:dyDescent="0.2">
      <c r="H355" s="46" t="str">
        <f>IF(Table1[[#This Row],[CFU (static)]]&gt;=$B$7,"Cx Positive","Cx Negative")</f>
        <v>Cx Negative</v>
      </c>
      <c r="I355" s="46" t="str" cm="1">
        <f t="array" ref="I35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55" s="46" t="str" cm="1">
        <f t="array" ref="J35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55" s="44" t="s">
        <v>4</v>
      </c>
      <c r="L355" s="44" t="s">
        <v>4</v>
      </c>
      <c r="M355" s="44" t="s">
        <v>4</v>
      </c>
      <c r="N355" s="45">
        <v>0</v>
      </c>
    </row>
    <row r="356" spans="8:14" ht="17" customHeight="1" x14ac:dyDescent="0.2">
      <c r="H356" s="46" t="str">
        <f>IF(Table1[[#This Row],[CFU (static)]]&gt;=$B$7,"Cx Positive","Cx Negative")</f>
        <v>Cx Negative</v>
      </c>
      <c r="I356" s="46" t="str" cm="1">
        <f t="array" ref="I35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56" s="46" t="str" cm="1">
        <f t="array" ref="J35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56" s="44" t="s">
        <v>4</v>
      </c>
      <c r="L356" s="44" t="s">
        <v>4</v>
      </c>
      <c r="M356" s="44" t="s">
        <v>5</v>
      </c>
      <c r="N356" s="45">
        <v>0</v>
      </c>
    </row>
    <row r="357" spans="8:14" ht="17" customHeight="1" x14ac:dyDescent="0.2">
      <c r="H357" s="46" t="str">
        <f>IF(Table1[[#This Row],[CFU (static)]]&gt;=$B$7,"Cx Positive","Cx Negative")</f>
        <v>Cx Negative</v>
      </c>
      <c r="I357" s="46" t="str" cm="1">
        <f t="array" ref="I35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57" s="46" t="str" cm="1">
        <f t="array" ref="J35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57" s="44" t="s">
        <v>4</v>
      </c>
      <c r="L357" s="44" t="s">
        <v>4</v>
      </c>
      <c r="M357" s="44" t="s">
        <v>5</v>
      </c>
      <c r="N357" s="45">
        <v>0</v>
      </c>
    </row>
    <row r="358" spans="8:14" ht="17" customHeight="1" x14ac:dyDescent="0.2">
      <c r="H358" s="46" t="str">
        <f>IF(Table1[[#This Row],[CFU (static)]]&gt;=$B$7,"Cx Positive","Cx Negative")</f>
        <v>Cx Negative</v>
      </c>
      <c r="I358" s="46" t="str" cm="1">
        <f t="array" ref="I35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58" s="46" t="str" cm="1">
        <f t="array" ref="J35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58" s="44" t="s">
        <v>5</v>
      </c>
      <c r="L358" s="44" t="s">
        <v>6</v>
      </c>
      <c r="M358" s="44" t="s">
        <v>8</v>
      </c>
      <c r="N358" s="45">
        <v>50000</v>
      </c>
    </row>
    <row r="359" spans="8:14" ht="17" customHeight="1" x14ac:dyDescent="0.2">
      <c r="H359" s="46" t="str">
        <f>IF(Table1[[#This Row],[CFU (static)]]&gt;=$B$7,"Cx Positive","Cx Negative")</f>
        <v>Cx Negative</v>
      </c>
      <c r="I359" s="46" t="str" cm="1">
        <f t="array" ref="I35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59" s="46" t="str" cm="1">
        <f t="array" ref="J35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59" s="44" t="s">
        <v>4</v>
      </c>
      <c r="L359" s="44" t="s">
        <v>4</v>
      </c>
      <c r="M359" s="44" t="s">
        <v>7</v>
      </c>
      <c r="N359" s="45">
        <v>0</v>
      </c>
    </row>
    <row r="360" spans="8:14" ht="17" customHeight="1" x14ac:dyDescent="0.2">
      <c r="H360" s="46" t="str">
        <f>IF(Table1[[#This Row],[CFU (static)]]&gt;=$B$7,"Cx Positive","Cx Negative")</f>
        <v>Cx Negative</v>
      </c>
      <c r="I360" s="46" t="str" cm="1">
        <f t="array" ref="I36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60" s="46" t="str" cm="1">
        <f t="array" ref="J36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60" s="44" t="s">
        <v>4</v>
      </c>
      <c r="L360" s="44" t="s">
        <v>4</v>
      </c>
      <c r="M360" s="44" t="s">
        <v>5</v>
      </c>
      <c r="N360" s="45">
        <v>0</v>
      </c>
    </row>
    <row r="361" spans="8:14" ht="17" customHeight="1" x14ac:dyDescent="0.2">
      <c r="H361" s="46" t="str">
        <f>IF(Table1[[#This Row],[CFU (static)]]&gt;=$B$7,"Cx Positive","Cx Negative")</f>
        <v>Cx Negative</v>
      </c>
      <c r="I361" s="46" t="str" cm="1">
        <f t="array" ref="I36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61" s="46" t="str" cm="1">
        <f t="array" ref="J36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61" s="44" t="s">
        <v>4</v>
      </c>
      <c r="L361" s="44" t="s">
        <v>4</v>
      </c>
      <c r="M361" s="44" t="s">
        <v>4</v>
      </c>
      <c r="N361" s="45">
        <v>0</v>
      </c>
    </row>
    <row r="362" spans="8:14" ht="17" customHeight="1" x14ac:dyDescent="0.2">
      <c r="H362" s="46" t="str">
        <f>IF(Table1[[#This Row],[CFU (static)]]&gt;=$B$7,"Cx Positive","Cx Negative")</f>
        <v>Cx Negative</v>
      </c>
      <c r="I362" s="46" t="str" cm="1">
        <f t="array" ref="I36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62" s="46" t="str" cm="1">
        <f t="array" ref="J36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62" s="44" t="s">
        <v>7</v>
      </c>
      <c r="L362" s="44" t="s">
        <v>4</v>
      </c>
      <c r="M362" s="44" t="s">
        <v>4</v>
      </c>
      <c r="N362" s="45">
        <v>0</v>
      </c>
    </row>
    <row r="363" spans="8:14" ht="17" customHeight="1" x14ac:dyDescent="0.2">
      <c r="H363" s="46" t="str">
        <f>IF(Table1[[#This Row],[CFU (static)]]&gt;=$B$7,"Cx Positive","Cx Negative")</f>
        <v>Cx Negative</v>
      </c>
      <c r="I363" s="46" t="str" cm="1">
        <f t="array" ref="I36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63" s="46" t="str" cm="1">
        <f t="array" ref="J36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63" s="44" t="s">
        <v>5</v>
      </c>
      <c r="L363" s="44" t="s">
        <v>4</v>
      </c>
      <c r="M363" s="44" t="s">
        <v>8</v>
      </c>
      <c r="N363" s="45">
        <v>0</v>
      </c>
    </row>
    <row r="364" spans="8:14" ht="17" customHeight="1" x14ac:dyDescent="0.2">
      <c r="H364" s="46" t="str">
        <f>IF(Table1[[#This Row],[CFU (static)]]&gt;=$B$7,"Cx Positive","Cx Negative")</f>
        <v>Cx Negative</v>
      </c>
      <c r="I364" s="46" t="str" cm="1">
        <f t="array" ref="I36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64" s="46" t="str" cm="1">
        <f t="array" ref="J36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64" s="44" t="s">
        <v>4</v>
      </c>
      <c r="L364" s="44" t="s">
        <v>4</v>
      </c>
      <c r="M364" s="44" t="s">
        <v>5</v>
      </c>
      <c r="N364" s="45">
        <v>0</v>
      </c>
    </row>
    <row r="365" spans="8:14" ht="17" customHeight="1" x14ac:dyDescent="0.2">
      <c r="H365" s="46" t="str">
        <f>IF(Table1[[#This Row],[CFU (static)]]&gt;=$B$7,"Cx Positive","Cx Negative")</f>
        <v>Cx Negative</v>
      </c>
      <c r="I365" s="46" t="str" cm="1">
        <f t="array" ref="I36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65" s="46" t="str" cm="1">
        <f t="array" ref="J36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65" s="44" t="s">
        <v>4</v>
      </c>
      <c r="L365" s="44" t="s">
        <v>4</v>
      </c>
      <c r="M365" s="44" t="s">
        <v>4</v>
      </c>
      <c r="N365" s="45">
        <v>0</v>
      </c>
    </row>
    <row r="366" spans="8:14" ht="17" customHeight="1" x14ac:dyDescent="0.2">
      <c r="H366" s="46" t="str">
        <f>IF(Table1[[#This Row],[CFU (static)]]&gt;=$B$7,"Cx Positive","Cx Negative")</f>
        <v>Cx Negative</v>
      </c>
      <c r="I366" s="46" t="str" cm="1">
        <f t="array" ref="I36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66" s="46" t="str" cm="1">
        <f t="array" ref="J36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66" s="44" t="s">
        <v>5</v>
      </c>
      <c r="L366" s="44" t="s">
        <v>4</v>
      </c>
      <c r="M366" s="44" t="s">
        <v>5</v>
      </c>
      <c r="N366" s="45">
        <v>0</v>
      </c>
    </row>
    <row r="367" spans="8:14" ht="17" customHeight="1" x14ac:dyDescent="0.2">
      <c r="H367" s="46" t="str">
        <f>IF(Table1[[#This Row],[CFU (static)]]&gt;=$B$7,"Cx Positive","Cx Negative")</f>
        <v>Cx Negative</v>
      </c>
      <c r="I367" s="46" t="str" cm="1">
        <f t="array" ref="I36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67" s="46" t="str" cm="1">
        <f t="array" ref="J36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67" s="44" t="s">
        <v>4</v>
      </c>
      <c r="L367" s="44" t="s">
        <v>4</v>
      </c>
      <c r="M367" s="44" t="s">
        <v>4</v>
      </c>
      <c r="N367" s="45">
        <v>0</v>
      </c>
    </row>
    <row r="368" spans="8:14" ht="17" customHeight="1" x14ac:dyDescent="0.2">
      <c r="H368" s="46" t="str">
        <f>IF(Table1[[#This Row],[CFU (static)]]&gt;=$B$7,"Cx Positive","Cx Negative")</f>
        <v>Cx Negative</v>
      </c>
      <c r="I368" s="46" t="str" cm="1">
        <f t="array" ref="I36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68" s="46" t="str" cm="1">
        <f t="array" ref="J36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68" s="44" t="s">
        <v>8</v>
      </c>
      <c r="L368" s="44" t="s">
        <v>4</v>
      </c>
      <c r="M368" s="44" t="s">
        <v>8</v>
      </c>
      <c r="N368" s="45">
        <v>0</v>
      </c>
    </row>
    <row r="369" spans="8:14" ht="17" customHeight="1" x14ac:dyDescent="0.2">
      <c r="H369" s="46" t="str">
        <f>IF(Table1[[#This Row],[CFU (static)]]&gt;=$B$7,"Cx Positive","Cx Negative")</f>
        <v>Cx Positive</v>
      </c>
      <c r="I369" s="46" t="str" cm="1">
        <f t="array" ref="I36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69" s="46" t="str" cm="1">
        <f t="array" ref="J36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369" s="44" t="s">
        <v>5</v>
      </c>
      <c r="L369" s="44" t="s">
        <v>4</v>
      </c>
      <c r="M369" s="44" t="s">
        <v>8</v>
      </c>
      <c r="N369" s="45">
        <v>100000</v>
      </c>
    </row>
    <row r="370" spans="8:14" ht="17" customHeight="1" x14ac:dyDescent="0.2">
      <c r="H370" s="46" t="str">
        <f>IF(Table1[[#This Row],[CFU (static)]]&gt;=$B$7,"Cx Positive","Cx Negative")</f>
        <v>Cx Negative</v>
      </c>
      <c r="I370" s="46" t="str" cm="1">
        <f t="array" ref="I37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70" s="46" t="str" cm="1">
        <f t="array" ref="J37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70" s="44" t="s">
        <v>5</v>
      </c>
      <c r="L370" s="44" t="s">
        <v>4</v>
      </c>
      <c r="M370" s="44" t="s">
        <v>8</v>
      </c>
      <c r="N370" s="45">
        <v>0</v>
      </c>
    </row>
    <row r="371" spans="8:14" ht="17" customHeight="1" x14ac:dyDescent="0.2">
      <c r="H371" s="46" t="str">
        <f>IF(Table1[[#This Row],[CFU (static)]]&gt;=$B$7,"Cx Positive","Cx Negative")</f>
        <v>Cx Positive</v>
      </c>
      <c r="I371" s="46" t="str" cm="1">
        <f t="array" ref="I37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71" s="46" t="str" cm="1">
        <f t="array" ref="J37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Negative</v>
      </c>
      <c r="K371" s="44" t="s">
        <v>4</v>
      </c>
      <c r="L371" s="44" t="s">
        <v>4</v>
      </c>
      <c r="M371" s="44" t="s">
        <v>4</v>
      </c>
      <c r="N371" s="45">
        <v>100000</v>
      </c>
    </row>
    <row r="372" spans="8:14" ht="17" customHeight="1" x14ac:dyDescent="0.2">
      <c r="H372" s="46" t="str">
        <f>IF(Table1[[#This Row],[CFU (static)]]&gt;=$B$7,"Cx Positive","Cx Negative")</f>
        <v>Cx Negative</v>
      </c>
      <c r="I372" s="46" t="str" cm="1">
        <f t="array" ref="I37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72" s="46" t="str" cm="1">
        <f t="array" ref="J37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72" s="44" t="s">
        <v>4</v>
      </c>
      <c r="L372" s="44" t="s">
        <v>4</v>
      </c>
      <c r="M372" s="44" t="s">
        <v>7</v>
      </c>
      <c r="N372" s="45">
        <v>0</v>
      </c>
    </row>
    <row r="373" spans="8:14" ht="17" customHeight="1" x14ac:dyDescent="0.2">
      <c r="H373" s="46" t="str">
        <f>IF(Table1[[#This Row],[CFU (static)]]&gt;=$B$7,"Cx Positive","Cx Negative")</f>
        <v>Cx Negative</v>
      </c>
      <c r="I373" s="46" t="str" cm="1">
        <f t="array" ref="I37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73" s="46" t="str" cm="1">
        <f t="array" ref="J37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73" s="44" t="s">
        <v>4</v>
      </c>
      <c r="L373" s="44" t="s">
        <v>4</v>
      </c>
      <c r="M373" s="44" t="s">
        <v>4</v>
      </c>
      <c r="N373" s="45">
        <v>0</v>
      </c>
    </row>
    <row r="374" spans="8:14" ht="17" customHeight="1" x14ac:dyDescent="0.2">
      <c r="H374" s="46" t="str">
        <f>IF(Table1[[#This Row],[CFU (static)]]&gt;=$B$7,"Cx Positive","Cx Negative")</f>
        <v>Cx Negative</v>
      </c>
      <c r="I374" s="46" t="str" cm="1">
        <f t="array" ref="I37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74" s="46" t="str" cm="1">
        <f t="array" ref="J37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74" s="44" t="s">
        <v>4</v>
      </c>
      <c r="L374" s="44" t="s">
        <v>4</v>
      </c>
      <c r="M374" s="44" t="s">
        <v>7</v>
      </c>
      <c r="N374" s="45">
        <v>0</v>
      </c>
    </row>
    <row r="375" spans="8:14" ht="17" customHeight="1" x14ac:dyDescent="0.2">
      <c r="H375" s="46" t="str">
        <f>IF(Table1[[#This Row],[CFU (static)]]&gt;=$B$7,"Cx Positive","Cx Negative")</f>
        <v>Cx Negative</v>
      </c>
      <c r="I375" s="46" t="str" cm="1">
        <f t="array" ref="I37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75" s="46" t="str" cm="1">
        <f t="array" ref="J37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75" s="44" t="s">
        <v>4</v>
      </c>
      <c r="L375" s="44" t="s">
        <v>4</v>
      </c>
      <c r="M375" s="44" t="s">
        <v>4</v>
      </c>
      <c r="N375" s="45">
        <v>0</v>
      </c>
    </row>
    <row r="376" spans="8:14" ht="17" customHeight="1" x14ac:dyDescent="0.2">
      <c r="H376" s="46" t="str">
        <f>IF(Table1[[#This Row],[CFU (static)]]&gt;=$B$7,"Cx Positive","Cx Negative")</f>
        <v>Cx Negative</v>
      </c>
      <c r="I376" s="46" t="str" cm="1">
        <f t="array" ref="I37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76" s="46" t="str" cm="1">
        <f t="array" ref="J37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76" s="44" t="s">
        <v>4</v>
      </c>
      <c r="L376" s="44" t="s">
        <v>4</v>
      </c>
      <c r="M376" s="44" t="s">
        <v>8</v>
      </c>
      <c r="N376" s="45">
        <v>0</v>
      </c>
    </row>
    <row r="377" spans="8:14" ht="17" customHeight="1" x14ac:dyDescent="0.2">
      <c r="H377" s="46" t="str">
        <f>IF(Table1[[#This Row],[CFU (static)]]&gt;=$B$7,"Cx Positive","Cx Negative")</f>
        <v>Cx Negative</v>
      </c>
      <c r="I377" s="46" t="str" cm="1">
        <f t="array" ref="I37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77" s="46" t="str" cm="1">
        <f t="array" ref="J37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77" s="44" t="s">
        <v>4</v>
      </c>
      <c r="L377" s="44" t="s">
        <v>4</v>
      </c>
      <c r="M377" s="44" t="s">
        <v>4</v>
      </c>
      <c r="N377" s="45">
        <v>0</v>
      </c>
    </row>
    <row r="378" spans="8:14" ht="17" customHeight="1" x14ac:dyDescent="0.2">
      <c r="H378" s="46" t="str">
        <f>IF(Table1[[#This Row],[CFU (static)]]&gt;=$B$7,"Cx Positive","Cx Negative")</f>
        <v>Cx Negative</v>
      </c>
      <c r="I378" s="46" t="str" cm="1">
        <f t="array" ref="I37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78" s="46" t="str" cm="1">
        <f t="array" ref="J37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78" s="44" t="s">
        <v>5</v>
      </c>
      <c r="L378" s="44" t="s">
        <v>4</v>
      </c>
      <c r="M378" s="44" t="s">
        <v>5</v>
      </c>
      <c r="N378" s="45">
        <v>0</v>
      </c>
    </row>
    <row r="379" spans="8:14" ht="17" customHeight="1" x14ac:dyDescent="0.2">
      <c r="H379" s="46" t="str">
        <f>IF(Table1[[#This Row],[CFU (static)]]&gt;=$B$7,"Cx Positive","Cx Negative")</f>
        <v>Cx Positive</v>
      </c>
      <c r="I379" s="46" t="str" cm="1">
        <f t="array" ref="I37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79" s="46" t="str" cm="1">
        <f t="array" ref="J37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379" s="44" t="s">
        <v>5</v>
      </c>
      <c r="L379" s="44" t="s">
        <v>6</v>
      </c>
      <c r="M379" s="44" t="s">
        <v>8</v>
      </c>
      <c r="N379" s="45">
        <v>100000</v>
      </c>
    </row>
    <row r="380" spans="8:14" ht="17" customHeight="1" x14ac:dyDescent="0.2">
      <c r="H380" s="46" t="str">
        <f>IF(Table1[[#This Row],[CFU (static)]]&gt;=$B$7,"Cx Positive","Cx Negative")</f>
        <v>Cx Negative</v>
      </c>
      <c r="I380" s="46" t="str" cm="1">
        <f t="array" ref="I38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80" s="46" t="str" cm="1">
        <f t="array" ref="J38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80" s="44" t="s">
        <v>7</v>
      </c>
      <c r="L380" s="44" t="s">
        <v>4</v>
      </c>
      <c r="M380" s="44" t="s">
        <v>4</v>
      </c>
      <c r="N380" s="45">
        <v>0</v>
      </c>
    </row>
    <row r="381" spans="8:14" ht="17" customHeight="1" x14ac:dyDescent="0.2">
      <c r="H381" s="46" t="str">
        <f>IF(Table1[[#This Row],[CFU (static)]]&gt;=$B$7,"Cx Positive","Cx Negative")</f>
        <v>Cx Positive</v>
      </c>
      <c r="I381" s="46" t="str" cm="1">
        <f t="array" ref="I38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81" s="46" t="str" cm="1">
        <f t="array" ref="J38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381" s="44" t="s">
        <v>5</v>
      </c>
      <c r="L381" s="44" t="s">
        <v>6</v>
      </c>
      <c r="M381" s="44" t="s">
        <v>9</v>
      </c>
      <c r="N381" s="45">
        <v>100000</v>
      </c>
    </row>
    <row r="382" spans="8:14" ht="17" customHeight="1" x14ac:dyDescent="0.2">
      <c r="H382" s="46" t="str">
        <f>IF(Table1[[#This Row],[CFU (static)]]&gt;=$B$7,"Cx Positive","Cx Negative")</f>
        <v>Cx Positive</v>
      </c>
      <c r="I382" s="46" t="str" cm="1">
        <f t="array" ref="I38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82" s="46" t="str" cm="1">
        <f t="array" ref="J38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382" s="44" t="s">
        <v>5</v>
      </c>
      <c r="L382" s="44" t="s">
        <v>6</v>
      </c>
      <c r="M382" s="44" t="s">
        <v>8</v>
      </c>
      <c r="N382" s="45">
        <v>100000</v>
      </c>
    </row>
    <row r="383" spans="8:14" ht="17" customHeight="1" x14ac:dyDescent="0.2">
      <c r="H383" s="46" t="str">
        <f>IF(Table1[[#This Row],[CFU (static)]]&gt;=$B$7,"Cx Positive","Cx Negative")</f>
        <v>Cx Negative</v>
      </c>
      <c r="I383" s="46" t="str" cm="1">
        <f t="array" ref="I38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83" s="46" t="str" cm="1">
        <f t="array" ref="J38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83" s="44" t="s">
        <v>4</v>
      </c>
      <c r="L383" s="44" t="s">
        <v>4</v>
      </c>
      <c r="M383" s="44" t="s">
        <v>4</v>
      </c>
      <c r="N383" s="45">
        <v>0</v>
      </c>
    </row>
    <row r="384" spans="8:14" ht="17" customHeight="1" x14ac:dyDescent="0.2">
      <c r="H384" s="46" t="str">
        <f>IF(Table1[[#This Row],[CFU (static)]]&gt;=$B$7,"Cx Positive","Cx Negative")</f>
        <v>Cx Negative</v>
      </c>
      <c r="I384" s="46" t="str" cm="1">
        <f t="array" ref="I38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84" s="46" t="str" cm="1">
        <f t="array" ref="J38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84" s="44" t="s">
        <v>5</v>
      </c>
      <c r="L384" s="44" t="s">
        <v>4</v>
      </c>
      <c r="M384" s="44" t="s">
        <v>8</v>
      </c>
      <c r="N384" s="45">
        <v>50000</v>
      </c>
    </row>
    <row r="385" spans="8:14" ht="17" customHeight="1" x14ac:dyDescent="0.2">
      <c r="H385" s="46" t="str">
        <f>IF(Table1[[#This Row],[CFU (static)]]&gt;=$B$7,"Cx Positive","Cx Negative")</f>
        <v>Cx Positive</v>
      </c>
      <c r="I385" s="46" t="str" cm="1">
        <f t="array" ref="I38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85" s="46" t="str" cm="1">
        <f t="array" ref="J38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385" s="44" t="s">
        <v>5</v>
      </c>
      <c r="L385" s="44" t="s">
        <v>6</v>
      </c>
      <c r="M385" s="44" t="s">
        <v>9</v>
      </c>
      <c r="N385" s="45">
        <v>100000</v>
      </c>
    </row>
    <row r="386" spans="8:14" ht="17" customHeight="1" x14ac:dyDescent="0.2">
      <c r="H386" s="46" t="str">
        <f>IF(Table1[[#This Row],[CFU (static)]]&gt;=$B$7,"Cx Positive","Cx Negative")</f>
        <v>Cx Positive</v>
      </c>
      <c r="I386" s="46" t="str" cm="1">
        <f t="array" ref="I38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86" s="46" t="str" cm="1">
        <f t="array" ref="J38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386" s="44" t="s">
        <v>9</v>
      </c>
      <c r="L386" s="44" t="s">
        <v>6</v>
      </c>
      <c r="M386" s="44" t="s">
        <v>8</v>
      </c>
      <c r="N386" s="45">
        <v>100000</v>
      </c>
    </row>
    <row r="387" spans="8:14" ht="17" customHeight="1" x14ac:dyDescent="0.2">
      <c r="H387" s="46" t="str">
        <f>IF(Table1[[#This Row],[CFU (static)]]&gt;=$B$7,"Cx Positive","Cx Negative")</f>
        <v>Cx Negative</v>
      </c>
      <c r="I387" s="46" t="str" cm="1">
        <f t="array" ref="I38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87" s="46" t="str" cm="1">
        <f t="array" ref="J38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87" s="44" t="s">
        <v>4</v>
      </c>
      <c r="L387" s="44" t="s">
        <v>4</v>
      </c>
      <c r="M387" s="44" t="s">
        <v>8</v>
      </c>
      <c r="N387" s="45">
        <v>0</v>
      </c>
    </row>
    <row r="388" spans="8:14" ht="17" customHeight="1" x14ac:dyDescent="0.2">
      <c r="H388" s="46" t="str">
        <f>IF(Table1[[#This Row],[CFU (static)]]&gt;=$B$7,"Cx Positive","Cx Negative")</f>
        <v>Cx Negative</v>
      </c>
      <c r="I388" s="46" t="str" cm="1">
        <f t="array" ref="I38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88" s="46" t="str" cm="1">
        <f t="array" ref="J38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88" s="44" t="s">
        <v>7</v>
      </c>
      <c r="L388" s="44" t="s">
        <v>4</v>
      </c>
      <c r="M388" s="44" t="s">
        <v>7</v>
      </c>
      <c r="N388" s="45">
        <v>50000</v>
      </c>
    </row>
    <row r="389" spans="8:14" ht="17" customHeight="1" x14ac:dyDescent="0.2">
      <c r="H389" s="46" t="str">
        <f>IF(Table1[[#This Row],[CFU (static)]]&gt;=$B$7,"Cx Positive","Cx Negative")</f>
        <v>Cx Positive</v>
      </c>
      <c r="I389" s="46" t="str" cm="1">
        <f t="array" ref="I38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89" s="46" t="str" cm="1">
        <f t="array" ref="J38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389" s="44" t="s">
        <v>5</v>
      </c>
      <c r="L389" s="44" t="s">
        <v>6</v>
      </c>
      <c r="M389" s="44" t="s">
        <v>4</v>
      </c>
      <c r="N389" s="45">
        <v>100000</v>
      </c>
    </row>
    <row r="390" spans="8:14" ht="17" customHeight="1" x14ac:dyDescent="0.2">
      <c r="H390" s="46" t="str">
        <f>IF(Table1[[#This Row],[CFU (static)]]&gt;=$B$7,"Cx Positive","Cx Negative")</f>
        <v>Cx Negative</v>
      </c>
      <c r="I390" s="46" t="str" cm="1">
        <f t="array" ref="I39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90" s="46" t="str" cm="1">
        <f t="array" ref="J39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90" s="44" t="s">
        <v>4</v>
      </c>
      <c r="L390" s="44" t="s">
        <v>4</v>
      </c>
      <c r="M390" s="44" t="s">
        <v>9</v>
      </c>
      <c r="N390" s="45">
        <v>0</v>
      </c>
    </row>
    <row r="391" spans="8:14" ht="17" customHeight="1" x14ac:dyDescent="0.2">
      <c r="H391" s="46" t="str">
        <f>IF(Table1[[#This Row],[CFU (static)]]&gt;=$B$7,"Cx Positive","Cx Negative")</f>
        <v>Cx Negative</v>
      </c>
      <c r="I391" s="46" t="str" cm="1">
        <f t="array" ref="I39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91" s="46" t="str" cm="1">
        <f t="array" ref="J39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91" s="44" t="s">
        <v>4</v>
      </c>
      <c r="L391" s="44" t="s">
        <v>4</v>
      </c>
      <c r="M391" s="44" t="s">
        <v>9</v>
      </c>
      <c r="N391" s="45">
        <v>0</v>
      </c>
    </row>
    <row r="392" spans="8:14" ht="17" customHeight="1" x14ac:dyDescent="0.2">
      <c r="H392" s="46" t="str">
        <f>IF(Table1[[#This Row],[CFU (static)]]&gt;=$B$7,"Cx Positive","Cx Negative")</f>
        <v>Cx Negative</v>
      </c>
      <c r="I392" s="46" t="str" cm="1">
        <f t="array" ref="I39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92" s="46" t="str" cm="1">
        <f t="array" ref="J39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92" s="44" t="s">
        <v>5</v>
      </c>
      <c r="L392" s="44" t="s">
        <v>4</v>
      </c>
      <c r="M392" s="44" t="s">
        <v>7</v>
      </c>
      <c r="N392" s="45">
        <v>0</v>
      </c>
    </row>
    <row r="393" spans="8:14" ht="17" customHeight="1" x14ac:dyDescent="0.2">
      <c r="H393" s="46" t="str">
        <f>IF(Table1[[#This Row],[CFU (static)]]&gt;=$B$7,"Cx Positive","Cx Negative")</f>
        <v>Cx Negative</v>
      </c>
      <c r="I393" s="46" t="str" cm="1">
        <f t="array" ref="I39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93" s="46" t="str" cm="1">
        <f t="array" ref="J39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93" s="44" t="s">
        <v>4</v>
      </c>
      <c r="L393" s="44" t="s">
        <v>4</v>
      </c>
      <c r="M393" s="44" t="s">
        <v>5</v>
      </c>
      <c r="N393" s="45">
        <v>0</v>
      </c>
    </row>
    <row r="394" spans="8:14" ht="17" customHeight="1" x14ac:dyDescent="0.2">
      <c r="H394" s="46" t="str">
        <f>IF(Table1[[#This Row],[CFU (static)]]&gt;=$B$7,"Cx Positive","Cx Negative")</f>
        <v>Cx Negative</v>
      </c>
      <c r="I394" s="46" t="str" cm="1">
        <f t="array" ref="I39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94" s="46" t="str" cm="1">
        <f t="array" ref="J39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94" s="44" t="s">
        <v>7</v>
      </c>
      <c r="L394" s="44" t="s">
        <v>4</v>
      </c>
      <c r="M394" s="44" t="s">
        <v>9</v>
      </c>
      <c r="N394" s="45">
        <v>0</v>
      </c>
    </row>
    <row r="395" spans="8:14" ht="17" customHeight="1" x14ac:dyDescent="0.2">
      <c r="H395" s="46" t="str">
        <f>IF(Table1[[#This Row],[CFU (static)]]&gt;=$B$7,"Cx Positive","Cx Negative")</f>
        <v>Cx Negative</v>
      </c>
      <c r="I395" s="46" t="str" cm="1">
        <f t="array" ref="I39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95" s="46" t="str" cm="1">
        <f t="array" ref="J39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95" s="44" t="s">
        <v>8</v>
      </c>
      <c r="L395" s="44" t="s">
        <v>4</v>
      </c>
      <c r="M395" s="44" t="s">
        <v>4</v>
      </c>
      <c r="N395" s="45">
        <v>0</v>
      </c>
    </row>
    <row r="396" spans="8:14" ht="17" customHeight="1" x14ac:dyDescent="0.2">
      <c r="H396" s="46" t="str">
        <f>IF(Table1[[#This Row],[CFU (static)]]&gt;=$B$7,"Cx Positive","Cx Negative")</f>
        <v>Cx Negative</v>
      </c>
      <c r="I396" s="46" t="str" cm="1">
        <f t="array" ref="I39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96" s="46" t="str" cm="1">
        <f t="array" ref="J39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96" s="44" t="s">
        <v>4</v>
      </c>
      <c r="L396" s="44" t="s">
        <v>4</v>
      </c>
      <c r="M396" s="44" t="s">
        <v>4</v>
      </c>
      <c r="N396" s="45">
        <v>0</v>
      </c>
    </row>
    <row r="397" spans="8:14" ht="17" customHeight="1" x14ac:dyDescent="0.2">
      <c r="H397" s="46" t="str">
        <f>IF(Table1[[#This Row],[CFU (static)]]&gt;=$B$7,"Cx Positive","Cx Negative")</f>
        <v>Cx Negative</v>
      </c>
      <c r="I397" s="46" t="str" cm="1">
        <f t="array" ref="I39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97" s="46" t="str" cm="1">
        <f t="array" ref="J39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97" s="44" t="s">
        <v>4</v>
      </c>
      <c r="L397" s="44" t="s">
        <v>4</v>
      </c>
      <c r="M397" s="44" t="s">
        <v>4</v>
      </c>
      <c r="N397" s="45">
        <v>0</v>
      </c>
    </row>
    <row r="398" spans="8:14" ht="17" customHeight="1" x14ac:dyDescent="0.2">
      <c r="H398" s="46" t="str">
        <f>IF(Table1[[#This Row],[CFU (static)]]&gt;=$B$7,"Cx Positive","Cx Negative")</f>
        <v>Cx Negative</v>
      </c>
      <c r="I398" s="46" t="str" cm="1">
        <f t="array" ref="I39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398" s="46" t="str" cm="1">
        <f t="array" ref="J39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398" s="44" t="s">
        <v>4</v>
      </c>
      <c r="L398" s="44" t="s">
        <v>4</v>
      </c>
      <c r="M398" s="44" t="s">
        <v>4</v>
      </c>
      <c r="N398" s="45">
        <v>0</v>
      </c>
    </row>
    <row r="399" spans="8:14" ht="17" customHeight="1" x14ac:dyDescent="0.2">
      <c r="H399" s="46" t="str">
        <f>IF(Table1[[#This Row],[CFU (static)]]&gt;=$B$7,"Cx Positive","Cx Negative")</f>
        <v>Cx Negative</v>
      </c>
      <c r="I399" s="46" t="str" cm="1">
        <f t="array" ref="I39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399" s="46" t="str" cm="1">
        <f t="array" ref="J39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399" s="44" t="s">
        <v>7</v>
      </c>
      <c r="L399" s="44" t="s">
        <v>4</v>
      </c>
      <c r="M399" s="44" t="s">
        <v>8</v>
      </c>
      <c r="N399" s="45">
        <v>0</v>
      </c>
    </row>
    <row r="400" spans="8:14" ht="17" customHeight="1" x14ac:dyDescent="0.2">
      <c r="H400" s="46" t="str">
        <f>IF(Table1[[#This Row],[CFU (static)]]&gt;=$B$7,"Cx Positive","Cx Negative")</f>
        <v>Cx Negative</v>
      </c>
      <c r="I400" s="46" t="str" cm="1">
        <f t="array" ref="I40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00" s="46" t="str" cm="1">
        <f t="array" ref="J40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00" s="44" t="s">
        <v>8</v>
      </c>
      <c r="L400" s="44" t="s">
        <v>4</v>
      </c>
      <c r="M400" s="44" t="s">
        <v>9</v>
      </c>
      <c r="N400" s="45">
        <v>0</v>
      </c>
    </row>
    <row r="401" spans="8:14" ht="17" customHeight="1" x14ac:dyDescent="0.2">
      <c r="H401" s="46" t="str">
        <f>IF(Table1[[#This Row],[CFU (static)]]&gt;=$B$7,"Cx Positive","Cx Negative")</f>
        <v>Cx Negative</v>
      </c>
      <c r="I401" s="46" t="str" cm="1">
        <f t="array" ref="I40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01" s="46" t="str" cm="1">
        <f t="array" ref="J40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01" s="44" t="s">
        <v>4</v>
      </c>
      <c r="L401" s="44" t="s">
        <v>4</v>
      </c>
      <c r="M401" s="44" t="s">
        <v>5</v>
      </c>
      <c r="N401" s="45">
        <v>0</v>
      </c>
    </row>
    <row r="402" spans="8:14" ht="17" customHeight="1" x14ac:dyDescent="0.2">
      <c r="H402" s="46" t="str">
        <f>IF(Table1[[#This Row],[CFU (static)]]&gt;=$B$7,"Cx Positive","Cx Negative")</f>
        <v>Cx Negative</v>
      </c>
      <c r="I402" s="46" t="str" cm="1">
        <f t="array" ref="I40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02" s="46" t="str" cm="1">
        <f t="array" ref="J40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02" s="44" t="s">
        <v>4</v>
      </c>
      <c r="L402" s="44" t="s">
        <v>4</v>
      </c>
      <c r="M402" s="44" t="s">
        <v>4</v>
      </c>
      <c r="N402" s="45">
        <v>0</v>
      </c>
    </row>
    <row r="403" spans="8:14" ht="17" customHeight="1" x14ac:dyDescent="0.2">
      <c r="H403" s="46" t="str">
        <f>IF(Table1[[#This Row],[CFU (static)]]&gt;=$B$7,"Cx Positive","Cx Negative")</f>
        <v>Cx Negative</v>
      </c>
      <c r="I403" s="46" t="str" cm="1">
        <f t="array" ref="I40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03" s="46" t="str" cm="1">
        <f t="array" ref="J40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03" s="44" t="s">
        <v>4</v>
      </c>
      <c r="L403" s="44" t="s">
        <v>4</v>
      </c>
      <c r="M403" s="44" t="s">
        <v>7</v>
      </c>
      <c r="N403" s="45">
        <v>0</v>
      </c>
    </row>
    <row r="404" spans="8:14" ht="17" customHeight="1" x14ac:dyDescent="0.2">
      <c r="H404" s="46" t="str">
        <f>IF(Table1[[#This Row],[CFU (static)]]&gt;=$B$7,"Cx Positive","Cx Negative")</f>
        <v>Cx Negative</v>
      </c>
      <c r="I404" s="46" t="str" cm="1">
        <f t="array" ref="I40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04" s="46" t="str" cm="1">
        <f t="array" ref="J40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04" s="44" t="s">
        <v>4</v>
      </c>
      <c r="L404" s="44" t="s">
        <v>4</v>
      </c>
      <c r="M404" s="44" t="s">
        <v>5</v>
      </c>
      <c r="N404" s="45">
        <v>0</v>
      </c>
    </row>
    <row r="405" spans="8:14" ht="17" customHeight="1" x14ac:dyDescent="0.2">
      <c r="H405" s="46" t="str">
        <f>IF(Table1[[#This Row],[CFU (static)]]&gt;=$B$7,"Cx Positive","Cx Negative")</f>
        <v>Cx Negative</v>
      </c>
      <c r="I405" s="46" t="str" cm="1">
        <f t="array" ref="I40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05" s="46" t="str" cm="1">
        <f t="array" ref="J40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05" s="44" t="s">
        <v>8</v>
      </c>
      <c r="L405" s="44" t="s">
        <v>4</v>
      </c>
      <c r="M405" s="44" t="s">
        <v>4</v>
      </c>
      <c r="N405" s="45">
        <v>0</v>
      </c>
    </row>
    <row r="406" spans="8:14" ht="17" customHeight="1" x14ac:dyDescent="0.2">
      <c r="H406" s="46" t="str">
        <f>IF(Table1[[#This Row],[CFU (static)]]&gt;=$B$7,"Cx Positive","Cx Negative")</f>
        <v>Cx Positive</v>
      </c>
      <c r="I406" s="46" t="str" cm="1">
        <f t="array" ref="I40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06" s="46" t="str" cm="1">
        <f t="array" ref="J40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406" s="44" t="s">
        <v>5</v>
      </c>
      <c r="L406" s="44" t="s">
        <v>4</v>
      </c>
      <c r="M406" s="44" t="s">
        <v>5</v>
      </c>
      <c r="N406" s="45">
        <v>100000</v>
      </c>
    </row>
    <row r="407" spans="8:14" ht="17" customHeight="1" x14ac:dyDescent="0.2">
      <c r="H407" s="46" t="str">
        <f>IF(Table1[[#This Row],[CFU (static)]]&gt;=$B$7,"Cx Positive","Cx Negative")</f>
        <v>Cx Negative</v>
      </c>
      <c r="I407" s="46" t="str" cm="1">
        <f t="array" ref="I40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07" s="46" t="str" cm="1">
        <f t="array" ref="J40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07" s="44" t="s">
        <v>5</v>
      </c>
      <c r="L407" s="44" t="s">
        <v>4</v>
      </c>
      <c r="M407" s="44" t="s">
        <v>5</v>
      </c>
      <c r="N407" s="45">
        <v>0</v>
      </c>
    </row>
    <row r="408" spans="8:14" ht="17" customHeight="1" x14ac:dyDescent="0.2">
      <c r="H408" s="46" t="str">
        <f>IF(Table1[[#This Row],[CFU (static)]]&gt;=$B$7,"Cx Positive","Cx Negative")</f>
        <v>Cx Positive</v>
      </c>
      <c r="I408" s="46" t="str" cm="1">
        <f t="array" ref="I40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08" s="46" t="str" cm="1">
        <f t="array" ref="J40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Negative</v>
      </c>
      <c r="K408" s="44" t="s">
        <v>4</v>
      </c>
      <c r="L408" s="44" t="s">
        <v>4</v>
      </c>
      <c r="M408" s="44" t="s">
        <v>4</v>
      </c>
      <c r="N408" s="45">
        <v>100000</v>
      </c>
    </row>
    <row r="409" spans="8:14" ht="17" customHeight="1" x14ac:dyDescent="0.2">
      <c r="H409" s="46" t="str">
        <f>IF(Table1[[#This Row],[CFU (static)]]&gt;=$B$7,"Cx Positive","Cx Negative")</f>
        <v>Cx Negative</v>
      </c>
      <c r="I409" s="46" t="str" cm="1">
        <f t="array" ref="I40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09" s="46" t="str" cm="1">
        <f t="array" ref="J40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09" s="44" t="s">
        <v>5</v>
      </c>
      <c r="L409" s="44" t="s">
        <v>4</v>
      </c>
      <c r="M409" s="44" t="s">
        <v>4</v>
      </c>
      <c r="N409" s="45">
        <v>0</v>
      </c>
    </row>
    <row r="410" spans="8:14" ht="17" customHeight="1" x14ac:dyDescent="0.2">
      <c r="H410" s="46" t="str">
        <f>IF(Table1[[#This Row],[CFU (static)]]&gt;=$B$7,"Cx Positive","Cx Negative")</f>
        <v>Cx Negative</v>
      </c>
      <c r="I410" s="46" t="str" cm="1">
        <f t="array" ref="I41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10" s="46" t="str" cm="1">
        <f t="array" ref="J41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10" s="44" t="s">
        <v>4</v>
      </c>
      <c r="L410" s="44" t="s">
        <v>4</v>
      </c>
      <c r="M410" s="44" t="s">
        <v>4</v>
      </c>
      <c r="N410" s="45">
        <v>0</v>
      </c>
    </row>
    <row r="411" spans="8:14" ht="17" customHeight="1" x14ac:dyDescent="0.2">
      <c r="H411" s="46" t="str">
        <f>IF(Table1[[#This Row],[CFU (static)]]&gt;=$B$7,"Cx Positive","Cx Negative")</f>
        <v>Cx Negative</v>
      </c>
      <c r="I411" s="46" t="str" cm="1">
        <f t="array" ref="I41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11" s="46" t="str" cm="1">
        <f t="array" ref="J41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11" s="44" t="s">
        <v>4</v>
      </c>
      <c r="L411" s="44" t="s">
        <v>4</v>
      </c>
      <c r="M411" s="44" t="s">
        <v>9</v>
      </c>
      <c r="N411" s="45">
        <v>0</v>
      </c>
    </row>
    <row r="412" spans="8:14" ht="17" customHeight="1" x14ac:dyDescent="0.2">
      <c r="H412" s="46" t="str">
        <f>IF(Table1[[#This Row],[CFU (static)]]&gt;=$B$7,"Cx Positive","Cx Negative")</f>
        <v>Cx Negative</v>
      </c>
      <c r="I412" s="46" t="str" cm="1">
        <f t="array" ref="I41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12" s="46" t="str" cm="1">
        <f t="array" ref="J41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12" s="44" t="s">
        <v>4</v>
      </c>
      <c r="L412" s="44" t="s">
        <v>4</v>
      </c>
      <c r="M412" s="44" t="s">
        <v>4</v>
      </c>
      <c r="N412" s="45">
        <v>0</v>
      </c>
    </row>
    <row r="413" spans="8:14" ht="17" customHeight="1" x14ac:dyDescent="0.2">
      <c r="H413" s="46" t="str">
        <f>IF(Table1[[#This Row],[CFU (static)]]&gt;=$B$7,"Cx Positive","Cx Negative")</f>
        <v>Cx Negative</v>
      </c>
      <c r="I413" s="46" t="str" cm="1">
        <f t="array" ref="I41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13" s="46" t="str" cm="1">
        <f t="array" ref="J41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13" s="44" t="s">
        <v>4</v>
      </c>
      <c r="L413" s="44" t="s">
        <v>4</v>
      </c>
      <c r="M413" s="44" t="s">
        <v>9</v>
      </c>
      <c r="N413" s="45">
        <v>0</v>
      </c>
    </row>
    <row r="414" spans="8:14" ht="17" customHeight="1" x14ac:dyDescent="0.2">
      <c r="H414" s="46" t="str">
        <f>IF(Table1[[#This Row],[CFU (static)]]&gt;=$B$7,"Cx Positive","Cx Negative")</f>
        <v>Cx Negative</v>
      </c>
      <c r="I414" s="46" t="str" cm="1">
        <f t="array" ref="I41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14" s="46" t="str" cm="1">
        <f t="array" ref="J41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14" s="44" t="s">
        <v>4</v>
      </c>
      <c r="L414" s="44" t="s">
        <v>4</v>
      </c>
      <c r="M414" s="44" t="s">
        <v>4</v>
      </c>
      <c r="N414" s="45">
        <v>0</v>
      </c>
    </row>
    <row r="415" spans="8:14" ht="17" customHeight="1" x14ac:dyDescent="0.2">
      <c r="H415" s="46" t="str">
        <f>IF(Table1[[#This Row],[CFU (static)]]&gt;=$B$7,"Cx Positive","Cx Negative")</f>
        <v>Cx Negative</v>
      </c>
      <c r="I415" s="46" t="str" cm="1">
        <f t="array" ref="I41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15" s="46" t="str" cm="1">
        <f t="array" ref="J41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15" s="44" t="s">
        <v>4</v>
      </c>
      <c r="L415" s="44" t="s">
        <v>4</v>
      </c>
      <c r="M415" s="44" t="s">
        <v>7</v>
      </c>
      <c r="N415" s="45">
        <v>0</v>
      </c>
    </row>
    <row r="416" spans="8:14" ht="17" customHeight="1" x14ac:dyDescent="0.2">
      <c r="H416" s="46" t="str">
        <f>IF(Table1[[#This Row],[CFU (static)]]&gt;=$B$7,"Cx Positive","Cx Negative")</f>
        <v>Cx Negative</v>
      </c>
      <c r="I416" s="46" t="str" cm="1">
        <f t="array" ref="I41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16" s="46" t="str" cm="1">
        <f t="array" ref="J41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16" s="44" t="s">
        <v>8</v>
      </c>
      <c r="L416" s="44" t="s">
        <v>4</v>
      </c>
      <c r="M416" s="44" t="s">
        <v>4</v>
      </c>
      <c r="N416" s="45">
        <v>0</v>
      </c>
    </row>
    <row r="417" spans="8:14" ht="17" customHeight="1" x14ac:dyDescent="0.2">
      <c r="H417" s="46" t="str">
        <f>IF(Table1[[#This Row],[CFU (static)]]&gt;=$B$7,"Cx Positive","Cx Negative")</f>
        <v>Cx Positive</v>
      </c>
      <c r="I417" s="46" t="str" cm="1">
        <f t="array" ref="I41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17" s="46" t="str" cm="1">
        <f t="array" ref="J41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417" s="44" t="s">
        <v>5</v>
      </c>
      <c r="L417" s="44" t="s">
        <v>4</v>
      </c>
      <c r="M417" s="44" t="s">
        <v>5</v>
      </c>
      <c r="N417" s="45">
        <v>100000</v>
      </c>
    </row>
    <row r="418" spans="8:14" ht="17" customHeight="1" x14ac:dyDescent="0.2">
      <c r="H418" s="46" t="str">
        <f>IF(Table1[[#This Row],[CFU (static)]]&gt;=$B$7,"Cx Positive","Cx Negative")</f>
        <v>Cx Negative</v>
      </c>
      <c r="I418" s="46" t="str" cm="1">
        <f t="array" ref="I41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18" s="46" t="str" cm="1">
        <f t="array" ref="J41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18" s="44" t="s">
        <v>4</v>
      </c>
      <c r="L418" s="44" t="s">
        <v>4</v>
      </c>
      <c r="M418" s="44" t="s">
        <v>4</v>
      </c>
      <c r="N418" s="45">
        <v>0</v>
      </c>
    </row>
    <row r="419" spans="8:14" ht="17" customHeight="1" x14ac:dyDescent="0.2">
      <c r="H419" s="46" t="str">
        <f>IF(Table1[[#This Row],[CFU (static)]]&gt;=$B$7,"Cx Positive","Cx Negative")</f>
        <v>Cx Negative</v>
      </c>
      <c r="I419" s="46" t="str" cm="1">
        <f t="array" ref="I41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19" s="46" t="str" cm="1">
        <f t="array" ref="J41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19" s="44" t="s">
        <v>4</v>
      </c>
      <c r="L419" s="44" t="s">
        <v>4</v>
      </c>
      <c r="M419" s="44" t="s">
        <v>4</v>
      </c>
      <c r="N419" s="45">
        <v>0</v>
      </c>
    </row>
    <row r="420" spans="8:14" ht="17" customHeight="1" x14ac:dyDescent="0.2">
      <c r="H420" s="46" t="str">
        <f>IF(Table1[[#This Row],[CFU (static)]]&gt;=$B$7,"Cx Positive","Cx Negative")</f>
        <v>Cx Positive</v>
      </c>
      <c r="I420" s="46" t="str" cm="1">
        <f t="array" ref="I42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20" s="46" t="str" cm="1">
        <f t="array" ref="J42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420" s="44" t="s">
        <v>5</v>
      </c>
      <c r="L420" s="44" t="s">
        <v>6</v>
      </c>
      <c r="M420" s="44" t="s">
        <v>4</v>
      </c>
      <c r="N420" s="45">
        <v>100000</v>
      </c>
    </row>
    <row r="421" spans="8:14" ht="17" customHeight="1" x14ac:dyDescent="0.2">
      <c r="H421" s="46" t="str">
        <f>IF(Table1[[#This Row],[CFU (static)]]&gt;=$B$7,"Cx Positive","Cx Negative")</f>
        <v>Cx Negative</v>
      </c>
      <c r="I421" s="46" t="str" cm="1">
        <f t="array" ref="I42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21" s="46" t="str" cm="1">
        <f t="array" ref="J42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21" s="44" t="s">
        <v>4</v>
      </c>
      <c r="L421" s="44" t="s">
        <v>4</v>
      </c>
      <c r="M421" s="44" t="s">
        <v>4</v>
      </c>
      <c r="N421" s="45">
        <v>0</v>
      </c>
    </row>
    <row r="422" spans="8:14" ht="17" customHeight="1" x14ac:dyDescent="0.2">
      <c r="H422" s="46" t="str">
        <f>IF(Table1[[#This Row],[CFU (static)]]&gt;=$B$7,"Cx Positive","Cx Negative")</f>
        <v>Cx Negative</v>
      </c>
      <c r="I422" s="46" t="str" cm="1">
        <f t="array" ref="I42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22" s="46" t="str" cm="1">
        <f t="array" ref="J42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22" s="44" t="s">
        <v>4</v>
      </c>
      <c r="L422" s="44" t="s">
        <v>4</v>
      </c>
      <c r="M422" s="44" t="s">
        <v>4</v>
      </c>
      <c r="N422" s="45">
        <v>0</v>
      </c>
    </row>
    <row r="423" spans="8:14" ht="17" customHeight="1" x14ac:dyDescent="0.2">
      <c r="H423" s="46" t="str">
        <f>IF(Table1[[#This Row],[CFU (static)]]&gt;=$B$7,"Cx Positive","Cx Negative")</f>
        <v>Cx Negative</v>
      </c>
      <c r="I423" s="46" t="str" cm="1">
        <f t="array" ref="I42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23" s="46" t="str" cm="1">
        <f t="array" ref="J42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23" s="44" t="s">
        <v>4</v>
      </c>
      <c r="L423" s="44" t="s">
        <v>4</v>
      </c>
      <c r="M423" s="44" t="s">
        <v>4</v>
      </c>
      <c r="N423" s="45">
        <v>0</v>
      </c>
    </row>
    <row r="424" spans="8:14" ht="17" customHeight="1" x14ac:dyDescent="0.2">
      <c r="H424" s="46" t="str">
        <f>IF(Table1[[#This Row],[CFU (static)]]&gt;=$B$7,"Cx Positive","Cx Negative")</f>
        <v>Cx Negative</v>
      </c>
      <c r="I424" s="46" t="str" cm="1">
        <f t="array" ref="I42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24" s="46" t="str" cm="1">
        <f t="array" ref="J42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24" s="44" t="s">
        <v>4</v>
      </c>
      <c r="L424" s="44" t="s">
        <v>4</v>
      </c>
      <c r="M424" s="44" t="s">
        <v>4</v>
      </c>
      <c r="N424" s="45">
        <v>0</v>
      </c>
    </row>
    <row r="425" spans="8:14" ht="17" customHeight="1" x14ac:dyDescent="0.2">
      <c r="H425" s="46" t="str">
        <f>IF(Table1[[#This Row],[CFU (static)]]&gt;=$B$7,"Cx Positive","Cx Negative")</f>
        <v>Cx Negative</v>
      </c>
      <c r="I425" s="46" t="str" cm="1">
        <f t="array" ref="I42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25" s="46" t="str" cm="1">
        <f t="array" ref="J42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25" s="44" t="s">
        <v>4</v>
      </c>
      <c r="L425" s="44" t="s">
        <v>4</v>
      </c>
      <c r="M425" s="44" t="s">
        <v>4</v>
      </c>
      <c r="N425" s="45">
        <v>0</v>
      </c>
    </row>
    <row r="426" spans="8:14" ht="17" customHeight="1" x14ac:dyDescent="0.2">
      <c r="H426" s="46" t="str">
        <f>IF(Table1[[#This Row],[CFU (static)]]&gt;=$B$7,"Cx Positive","Cx Negative")</f>
        <v>Cx Negative</v>
      </c>
      <c r="I426" s="46" t="str" cm="1">
        <f t="array" ref="I42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26" s="46" t="str" cm="1">
        <f t="array" ref="J42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26" s="44" t="s">
        <v>5</v>
      </c>
      <c r="L426" s="44" t="s">
        <v>4</v>
      </c>
      <c r="M426" s="44" t="s">
        <v>4</v>
      </c>
      <c r="N426" s="45">
        <v>0</v>
      </c>
    </row>
    <row r="427" spans="8:14" ht="17" customHeight="1" x14ac:dyDescent="0.2">
      <c r="H427" s="46" t="str">
        <f>IF(Table1[[#This Row],[CFU (static)]]&gt;=$B$7,"Cx Positive","Cx Negative")</f>
        <v>Cx Negative</v>
      </c>
      <c r="I427" s="46" t="str" cm="1">
        <f t="array" ref="I42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27" s="46" t="str" cm="1">
        <f t="array" ref="J42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27" s="44" t="s">
        <v>4</v>
      </c>
      <c r="L427" s="44" t="s">
        <v>4</v>
      </c>
      <c r="M427" s="44" t="s">
        <v>4</v>
      </c>
      <c r="N427" s="45">
        <v>0</v>
      </c>
    </row>
    <row r="428" spans="8:14" ht="17" customHeight="1" x14ac:dyDescent="0.2">
      <c r="H428" s="46" t="str">
        <f>IF(Table1[[#This Row],[CFU (static)]]&gt;=$B$7,"Cx Positive","Cx Negative")</f>
        <v>Cx Negative</v>
      </c>
      <c r="I428" s="46" t="str" cm="1">
        <f t="array" ref="I42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28" s="46" t="str" cm="1">
        <f t="array" ref="J42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28" s="44" t="s">
        <v>8</v>
      </c>
      <c r="L428" s="44" t="s">
        <v>4</v>
      </c>
      <c r="M428" s="44" t="s">
        <v>4</v>
      </c>
      <c r="N428" s="45">
        <v>0</v>
      </c>
    </row>
    <row r="429" spans="8:14" ht="17" customHeight="1" x14ac:dyDescent="0.2">
      <c r="H429" s="46" t="str">
        <f>IF(Table1[[#This Row],[CFU (static)]]&gt;=$B$7,"Cx Positive","Cx Negative")</f>
        <v>Cx Negative</v>
      </c>
      <c r="I429" s="46" t="str" cm="1">
        <f t="array" ref="I42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29" s="46" t="str" cm="1">
        <f t="array" ref="J42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29" s="44" t="s">
        <v>4</v>
      </c>
      <c r="L429" s="44" t="s">
        <v>4</v>
      </c>
      <c r="M429" s="44" t="s">
        <v>4</v>
      </c>
      <c r="N429" s="45">
        <v>0</v>
      </c>
    </row>
    <row r="430" spans="8:14" ht="17" customHeight="1" x14ac:dyDescent="0.2">
      <c r="H430" s="46" t="str">
        <f>IF(Table1[[#This Row],[CFU (static)]]&gt;=$B$7,"Cx Positive","Cx Negative")</f>
        <v>Cx Negative</v>
      </c>
      <c r="I430" s="46" t="str" cm="1">
        <f t="array" ref="I43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30" s="46" t="str" cm="1">
        <f t="array" ref="J43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30" s="44" t="s">
        <v>4</v>
      </c>
      <c r="L430" s="44" t="s">
        <v>4</v>
      </c>
      <c r="M430" s="44" t="s">
        <v>4</v>
      </c>
      <c r="N430" s="45">
        <v>0</v>
      </c>
    </row>
    <row r="431" spans="8:14" ht="17" customHeight="1" x14ac:dyDescent="0.2">
      <c r="H431" s="46" t="str">
        <f>IF(Table1[[#This Row],[CFU (static)]]&gt;=$B$7,"Cx Positive","Cx Negative")</f>
        <v>Cx Negative</v>
      </c>
      <c r="I431" s="46" t="str" cm="1">
        <f t="array" ref="I43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31" s="46" t="str" cm="1">
        <f t="array" ref="J43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31" s="44" t="s">
        <v>4</v>
      </c>
      <c r="L431" s="44" t="s">
        <v>4</v>
      </c>
      <c r="M431" s="44" t="s">
        <v>4</v>
      </c>
      <c r="N431" s="45">
        <v>0</v>
      </c>
    </row>
    <row r="432" spans="8:14" ht="17" customHeight="1" x14ac:dyDescent="0.2">
      <c r="H432" s="46" t="str">
        <f>IF(Table1[[#This Row],[CFU (static)]]&gt;=$B$7,"Cx Positive","Cx Negative")</f>
        <v>Cx Negative</v>
      </c>
      <c r="I432" s="46" t="str" cm="1">
        <f t="array" ref="I43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32" s="46" t="str" cm="1">
        <f t="array" ref="J43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32" s="44" t="s">
        <v>4</v>
      </c>
      <c r="L432" s="44" t="s">
        <v>4</v>
      </c>
      <c r="M432" s="44" t="s">
        <v>4</v>
      </c>
      <c r="N432" s="45">
        <v>0</v>
      </c>
    </row>
    <row r="433" spans="8:14" ht="17" customHeight="1" x14ac:dyDescent="0.2">
      <c r="H433" s="46" t="str">
        <f>IF(Table1[[#This Row],[CFU (static)]]&gt;=$B$7,"Cx Positive","Cx Negative")</f>
        <v>Cx Negative</v>
      </c>
      <c r="I433" s="46" t="str" cm="1">
        <f t="array" ref="I43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33" s="46" t="str" cm="1">
        <f t="array" ref="J43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33" s="44" t="s">
        <v>4</v>
      </c>
      <c r="L433" s="44" t="s">
        <v>4</v>
      </c>
      <c r="M433" s="44" t="s">
        <v>4</v>
      </c>
      <c r="N433" s="45">
        <v>0</v>
      </c>
    </row>
    <row r="434" spans="8:14" ht="17" customHeight="1" x14ac:dyDescent="0.2">
      <c r="H434" s="46" t="str">
        <f>IF(Table1[[#This Row],[CFU (static)]]&gt;=$B$7,"Cx Positive","Cx Negative")</f>
        <v>Cx Positive</v>
      </c>
      <c r="I434" s="46" t="str" cm="1">
        <f t="array" ref="I43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34" s="46" t="str" cm="1">
        <f t="array" ref="J43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434" s="44" t="s">
        <v>5</v>
      </c>
      <c r="L434" s="44" t="s">
        <v>4</v>
      </c>
      <c r="M434" s="44" t="s">
        <v>7</v>
      </c>
      <c r="N434" s="45">
        <v>100000</v>
      </c>
    </row>
    <row r="435" spans="8:14" ht="17" customHeight="1" x14ac:dyDescent="0.2">
      <c r="H435" s="46" t="str">
        <f>IF(Table1[[#This Row],[CFU (static)]]&gt;=$B$7,"Cx Positive","Cx Negative")</f>
        <v>Cx Negative</v>
      </c>
      <c r="I435" s="46" t="str" cm="1">
        <f t="array" ref="I43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35" s="46" t="str" cm="1">
        <f t="array" ref="J43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35" s="44" t="s">
        <v>7</v>
      </c>
      <c r="L435" s="44" t="s">
        <v>4</v>
      </c>
      <c r="M435" s="44" t="s">
        <v>4</v>
      </c>
      <c r="N435" s="45">
        <v>10000</v>
      </c>
    </row>
    <row r="436" spans="8:14" ht="17" customHeight="1" x14ac:dyDescent="0.2">
      <c r="H436" s="46" t="str">
        <f>IF(Table1[[#This Row],[CFU (static)]]&gt;=$B$7,"Cx Positive","Cx Negative")</f>
        <v>Cx Positive</v>
      </c>
      <c r="I436" s="46" t="str" cm="1">
        <f t="array" ref="I43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36" s="46" t="str" cm="1">
        <f t="array" ref="J43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436" s="44" t="s">
        <v>5</v>
      </c>
      <c r="L436" s="44" t="s">
        <v>6</v>
      </c>
      <c r="M436" s="44" t="s">
        <v>7</v>
      </c>
      <c r="N436" s="45">
        <v>100000</v>
      </c>
    </row>
    <row r="437" spans="8:14" ht="17" customHeight="1" x14ac:dyDescent="0.2">
      <c r="H437" s="46" t="str">
        <f>IF(Table1[[#This Row],[CFU (static)]]&gt;=$B$7,"Cx Positive","Cx Negative")</f>
        <v>Cx Negative</v>
      </c>
      <c r="I437" s="46" t="str" cm="1">
        <f t="array" ref="I43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37" s="46" t="str" cm="1">
        <f t="array" ref="J43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37" s="44" t="s">
        <v>4</v>
      </c>
      <c r="L437" s="44" t="s">
        <v>4</v>
      </c>
      <c r="M437" s="44" t="s">
        <v>4</v>
      </c>
      <c r="N437" s="45">
        <v>0</v>
      </c>
    </row>
    <row r="438" spans="8:14" ht="17" customHeight="1" x14ac:dyDescent="0.2">
      <c r="H438" s="46" t="str">
        <f>IF(Table1[[#This Row],[CFU (static)]]&gt;=$B$7,"Cx Positive","Cx Negative")</f>
        <v>Cx Negative</v>
      </c>
      <c r="I438" s="46" t="str" cm="1">
        <f t="array" ref="I43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38" s="46" t="str" cm="1">
        <f t="array" ref="J43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38" s="44" t="s">
        <v>8</v>
      </c>
      <c r="L438" s="44" t="s">
        <v>4</v>
      </c>
      <c r="M438" s="44" t="s">
        <v>4</v>
      </c>
      <c r="N438" s="45">
        <v>0</v>
      </c>
    </row>
    <row r="439" spans="8:14" ht="17" customHeight="1" x14ac:dyDescent="0.2">
      <c r="H439" s="46" t="str">
        <f>IF(Table1[[#This Row],[CFU (static)]]&gt;=$B$7,"Cx Positive","Cx Negative")</f>
        <v>Cx Negative</v>
      </c>
      <c r="I439" s="46" t="str" cm="1">
        <f t="array" ref="I43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39" s="46" t="str" cm="1">
        <f t="array" ref="J43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39" s="44" t="s">
        <v>4</v>
      </c>
      <c r="L439" s="44" t="s">
        <v>4</v>
      </c>
      <c r="M439" s="44" t="s">
        <v>7</v>
      </c>
      <c r="N439" s="45">
        <v>0</v>
      </c>
    </row>
    <row r="440" spans="8:14" ht="17" customHeight="1" x14ac:dyDescent="0.2">
      <c r="H440" s="46" t="str">
        <f>IF(Table1[[#This Row],[CFU (static)]]&gt;=$B$7,"Cx Positive","Cx Negative")</f>
        <v>Cx Negative</v>
      </c>
      <c r="I440" s="46" t="str" cm="1">
        <f t="array" ref="I44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40" s="46" t="str" cm="1">
        <f t="array" ref="J44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40" s="44" t="s">
        <v>5</v>
      </c>
      <c r="L440" s="44" t="s">
        <v>4</v>
      </c>
      <c r="M440" s="44" t="s">
        <v>5</v>
      </c>
      <c r="N440" s="45">
        <v>0</v>
      </c>
    </row>
    <row r="441" spans="8:14" ht="17" customHeight="1" x14ac:dyDescent="0.2">
      <c r="H441" s="46" t="str">
        <f>IF(Table1[[#This Row],[CFU (static)]]&gt;=$B$7,"Cx Positive","Cx Negative")</f>
        <v>Cx Negative</v>
      </c>
      <c r="I441" s="46" t="str" cm="1">
        <f t="array" ref="I44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41" s="46" t="str" cm="1">
        <f t="array" ref="J44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41" s="44" t="s">
        <v>4</v>
      </c>
      <c r="L441" s="44" t="s">
        <v>4</v>
      </c>
      <c r="M441" s="44" t="s">
        <v>4</v>
      </c>
      <c r="N441" s="45">
        <v>0</v>
      </c>
    </row>
    <row r="442" spans="8:14" ht="17" customHeight="1" x14ac:dyDescent="0.2">
      <c r="H442" s="46" t="str">
        <f>IF(Table1[[#This Row],[CFU (static)]]&gt;=$B$7,"Cx Positive","Cx Negative")</f>
        <v>Cx Negative</v>
      </c>
      <c r="I442" s="46" t="str" cm="1">
        <f t="array" ref="I44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42" s="46" t="str" cm="1">
        <f t="array" ref="J44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42" s="44" t="s">
        <v>4</v>
      </c>
      <c r="L442" s="44" t="s">
        <v>4</v>
      </c>
      <c r="M442" s="44" t="s">
        <v>9</v>
      </c>
      <c r="N442" s="45">
        <v>0</v>
      </c>
    </row>
    <row r="443" spans="8:14" ht="17" customHeight="1" x14ac:dyDescent="0.2">
      <c r="H443" s="46" t="str">
        <f>IF(Table1[[#This Row],[CFU (static)]]&gt;=$B$7,"Cx Positive","Cx Negative")</f>
        <v>Cx Positive</v>
      </c>
      <c r="I443" s="46" t="str" cm="1">
        <f t="array" ref="I44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43" s="46" t="str" cm="1">
        <f t="array" ref="J44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443" s="44" t="s">
        <v>5</v>
      </c>
      <c r="L443" s="44" t="s">
        <v>4</v>
      </c>
      <c r="M443" s="44" t="s">
        <v>9</v>
      </c>
      <c r="N443" s="45">
        <v>100000</v>
      </c>
    </row>
    <row r="444" spans="8:14" ht="17" customHeight="1" x14ac:dyDescent="0.2">
      <c r="H444" s="46" t="str">
        <f>IF(Table1[[#This Row],[CFU (static)]]&gt;=$B$7,"Cx Positive","Cx Negative")</f>
        <v>Cx Negative</v>
      </c>
      <c r="I444" s="46" t="str" cm="1">
        <f t="array" ref="I44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44" s="46" t="str" cm="1">
        <f t="array" ref="J44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44" s="44" t="s">
        <v>4</v>
      </c>
      <c r="L444" s="44" t="s">
        <v>4</v>
      </c>
      <c r="M444" s="44" t="s">
        <v>4</v>
      </c>
      <c r="N444" s="45">
        <v>0</v>
      </c>
    </row>
    <row r="445" spans="8:14" ht="17" customHeight="1" x14ac:dyDescent="0.2">
      <c r="H445" s="46" t="str">
        <f>IF(Table1[[#This Row],[CFU (static)]]&gt;=$B$7,"Cx Positive","Cx Negative")</f>
        <v>Cx Negative</v>
      </c>
      <c r="I445" s="46" t="str" cm="1">
        <f t="array" ref="I44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45" s="46" t="str" cm="1">
        <f t="array" ref="J44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45" s="44" t="s">
        <v>5</v>
      </c>
      <c r="L445" s="44" t="s">
        <v>4</v>
      </c>
      <c r="M445" s="44" t="s">
        <v>8</v>
      </c>
      <c r="N445" s="45">
        <v>0</v>
      </c>
    </row>
    <row r="446" spans="8:14" ht="17" customHeight="1" x14ac:dyDescent="0.2">
      <c r="H446" s="46" t="str">
        <f>IF(Table1[[#This Row],[CFU (static)]]&gt;=$B$7,"Cx Positive","Cx Negative")</f>
        <v>Cx Positive</v>
      </c>
      <c r="I446" s="46" t="str" cm="1">
        <f t="array" ref="I44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46" s="46" t="str" cm="1">
        <f t="array" ref="J44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446" s="44" t="s">
        <v>8</v>
      </c>
      <c r="L446" s="44" t="s">
        <v>4</v>
      </c>
      <c r="M446" s="44" t="s">
        <v>4</v>
      </c>
      <c r="N446" s="45">
        <v>100000</v>
      </c>
    </row>
    <row r="447" spans="8:14" ht="17" customHeight="1" x14ac:dyDescent="0.2">
      <c r="H447" s="46" t="str">
        <f>IF(Table1[[#This Row],[CFU (static)]]&gt;=$B$7,"Cx Positive","Cx Negative")</f>
        <v>Cx Negative</v>
      </c>
      <c r="I447" s="46" t="str" cm="1">
        <f t="array" ref="I44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47" s="46" t="str" cm="1">
        <f t="array" ref="J44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47" s="44" t="s">
        <v>8</v>
      </c>
      <c r="L447" s="44" t="s">
        <v>4</v>
      </c>
      <c r="M447" s="44" t="s">
        <v>4</v>
      </c>
      <c r="N447" s="45">
        <v>0</v>
      </c>
    </row>
    <row r="448" spans="8:14" ht="17" customHeight="1" x14ac:dyDescent="0.2">
      <c r="H448" s="46" t="str">
        <f>IF(Table1[[#This Row],[CFU (static)]]&gt;=$B$7,"Cx Positive","Cx Negative")</f>
        <v>Cx Negative</v>
      </c>
      <c r="I448" s="46" t="str" cm="1">
        <f t="array" ref="I44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48" s="46" t="str" cm="1">
        <f t="array" ref="J44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48" s="44" t="s">
        <v>5</v>
      </c>
      <c r="L448" s="44" t="s">
        <v>4</v>
      </c>
      <c r="M448" s="44" t="s">
        <v>4</v>
      </c>
      <c r="N448" s="45">
        <v>0</v>
      </c>
    </row>
    <row r="449" spans="8:14" ht="17" customHeight="1" x14ac:dyDescent="0.2">
      <c r="H449" s="46" t="str">
        <f>IF(Table1[[#This Row],[CFU (static)]]&gt;=$B$7,"Cx Positive","Cx Negative")</f>
        <v>Cx Positive</v>
      </c>
      <c r="I449" s="46" t="str" cm="1">
        <f t="array" ref="I44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49" s="46" t="str" cm="1">
        <f t="array" ref="J44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449" s="44" t="s">
        <v>5</v>
      </c>
      <c r="L449" s="44" t="s">
        <v>4</v>
      </c>
      <c r="M449" s="44" t="s">
        <v>5</v>
      </c>
      <c r="N449" s="45">
        <v>100000</v>
      </c>
    </row>
    <row r="450" spans="8:14" ht="17" customHeight="1" x14ac:dyDescent="0.2">
      <c r="H450" s="46" t="str">
        <f>IF(Table1[[#This Row],[CFU (static)]]&gt;=$B$7,"Cx Positive","Cx Negative")</f>
        <v>Cx Negative</v>
      </c>
      <c r="I450" s="46" t="str" cm="1">
        <f t="array" ref="I45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50" s="46" t="str" cm="1">
        <f t="array" ref="J45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50" s="44" t="s">
        <v>4</v>
      </c>
      <c r="L450" s="44" t="s">
        <v>4</v>
      </c>
      <c r="M450" s="44" t="s">
        <v>4</v>
      </c>
      <c r="N450" s="45">
        <v>0</v>
      </c>
    </row>
    <row r="451" spans="8:14" ht="17" customHeight="1" x14ac:dyDescent="0.2">
      <c r="H451" s="46" t="str">
        <f>IF(Table1[[#This Row],[CFU (static)]]&gt;=$B$7,"Cx Positive","Cx Negative")</f>
        <v>Cx Negative</v>
      </c>
      <c r="I451" s="46" t="str" cm="1">
        <f t="array" ref="I45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51" s="46" t="str" cm="1">
        <f t="array" ref="J45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51" s="44" t="s">
        <v>5</v>
      </c>
      <c r="L451" s="44" t="s">
        <v>4</v>
      </c>
      <c r="M451" s="44" t="s">
        <v>7</v>
      </c>
      <c r="N451" s="45">
        <v>0</v>
      </c>
    </row>
    <row r="452" spans="8:14" ht="17" customHeight="1" x14ac:dyDescent="0.2">
      <c r="H452" s="46" t="str">
        <f>IF(Table1[[#This Row],[CFU (static)]]&gt;=$B$7,"Cx Positive","Cx Negative")</f>
        <v>Cx Negative</v>
      </c>
      <c r="I452" s="46" t="str" cm="1">
        <f t="array" ref="I45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52" s="46" t="str" cm="1">
        <f t="array" ref="J45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52" s="44" t="s">
        <v>4</v>
      </c>
      <c r="L452" s="44" t="s">
        <v>4</v>
      </c>
      <c r="M452" s="44" t="s">
        <v>4</v>
      </c>
      <c r="N452" s="45">
        <v>0</v>
      </c>
    </row>
    <row r="453" spans="8:14" ht="17" customHeight="1" x14ac:dyDescent="0.2">
      <c r="H453" s="46" t="str">
        <f>IF(Table1[[#This Row],[CFU (static)]]&gt;=$B$7,"Cx Positive","Cx Negative")</f>
        <v>Cx Negative</v>
      </c>
      <c r="I453" s="46" t="str" cm="1">
        <f t="array" ref="I45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53" s="46" t="str" cm="1">
        <f t="array" ref="J45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53" s="44" t="s">
        <v>4</v>
      </c>
      <c r="L453" s="44" t="s">
        <v>4</v>
      </c>
      <c r="M453" s="44" t="s">
        <v>8</v>
      </c>
      <c r="N453" s="45">
        <v>0</v>
      </c>
    </row>
    <row r="454" spans="8:14" ht="17" customHeight="1" x14ac:dyDescent="0.2">
      <c r="H454" s="46" t="str">
        <f>IF(Table1[[#This Row],[CFU (static)]]&gt;=$B$7,"Cx Positive","Cx Negative")</f>
        <v>Cx Positive</v>
      </c>
      <c r="I454" s="46" t="str" cm="1">
        <f t="array" ref="I45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54" s="46" t="str" cm="1">
        <f t="array" ref="J45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454" s="44" t="s">
        <v>5</v>
      </c>
      <c r="L454" s="44" t="s">
        <v>4</v>
      </c>
      <c r="M454" s="44" t="s">
        <v>4</v>
      </c>
      <c r="N454" s="45">
        <v>100000</v>
      </c>
    </row>
    <row r="455" spans="8:14" ht="17" customHeight="1" x14ac:dyDescent="0.2">
      <c r="H455" s="46" t="str">
        <f>IF(Table1[[#This Row],[CFU (static)]]&gt;=$B$7,"Cx Positive","Cx Negative")</f>
        <v>Cx Negative</v>
      </c>
      <c r="I455" s="46" t="str" cm="1">
        <f t="array" ref="I45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55" s="46" t="str" cm="1">
        <f t="array" ref="J45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55" s="44" t="s">
        <v>8</v>
      </c>
      <c r="L455" s="44" t="s">
        <v>4</v>
      </c>
      <c r="M455" s="44" t="s">
        <v>5</v>
      </c>
      <c r="N455" s="45">
        <v>0</v>
      </c>
    </row>
    <row r="456" spans="8:14" ht="17" customHeight="1" x14ac:dyDescent="0.2">
      <c r="H456" s="46" t="str">
        <f>IF(Table1[[#This Row],[CFU (static)]]&gt;=$B$7,"Cx Positive","Cx Negative")</f>
        <v>Cx Negative</v>
      </c>
      <c r="I456" s="46" t="str" cm="1">
        <f t="array" ref="I45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56" s="46" t="str" cm="1">
        <f t="array" ref="J45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56" s="44" t="s">
        <v>4</v>
      </c>
      <c r="L456" s="44" t="s">
        <v>4</v>
      </c>
      <c r="M456" s="44" t="s">
        <v>4</v>
      </c>
      <c r="N456" s="45">
        <v>0</v>
      </c>
    </row>
    <row r="457" spans="8:14" ht="17" customHeight="1" x14ac:dyDescent="0.2">
      <c r="H457" s="46" t="str">
        <f>IF(Table1[[#This Row],[CFU (static)]]&gt;=$B$7,"Cx Positive","Cx Negative")</f>
        <v>Cx Negative</v>
      </c>
      <c r="I457" s="46" t="str" cm="1">
        <f t="array" ref="I45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57" s="46" t="str" cm="1">
        <f t="array" ref="J45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57" s="44" t="s">
        <v>4</v>
      </c>
      <c r="L457" s="44" t="s">
        <v>4</v>
      </c>
      <c r="M457" s="44" t="s">
        <v>7</v>
      </c>
      <c r="N457" s="45">
        <v>0</v>
      </c>
    </row>
    <row r="458" spans="8:14" ht="17" customHeight="1" x14ac:dyDescent="0.2">
      <c r="H458" s="46" t="str">
        <f>IF(Table1[[#This Row],[CFU (static)]]&gt;=$B$7,"Cx Positive","Cx Negative")</f>
        <v>Cx Negative</v>
      </c>
      <c r="I458" s="46" t="str" cm="1">
        <f t="array" ref="I45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58" s="46" t="str" cm="1">
        <f t="array" ref="J45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58" s="44" t="s">
        <v>5</v>
      </c>
      <c r="L458" s="44" t="s">
        <v>4</v>
      </c>
      <c r="M458" s="44" t="s">
        <v>8</v>
      </c>
      <c r="N458" s="45">
        <v>0</v>
      </c>
    </row>
    <row r="459" spans="8:14" ht="17" customHeight="1" x14ac:dyDescent="0.2">
      <c r="H459" s="46" t="str">
        <f>IF(Table1[[#This Row],[CFU (static)]]&gt;=$B$7,"Cx Positive","Cx Negative")</f>
        <v>Cx Negative</v>
      </c>
      <c r="I459" s="46" t="str" cm="1">
        <f t="array" ref="I45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59" s="46" t="str" cm="1">
        <f t="array" ref="J45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59" s="44" t="s">
        <v>4</v>
      </c>
      <c r="L459" s="44" t="s">
        <v>4</v>
      </c>
      <c r="M459" s="44" t="s">
        <v>8</v>
      </c>
      <c r="N459" s="45">
        <v>0</v>
      </c>
    </row>
    <row r="460" spans="8:14" ht="17" customHeight="1" x14ac:dyDescent="0.2">
      <c r="H460" s="46" t="str">
        <f>IF(Table1[[#This Row],[CFU (static)]]&gt;=$B$7,"Cx Positive","Cx Negative")</f>
        <v>Cx Negative</v>
      </c>
      <c r="I460" s="46" t="str" cm="1">
        <f t="array" ref="I46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60" s="46" t="str" cm="1">
        <f t="array" ref="J46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60" s="44" t="s">
        <v>4</v>
      </c>
      <c r="L460" s="44" t="s">
        <v>4</v>
      </c>
      <c r="M460" s="44" t="s">
        <v>7</v>
      </c>
      <c r="N460" s="45">
        <v>0</v>
      </c>
    </row>
    <row r="461" spans="8:14" ht="17" customHeight="1" x14ac:dyDescent="0.2">
      <c r="H461" s="46" t="str">
        <f>IF(Table1[[#This Row],[CFU (static)]]&gt;=$B$7,"Cx Positive","Cx Negative")</f>
        <v>Cx Negative</v>
      </c>
      <c r="I461" s="46" t="str" cm="1">
        <f t="array" ref="I46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61" s="46" t="str" cm="1">
        <f t="array" ref="J46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61" s="44" t="s">
        <v>4</v>
      </c>
      <c r="L461" s="44" t="s">
        <v>4</v>
      </c>
      <c r="M461" s="44" t="s">
        <v>4</v>
      </c>
      <c r="N461" s="45">
        <v>0</v>
      </c>
    </row>
    <row r="462" spans="8:14" ht="17" customHeight="1" x14ac:dyDescent="0.2">
      <c r="H462" s="46" t="str">
        <f>IF(Table1[[#This Row],[CFU (static)]]&gt;=$B$7,"Cx Positive","Cx Negative")</f>
        <v>Cx Negative</v>
      </c>
      <c r="I462" s="46" t="str" cm="1">
        <f t="array" ref="I46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62" s="46" t="str" cm="1">
        <f t="array" ref="J46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62" s="44" t="s">
        <v>4</v>
      </c>
      <c r="L462" s="44" t="s">
        <v>4</v>
      </c>
      <c r="M462" s="44" t="s">
        <v>9</v>
      </c>
      <c r="N462" s="45">
        <v>0</v>
      </c>
    </row>
    <row r="463" spans="8:14" ht="17" customHeight="1" x14ac:dyDescent="0.2">
      <c r="H463" s="46" t="str">
        <f>IF(Table1[[#This Row],[CFU (static)]]&gt;=$B$7,"Cx Positive","Cx Negative")</f>
        <v>Cx Negative</v>
      </c>
      <c r="I463" s="46" t="str" cm="1">
        <f t="array" ref="I46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63" s="46" t="str" cm="1">
        <f t="array" ref="J46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63" s="44" t="s">
        <v>4</v>
      </c>
      <c r="L463" s="44" t="s">
        <v>4</v>
      </c>
      <c r="M463" s="44" t="s">
        <v>4</v>
      </c>
      <c r="N463" s="45">
        <v>0</v>
      </c>
    </row>
    <row r="464" spans="8:14" ht="17" customHeight="1" x14ac:dyDescent="0.2">
      <c r="H464" s="46" t="str">
        <f>IF(Table1[[#This Row],[CFU (static)]]&gt;=$B$7,"Cx Positive","Cx Negative")</f>
        <v>Cx Negative</v>
      </c>
      <c r="I464" s="46" t="str" cm="1">
        <f t="array" ref="I46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64" s="46" t="str" cm="1">
        <f t="array" ref="J46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64" s="44" t="s">
        <v>4</v>
      </c>
      <c r="L464" s="44" t="s">
        <v>4</v>
      </c>
      <c r="M464" s="44" t="s">
        <v>4</v>
      </c>
      <c r="N464" s="45">
        <v>0</v>
      </c>
    </row>
    <row r="465" spans="8:14" ht="17" customHeight="1" x14ac:dyDescent="0.2">
      <c r="H465" s="46" t="str">
        <f>IF(Table1[[#This Row],[CFU (static)]]&gt;=$B$7,"Cx Positive","Cx Negative")</f>
        <v>Cx Negative</v>
      </c>
      <c r="I465" s="46" t="str" cm="1">
        <f t="array" ref="I46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65" s="46" t="str" cm="1">
        <f t="array" ref="J46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65" s="44" t="s">
        <v>8</v>
      </c>
      <c r="L465" s="44" t="s">
        <v>4</v>
      </c>
      <c r="M465" s="44" t="s">
        <v>5</v>
      </c>
      <c r="N465" s="45">
        <v>50000</v>
      </c>
    </row>
    <row r="466" spans="8:14" ht="17" customHeight="1" x14ac:dyDescent="0.2">
      <c r="H466" s="46" t="str">
        <f>IF(Table1[[#This Row],[CFU (static)]]&gt;=$B$7,"Cx Positive","Cx Negative")</f>
        <v>Cx Negative</v>
      </c>
      <c r="I466" s="46" t="str" cm="1">
        <f t="array" ref="I46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66" s="46" t="str" cm="1">
        <f t="array" ref="J46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66" s="44" t="s">
        <v>4</v>
      </c>
      <c r="L466" s="44" t="s">
        <v>4</v>
      </c>
      <c r="M466" s="44" t="s">
        <v>4</v>
      </c>
      <c r="N466" s="45">
        <v>0</v>
      </c>
    </row>
    <row r="467" spans="8:14" ht="17" customHeight="1" x14ac:dyDescent="0.2">
      <c r="H467" s="46" t="str">
        <f>IF(Table1[[#This Row],[CFU (static)]]&gt;=$B$7,"Cx Positive","Cx Negative")</f>
        <v>Cx Negative</v>
      </c>
      <c r="I467" s="46" t="str" cm="1">
        <f t="array" ref="I46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67" s="46" t="str" cm="1">
        <f t="array" ref="J46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67" s="44" t="s">
        <v>4</v>
      </c>
      <c r="L467" s="44" t="s">
        <v>4</v>
      </c>
      <c r="M467" s="44" t="s">
        <v>7</v>
      </c>
      <c r="N467" s="45">
        <v>0</v>
      </c>
    </row>
    <row r="468" spans="8:14" ht="17" customHeight="1" x14ac:dyDescent="0.2">
      <c r="H468" s="46" t="str">
        <f>IF(Table1[[#This Row],[CFU (static)]]&gt;=$B$7,"Cx Positive","Cx Negative")</f>
        <v>Cx Positive</v>
      </c>
      <c r="I468" s="46" t="str" cm="1">
        <f t="array" ref="I46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68" s="46" t="str" cm="1">
        <f t="array" ref="J46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468" s="44" t="s">
        <v>5</v>
      </c>
      <c r="L468" s="44" t="s">
        <v>4</v>
      </c>
      <c r="M468" s="44" t="s">
        <v>7</v>
      </c>
      <c r="N468" s="45">
        <v>100000</v>
      </c>
    </row>
    <row r="469" spans="8:14" ht="17" customHeight="1" x14ac:dyDescent="0.2">
      <c r="H469" s="46" t="str">
        <f>IF(Table1[[#This Row],[CFU (static)]]&gt;=$B$7,"Cx Positive","Cx Negative")</f>
        <v>Cx Negative</v>
      </c>
      <c r="I469" s="46" t="str" cm="1">
        <f t="array" ref="I46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69" s="46" t="str" cm="1">
        <f t="array" ref="J46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69" s="44" t="s">
        <v>4</v>
      </c>
      <c r="L469" s="44" t="s">
        <v>4</v>
      </c>
      <c r="M469" s="44" t="s">
        <v>4</v>
      </c>
      <c r="N469" s="45">
        <v>0</v>
      </c>
    </row>
    <row r="470" spans="8:14" ht="17" customHeight="1" x14ac:dyDescent="0.2">
      <c r="H470" s="46" t="str">
        <f>IF(Table1[[#This Row],[CFU (static)]]&gt;=$B$7,"Cx Positive","Cx Negative")</f>
        <v>Cx Positive</v>
      </c>
      <c r="I470" s="46" t="str" cm="1">
        <f t="array" ref="I47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70" s="46" t="str" cm="1">
        <f t="array" ref="J47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470" s="44" t="s">
        <v>5</v>
      </c>
      <c r="L470" s="44" t="s">
        <v>6</v>
      </c>
      <c r="M470" s="44" t="s">
        <v>7</v>
      </c>
      <c r="N470" s="45">
        <v>100000</v>
      </c>
    </row>
    <row r="471" spans="8:14" ht="17" customHeight="1" x14ac:dyDescent="0.2">
      <c r="H471" s="46" t="str">
        <f>IF(Table1[[#This Row],[CFU (static)]]&gt;=$B$7,"Cx Positive","Cx Negative")</f>
        <v>Cx Negative</v>
      </c>
      <c r="I471" s="46" t="str" cm="1">
        <f t="array" ref="I47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71" s="46" t="str" cm="1">
        <f t="array" ref="J47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71" s="44" t="s">
        <v>4</v>
      </c>
      <c r="L471" s="44" t="s">
        <v>4</v>
      </c>
      <c r="M471" s="44" t="s">
        <v>4</v>
      </c>
      <c r="N471" s="45">
        <v>0</v>
      </c>
    </row>
    <row r="472" spans="8:14" ht="17" customHeight="1" x14ac:dyDescent="0.2">
      <c r="H472" s="46" t="str">
        <f>IF(Table1[[#This Row],[CFU (static)]]&gt;=$B$7,"Cx Positive","Cx Negative")</f>
        <v>Cx Negative</v>
      </c>
      <c r="I472" s="46" t="str" cm="1">
        <f t="array" ref="I47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72" s="46" t="str" cm="1">
        <f t="array" ref="J47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72" s="44" t="s">
        <v>7</v>
      </c>
      <c r="L472" s="44" t="s">
        <v>4</v>
      </c>
      <c r="M472" s="44" t="s">
        <v>5</v>
      </c>
      <c r="N472" s="45">
        <v>0</v>
      </c>
    </row>
    <row r="473" spans="8:14" ht="17" customHeight="1" x14ac:dyDescent="0.2">
      <c r="H473" s="46" t="str">
        <f>IF(Table1[[#This Row],[CFU (static)]]&gt;=$B$7,"Cx Positive","Cx Negative")</f>
        <v>Cx Negative</v>
      </c>
      <c r="I473" s="46" t="str" cm="1">
        <f t="array" ref="I47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73" s="46" t="str" cm="1">
        <f t="array" ref="J47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73" s="44" t="s">
        <v>4</v>
      </c>
      <c r="L473" s="44" t="s">
        <v>4</v>
      </c>
      <c r="M473" s="44" t="s">
        <v>4</v>
      </c>
      <c r="N473" s="45">
        <v>10000</v>
      </c>
    </row>
    <row r="474" spans="8:14" ht="17" customHeight="1" x14ac:dyDescent="0.2">
      <c r="H474" s="46" t="str">
        <f>IF(Table1[[#This Row],[CFU (static)]]&gt;=$B$7,"Cx Positive","Cx Negative")</f>
        <v>Cx Negative</v>
      </c>
      <c r="I474" s="46" t="str" cm="1">
        <f t="array" ref="I47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74" s="46" t="str" cm="1">
        <f t="array" ref="J47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74" s="44" t="s">
        <v>4</v>
      </c>
      <c r="L474" s="44" t="s">
        <v>4</v>
      </c>
      <c r="M474" s="44" t="s">
        <v>9</v>
      </c>
      <c r="N474" s="45">
        <v>0</v>
      </c>
    </row>
    <row r="475" spans="8:14" ht="17" customHeight="1" x14ac:dyDescent="0.2">
      <c r="H475" s="46" t="str">
        <f>IF(Table1[[#This Row],[CFU (static)]]&gt;=$B$7,"Cx Positive","Cx Negative")</f>
        <v>Cx Negative</v>
      </c>
      <c r="I475" s="46" t="str" cm="1">
        <f t="array" ref="I47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75" s="46" t="str" cm="1">
        <f t="array" ref="J47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75" s="44" t="s">
        <v>4</v>
      </c>
      <c r="L475" s="44" t="s">
        <v>4</v>
      </c>
      <c r="M475" s="44" t="s">
        <v>4</v>
      </c>
      <c r="N475" s="45">
        <v>0</v>
      </c>
    </row>
    <row r="476" spans="8:14" ht="17" customHeight="1" x14ac:dyDescent="0.2">
      <c r="H476" s="46" t="str">
        <f>IF(Table1[[#This Row],[CFU (static)]]&gt;=$B$7,"Cx Positive","Cx Negative")</f>
        <v>Cx Positive</v>
      </c>
      <c r="I476" s="46" t="str" cm="1">
        <f t="array" ref="I47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76" s="46" t="str" cm="1">
        <f t="array" ref="J47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Negative</v>
      </c>
      <c r="K476" s="44" t="s">
        <v>4</v>
      </c>
      <c r="L476" s="44" t="s">
        <v>4</v>
      </c>
      <c r="M476" s="44" t="s">
        <v>4</v>
      </c>
      <c r="N476" s="45">
        <v>100000</v>
      </c>
    </row>
    <row r="477" spans="8:14" ht="17" customHeight="1" x14ac:dyDescent="0.2">
      <c r="H477" s="46" t="str">
        <f>IF(Table1[[#This Row],[CFU (static)]]&gt;=$B$7,"Cx Positive","Cx Negative")</f>
        <v>Cx Negative</v>
      </c>
      <c r="I477" s="46" t="str" cm="1">
        <f t="array" ref="I47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77" s="46" t="str" cm="1">
        <f t="array" ref="J47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77" s="44" t="s">
        <v>4</v>
      </c>
      <c r="L477" s="44" t="s">
        <v>4</v>
      </c>
      <c r="M477" s="44" t="s">
        <v>4</v>
      </c>
      <c r="N477" s="45">
        <v>0</v>
      </c>
    </row>
    <row r="478" spans="8:14" ht="17" customHeight="1" x14ac:dyDescent="0.2">
      <c r="H478" s="46" t="str">
        <f>IF(Table1[[#This Row],[CFU (static)]]&gt;=$B$7,"Cx Positive","Cx Negative")</f>
        <v>Cx Negative</v>
      </c>
      <c r="I478" s="46" t="str" cm="1">
        <f t="array" ref="I47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78" s="46" t="str" cm="1">
        <f t="array" ref="J47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78" s="44" t="s">
        <v>4</v>
      </c>
      <c r="L478" s="44" t="s">
        <v>4</v>
      </c>
      <c r="M478" s="44" t="s">
        <v>4</v>
      </c>
      <c r="N478" s="45">
        <v>0</v>
      </c>
    </row>
    <row r="479" spans="8:14" ht="17" customHeight="1" x14ac:dyDescent="0.2">
      <c r="H479" s="46" t="str">
        <f>IF(Table1[[#This Row],[CFU (static)]]&gt;=$B$7,"Cx Positive","Cx Negative")</f>
        <v>Cx Negative</v>
      </c>
      <c r="I479" s="46" t="str" cm="1">
        <f t="array" ref="I47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79" s="46" t="str" cm="1">
        <f t="array" ref="J47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79" s="44" t="s">
        <v>4</v>
      </c>
      <c r="L479" s="44" t="s">
        <v>4</v>
      </c>
      <c r="M479" s="44" t="s">
        <v>4</v>
      </c>
      <c r="N479" s="45">
        <v>0</v>
      </c>
    </row>
    <row r="480" spans="8:14" ht="17" customHeight="1" x14ac:dyDescent="0.2">
      <c r="H480" s="46" t="str">
        <f>IF(Table1[[#This Row],[CFU (static)]]&gt;=$B$7,"Cx Positive","Cx Negative")</f>
        <v>Cx Positive</v>
      </c>
      <c r="I480" s="46" t="str" cm="1">
        <f t="array" ref="I48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80" s="46" t="str" cm="1">
        <f t="array" ref="J48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480" s="44" t="s">
        <v>5</v>
      </c>
      <c r="L480" s="44" t="s">
        <v>4</v>
      </c>
      <c r="M480" s="44" t="s">
        <v>8</v>
      </c>
      <c r="N480" s="45">
        <v>100000</v>
      </c>
    </row>
    <row r="481" spans="8:14" ht="17" customHeight="1" x14ac:dyDescent="0.2">
      <c r="H481" s="46" t="str">
        <f>IF(Table1[[#This Row],[CFU (static)]]&gt;=$B$7,"Cx Positive","Cx Negative")</f>
        <v>Cx Negative</v>
      </c>
      <c r="I481" s="46" t="str" cm="1">
        <f t="array" ref="I48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81" s="46" t="str" cm="1">
        <f t="array" ref="J48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81" s="44" t="s">
        <v>4</v>
      </c>
      <c r="L481" s="44" t="s">
        <v>4</v>
      </c>
      <c r="M481" s="44" t="s">
        <v>4</v>
      </c>
      <c r="N481" s="45">
        <v>0</v>
      </c>
    </row>
    <row r="482" spans="8:14" ht="17" customHeight="1" x14ac:dyDescent="0.2">
      <c r="H482" s="46" t="str">
        <f>IF(Table1[[#This Row],[CFU (static)]]&gt;=$B$7,"Cx Positive","Cx Negative")</f>
        <v>Cx Negative</v>
      </c>
      <c r="I482" s="46" t="str" cm="1">
        <f t="array" ref="I48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82" s="46" t="str" cm="1">
        <f t="array" ref="J48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82" s="44" t="s">
        <v>4</v>
      </c>
      <c r="L482" s="44" t="s">
        <v>4</v>
      </c>
      <c r="M482" s="44" t="s">
        <v>4</v>
      </c>
      <c r="N482" s="45">
        <v>0</v>
      </c>
    </row>
    <row r="483" spans="8:14" ht="17" customHeight="1" x14ac:dyDescent="0.2">
      <c r="H483" s="46" t="str">
        <f>IF(Table1[[#This Row],[CFU (static)]]&gt;=$B$7,"Cx Positive","Cx Negative")</f>
        <v>Cx Negative</v>
      </c>
      <c r="I483" s="46" t="str" cm="1">
        <f t="array" ref="I48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83" s="46" t="str" cm="1">
        <f t="array" ref="J48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83" s="44" t="s">
        <v>5</v>
      </c>
      <c r="L483" s="44" t="s">
        <v>4</v>
      </c>
      <c r="M483" s="44" t="s">
        <v>7</v>
      </c>
      <c r="N483" s="45">
        <v>0</v>
      </c>
    </row>
    <row r="484" spans="8:14" ht="17" customHeight="1" x14ac:dyDescent="0.2">
      <c r="H484" s="46" t="str">
        <f>IF(Table1[[#This Row],[CFU (static)]]&gt;=$B$7,"Cx Positive","Cx Negative")</f>
        <v>Cx Negative</v>
      </c>
      <c r="I484" s="46" t="str" cm="1">
        <f t="array" ref="I48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84" s="46" t="str" cm="1">
        <f t="array" ref="J48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84" s="44" t="s">
        <v>4</v>
      </c>
      <c r="L484" s="44" t="s">
        <v>4</v>
      </c>
      <c r="M484" s="44" t="s">
        <v>8</v>
      </c>
      <c r="N484" s="45">
        <v>10000</v>
      </c>
    </row>
    <row r="485" spans="8:14" ht="17" customHeight="1" x14ac:dyDescent="0.2">
      <c r="H485" s="46" t="str">
        <f>IF(Table1[[#This Row],[CFU (static)]]&gt;=$B$7,"Cx Positive","Cx Negative")</f>
        <v>Cx Negative</v>
      </c>
      <c r="I485" s="46" t="str" cm="1">
        <f t="array" ref="I48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85" s="46" t="str" cm="1">
        <f t="array" ref="J48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85" s="44" t="s">
        <v>4</v>
      </c>
      <c r="L485" s="44" t="s">
        <v>4</v>
      </c>
      <c r="M485" s="44" t="s">
        <v>4</v>
      </c>
      <c r="N485" s="45">
        <v>0</v>
      </c>
    </row>
    <row r="486" spans="8:14" ht="17" customHeight="1" x14ac:dyDescent="0.2">
      <c r="H486" s="46" t="str">
        <f>IF(Table1[[#This Row],[CFU (static)]]&gt;=$B$7,"Cx Positive","Cx Negative")</f>
        <v>Cx Negative</v>
      </c>
      <c r="I486" s="46" t="str" cm="1">
        <f t="array" ref="I48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86" s="46" t="str" cm="1">
        <f t="array" ref="J48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86" s="44" t="s">
        <v>4</v>
      </c>
      <c r="L486" s="44" t="s">
        <v>4</v>
      </c>
      <c r="M486" s="44" t="s">
        <v>4</v>
      </c>
      <c r="N486" s="45">
        <v>0</v>
      </c>
    </row>
    <row r="487" spans="8:14" ht="17" customHeight="1" x14ac:dyDescent="0.2">
      <c r="H487" s="46" t="str">
        <f>IF(Table1[[#This Row],[CFU (static)]]&gt;=$B$7,"Cx Positive","Cx Negative")</f>
        <v>Cx Negative</v>
      </c>
      <c r="I487" s="46" t="str" cm="1">
        <f t="array" ref="I48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87" s="46" t="str" cm="1">
        <f t="array" ref="J48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87" s="44" t="s">
        <v>4</v>
      </c>
      <c r="L487" s="44" t="s">
        <v>4</v>
      </c>
      <c r="M487" s="44" t="s">
        <v>4</v>
      </c>
      <c r="N487" s="45">
        <v>0</v>
      </c>
    </row>
    <row r="488" spans="8:14" ht="17" customHeight="1" x14ac:dyDescent="0.2">
      <c r="H488" s="46" t="str">
        <f>IF(Table1[[#This Row],[CFU (static)]]&gt;=$B$7,"Cx Positive","Cx Negative")</f>
        <v>Cx Negative</v>
      </c>
      <c r="I488" s="46" t="str" cm="1">
        <f t="array" ref="I48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88" s="46" t="str" cm="1">
        <f t="array" ref="J48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88" s="44" t="s">
        <v>4</v>
      </c>
      <c r="L488" s="44" t="s">
        <v>4</v>
      </c>
      <c r="M488" s="44" t="s">
        <v>4</v>
      </c>
      <c r="N488" s="45">
        <v>0</v>
      </c>
    </row>
    <row r="489" spans="8:14" ht="17" customHeight="1" x14ac:dyDescent="0.2">
      <c r="H489" s="46" t="str">
        <f>IF(Table1[[#This Row],[CFU (static)]]&gt;=$B$7,"Cx Positive","Cx Negative")</f>
        <v>Cx Negative</v>
      </c>
      <c r="I489" s="46" t="str" cm="1">
        <f t="array" ref="I48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89" s="46" t="str" cm="1">
        <f t="array" ref="J48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89" s="44" t="s">
        <v>4</v>
      </c>
      <c r="L489" s="44" t="s">
        <v>4</v>
      </c>
      <c r="M489" s="44" t="s">
        <v>4</v>
      </c>
      <c r="N489" s="45">
        <v>0</v>
      </c>
    </row>
    <row r="490" spans="8:14" ht="17" customHeight="1" x14ac:dyDescent="0.2">
      <c r="H490" s="46" t="str">
        <f>IF(Table1[[#This Row],[CFU (static)]]&gt;=$B$7,"Cx Positive","Cx Negative")</f>
        <v>Cx Negative</v>
      </c>
      <c r="I490" s="46" t="str" cm="1">
        <f t="array" ref="I49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90" s="46" t="str" cm="1">
        <f t="array" ref="J49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90" s="44" t="s">
        <v>4</v>
      </c>
      <c r="L490" s="44" t="s">
        <v>4</v>
      </c>
      <c r="M490" s="44" t="s">
        <v>4</v>
      </c>
      <c r="N490" s="45">
        <v>50000</v>
      </c>
    </row>
    <row r="491" spans="8:14" ht="17" customHeight="1" x14ac:dyDescent="0.2">
      <c r="H491" s="46" t="str">
        <f>IF(Table1[[#This Row],[CFU (static)]]&gt;=$B$7,"Cx Positive","Cx Negative")</f>
        <v>Cx Negative</v>
      </c>
      <c r="I491" s="46" t="str" cm="1">
        <f t="array" ref="I49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91" s="46" t="str" cm="1">
        <f t="array" ref="J49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91" s="44" t="s">
        <v>8</v>
      </c>
      <c r="L491" s="44" t="s">
        <v>4</v>
      </c>
      <c r="M491" s="44" t="s">
        <v>4</v>
      </c>
      <c r="N491" s="45">
        <v>0</v>
      </c>
    </row>
    <row r="492" spans="8:14" ht="17" customHeight="1" x14ac:dyDescent="0.2">
      <c r="H492" s="46" t="str">
        <f>IF(Table1[[#This Row],[CFU (static)]]&gt;=$B$7,"Cx Positive","Cx Negative")</f>
        <v>Cx Positive</v>
      </c>
      <c r="I492" s="46" t="str" cm="1">
        <f t="array" ref="I49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92" s="46" t="str" cm="1">
        <f t="array" ref="J49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492" s="44" t="s">
        <v>5</v>
      </c>
      <c r="L492" s="44" t="s">
        <v>6</v>
      </c>
      <c r="M492" s="44" t="s">
        <v>9</v>
      </c>
      <c r="N492" s="45">
        <v>100000</v>
      </c>
    </row>
    <row r="493" spans="8:14" ht="17" customHeight="1" x14ac:dyDescent="0.2">
      <c r="H493" s="46" t="str">
        <f>IF(Table1[[#This Row],[CFU (static)]]&gt;=$B$7,"Cx Positive","Cx Negative")</f>
        <v>Cx Negative</v>
      </c>
      <c r="I493" s="46" t="str" cm="1">
        <f t="array" ref="I49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93" s="46" t="str" cm="1">
        <f t="array" ref="J49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93" s="44" t="s">
        <v>4</v>
      </c>
      <c r="L493" s="44" t="s">
        <v>4</v>
      </c>
      <c r="M493" s="44" t="s">
        <v>7</v>
      </c>
      <c r="N493" s="45">
        <v>0</v>
      </c>
    </row>
    <row r="494" spans="8:14" ht="17" customHeight="1" x14ac:dyDescent="0.2">
      <c r="H494" s="46" t="str">
        <f>IF(Table1[[#This Row],[CFU (static)]]&gt;=$B$7,"Cx Positive","Cx Negative")</f>
        <v>Cx Negative</v>
      </c>
      <c r="I494" s="46" t="str" cm="1">
        <f t="array" ref="I49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94" s="46" t="str" cm="1">
        <f t="array" ref="J49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94" s="44" t="s">
        <v>4</v>
      </c>
      <c r="L494" s="44" t="s">
        <v>4</v>
      </c>
      <c r="M494" s="44" t="s">
        <v>4</v>
      </c>
      <c r="N494" s="45">
        <v>0</v>
      </c>
    </row>
    <row r="495" spans="8:14" ht="17" customHeight="1" x14ac:dyDescent="0.2">
      <c r="H495" s="46" t="str">
        <f>IF(Table1[[#This Row],[CFU (static)]]&gt;=$B$7,"Cx Positive","Cx Negative")</f>
        <v>Cx Negative</v>
      </c>
      <c r="I495" s="46" t="str" cm="1">
        <f t="array" ref="I49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95" s="46" t="str" cm="1">
        <f t="array" ref="J49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95" s="44" t="s">
        <v>4</v>
      </c>
      <c r="L495" s="44" t="s">
        <v>4</v>
      </c>
      <c r="M495" s="44" t="s">
        <v>4</v>
      </c>
      <c r="N495" s="45">
        <v>0</v>
      </c>
    </row>
    <row r="496" spans="8:14" ht="17" customHeight="1" x14ac:dyDescent="0.2">
      <c r="H496" s="46" t="str">
        <f>IF(Table1[[#This Row],[CFU (static)]]&gt;=$B$7,"Cx Positive","Cx Negative")</f>
        <v>Cx Negative</v>
      </c>
      <c r="I496" s="46" t="str" cm="1">
        <f t="array" ref="I49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96" s="46" t="str" cm="1">
        <f t="array" ref="J49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96" s="44" t="s">
        <v>5</v>
      </c>
      <c r="L496" s="44" t="s">
        <v>4</v>
      </c>
      <c r="M496" s="44" t="s">
        <v>4</v>
      </c>
      <c r="N496" s="45">
        <v>0</v>
      </c>
    </row>
    <row r="497" spans="8:14" ht="17" customHeight="1" x14ac:dyDescent="0.2">
      <c r="H497" s="46" t="str">
        <f>IF(Table1[[#This Row],[CFU (static)]]&gt;=$B$7,"Cx Positive","Cx Negative")</f>
        <v>Cx Negative</v>
      </c>
      <c r="I497" s="46" t="str" cm="1">
        <f t="array" ref="I49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97" s="46" t="str" cm="1">
        <f t="array" ref="J49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97" s="44" t="s">
        <v>4</v>
      </c>
      <c r="L497" s="44" t="s">
        <v>4</v>
      </c>
      <c r="M497" s="44" t="s">
        <v>9</v>
      </c>
      <c r="N497" s="45">
        <v>0</v>
      </c>
    </row>
    <row r="498" spans="8:14" ht="17" customHeight="1" x14ac:dyDescent="0.2">
      <c r="H498" s="46" t="str">
        <f>IF(Table1[[#This Row],[CFU (static)]]&gt;=$B$7,"Cx Positive","Cx Negative")</f>
        <v>Cx Negative</v>
      </c>
      <c r="I498" s="46" t="str" cm="1">
        <f t="array" ref="I49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498" s="46" t="str" cm="1">
        <f t="array" ref="J49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498" s="44" t="s">
        <v>4</v>
      </c>
      <c r="L498" s="44" t="s">
        <v>4</v>
      </c>
      <c r="M498" s="44" t="s">
        <v>9</v>
      </c>
      <c r="N498" s="45">
        <v>0</v>
      </c>
    </row>
    <row r="499" spans="8:14" ht="17" customHeight="1" x14ac:dyDescent="0.2">
      <c r="H499" s="46" t="str">
        <f>IF(Table1[[#This Row],[CFU (static)]]&gt;=$B$7,"Cx Positive","Cx Negative")</f>
        <v>Cx Negative</v>
      </c>
      <c r="I499" s="46" t="str" cm="1">
        <f t="array" ref="I49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499" s="46" t="str" cm="1">
        <f t="array" ref="J49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499" s="44" t="s">
        <v>4</v>
      </c>
      <c r="L499" s="44" t="s">
        <v>4</v>
      </c>
      <c r="M499" s="44" t="s">
        <v>4</v>
      </c>
      <c r="N499" s="45">
        <v>0</v>
      </c>
    </row>
    <row r="500" spans="8:14" ht="17" customHeight="1" x14ac:dyDescent="0.2">
      <c r="H500" s="46" t="str">
        <f>IF(Table1[[#This Row],[CFU (static)]]&gt;=$B$7,"Cx Positive","Cx Negative")</f>
        <v>Cx Negative</v>
      </c>
      <c r="I500" s="46" t="str" cm="1">
        <f t="array" ref="I50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00" s="46" t="str" cm="1">
        <f t="array" ref="J50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00" s="44" t="s">
        <v>4</v>
      </c>
      <c r="L500" s="44" t="s">
        <v>4</v>
      </c>
      <c r="M500" s="44" t="s">
        <v>7</v>
      </c>
      <c r="N500" s="45">
        <v>0</v>
      </c>
    </row>
    <row r="501" spans="8:14" ht="17" customHeight="1" x14ac:dyDescent="0.2">
      <c r="H501" s="46" t="str">
        <f>IF(Table1[[#This Row],[CFU (static)]]&gt;=$B$7,"Cx Positive","Cx Negative")</f>
        <v>Cx Negative</v>
      </c>
      <c r="I501" s="46" t="str" cm="1">
        <f t="array" ref="I50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01" s="46" t="str" cm="1">
        <f t="array" ref="J50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01" s="44" t="s">
        <v>5</v>
      </c>
      <c r="L501" s="44" t="s">
        <v>4</v>
      </c>
      <c r="M501" s="44" t="s">
        <v>9</v>
      </c>
      <c r="N501" s="45">
        <v>50000</v>
      </c>
    </row>
    <row r="502" spans="8:14" ht="17" customHeight="1" x14ac:dyDescent="0.2">
      <c r="H502" s="46" t="str">
        <f>IF(Table1[[#This Row],[CFU (static)]]&gt;=$B$7,"Cx Positive","Cx Negative")</f>
        <v>Cx Negative</v>
      </c>
      <c r="I502" s="46" t="str" cm="1">
        <f t="array" ref="I50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02" s="46" t="str" cm="1">
        <f t="array" ref="J50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02" s="44" t="s">
        <v>8</v>
      </c>
      <c r="L502" s="44" t="s">
        <v>4</v>
      </c>
      <c r="M502" s="44" t="s">
        <v>4</v>
      </c>
      <c r="N502" s="45">
        <v>0</v>
      </c>
    </row>
    <row r="503" spans="8:14" ht="17" customHeight="1" x14ac:dyDescent="0.2">
      <c r="H503" s="46" t="str">
        <f>IF(Table1[[#This Row],[CFU (static)]]&gt;=$B$7,"Cx Positive","Cx Negative")</f>
        <v>Cx Positive</v>
      </c>
      <c r="I503" s="46" t="str" cm="1">
        <f t="array" ref="I50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03" s="46" t="str" cm="1">
        <f t="array" ref="J50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03" s="44" t="s">
        <v>5</v>
      </c>
      <c r="L503" s="44" t="s">
        <v>6</v>
      </c>
      <c r="M503" s="44" t="s">
        <v>8</v>
      </c>
      <c r="N503" s="45">
        <v>100000</v>
      </c>
    </row>
    <row r="504" spans="8:14" ht="17" customHeight="1" x14ac:dyDescent="0.2">
      <c r="H504" s="46" t="str">
        <f>IF(Table1[[#This Row],[CFU (static)]]&gt;=$B$7,"Cx Positive","Cx Negative")</f>
        <v>Cx Negative</v>
      </c>
      <c r="I504" s="46" t="str" cm="1">
        <f t="array" ref="I50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04" s="46" t="str" cm="1">
        <f t="array" ref="J50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04" s="44" t="s">
        <v>4</v>
      </c>
      <c r="L504" s="44" t="s">
        <v>4</v>
      </c>
      <c r="M504" s="44" t="s">
        <v>8</v>
      </c>
      <c r="N504" s="45">
        <v>0</v>
      </c>
    </row>
    <row r="505" spans="8:14" ht="17" customHeight="1" x14ac:dyDescent="0.2">
      <c r="H505" s="46" t="str">
        <f>IF(Table1[[#This Row],[CFU (static)]]&gt;=$B$7,"Cx Positive","Cx Negative")</f>
        <v>Cx Negative</v>
      </c>
      <c r="I505" s="46" t="str" cm="1">
        <f t="array" ref="I50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05" s="46" t="str" cm="1">
        <f t="array" ref="J50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05" s="44" t="s">
        <v>4</v>
      </c>
      <c r="L505" s="44" t="s">
        <v>4</v>
      </c>
      <c r="M505" s="44" t="s">
        <v>4</v>
      </c>
      <c r="N505" s="45">
        <v>0</v>
      </c>
    </row>
    <row r="506" spans="8:14" ht="17" customHeight="1" x14ac:dyDescent="0.2">
      <c r="H506" s="46" t="str">
        <f>IF(Table1[[#This Row],[CFU (static)]]&gt;=$B$7,"Cx Positive","Cx Negative")</f>
        <v>Cx Negative</v>
      </c>
      <c r="I506" s="46" t="str" cm="1">
        <f t="array" ref="I50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06" s="46" t="str" cm="1">
        <f t="array" ref="J50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06" s="44" t="s">
        <v>4</v>
      </c>
      <c r="L506" s="44" t="s">
        <v>4</v>
      </c>
      <c r="M506" s="44" t="s">
        <v>4</v>
      </c>
      <c r="N506" s="45">
        <v>0</v>
      </c>
    </row>
    <row r="507" spans="8:14" ht="17" customHeight="1" x14ac:dyDescent="0.2">
      <c r="H507" s="46" t="str">
        <f>IF(Table1[[#This Row],[CFU (static)]]&gt;=$B$7,"Cx Positive","Cx Negative")</f>
        <v>Cx Negative</v>
      </c>
      <c r="I507" s="46" t="str" cm="1">
        <f t="array" ref="I50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07" s="46" t="str" cm="1">
        <f t="array" ref="J50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07" s="44" t="s">
        <v>8</v>
      </c>
      <c r="L507" s="44" t="s">
        <v>4</v>
      </c>
      <c r="M507" s="44" t="s">
        <v>4</v>
      </c>
      <c r="N507" s="45">
        <v>0</v>
      </c>
    </row>
    <row r="508" spans="8:14" ht="17" customHeight="1" x14ac:dyDescent="0.2">
      <c r="H508" s="46" t="str">
        <f>IF(Table1[[#This Row],[CFU (static)]]&gt;=$B$7,"Cx Positive","Cx Negative")</f>
        <v>Cx Negative</v>
      </c>
      <c r="I508" s="46" t="str" cm="1">
        <f t="array" ref="I50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08" s="46" t="str" cm="1">
        <f t="array" ref="J50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08" s="44" t="s">
        <v>4</v>
      </c>
      <c r="L508" s="44" t="s">
        <v>4</v>
      </c>
      <c r="M508" s="44" t="s">
        <v>4</v>
      </c>
      <c r="N508" s="45">
        <v>0</v>
      </c>
    </row>
    <row r="509" spans="8:14" ht="17" customHeight="1" x14ac:dyDescent="0.2">
      <c r="H509" s="46" t="str">
        <f>IF(Table1[[#This Row],[CFU (static)]]&gt;=$B$7,"Cx Positive","Cx Negative")</f>
        <v>Cx Negative</v>
      </c>
      <c r="I509" s="46" t="str" cm="1">
        <f t="array" ref="I50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09" s="46" t="str" cm="1">
        <f t="array" ref="J50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09" s="44" t="s">
        <v>4</v>
      </c>
      <c r="L509" s="44" t="s">
        <v>4</v>
      </c>
      <c r="M509" s="44" t="s">
        <v>4</v>
      </c>
      <c r="N509" s="45">
        <v>0</v>
      </c>
    </row>
    <row r="510" spans="8:14" ht="17" customHeight="1" x14ac:dyDescent="0.2">
      <c r="H510" s="46" t="str">
        <f>IF(Table1[[#This Row],[CFU (static)]]&gt;=$B$7,"Cx Positive","Cx Negative")</f>
        <v>Cx Positive</v>
      </c>
      <c r="I510" s="46" t="str" cm="1">
        <f t="array" ref="I51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10" s="46" t="str" cm="1">
        <f t="array" ref="J51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10" s="44" t="s">
        <v>5</v>
      </c>
      <c r="L510" s="44" t="s">
        <v>6</v>
      </c>
      <c r="M510" s="44" t="s">
        <v>4</v>
      </c>
      <c r="N510" s="45">
        <v>100000</v>
      </c>
    </row>
    <row r="511" spans="8:14" ht="17" customHeight="1" x14ac:dyDescent="0.2">
      <c r="H511" s="46" t="str">
        <f>IF(Table1[[#This Row],[CFU (static)]]&gt;=$B$7,"Cx Positive","Cx Negative")</f>
        <v>Cx Negative</v>
      </c>
      <c r="I511" s="46" t="str" cm="1">
        <f t="array" ref="I51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11" s="46" t="str" cm="1">
        <f t="array" ref="J51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11" s="44" t="s">
        <v>5</v>
      </c>
      <c r="L511" s="44" t="s">
        <v>4</v>
      </c>
      <c r="M511" s="44" t="s">
        <v>5</v>
      </c>
      <c r="N511" s="45">
        <v>0</v>
      </c>
    </row>
    <row r="512" spans="8:14" ht="17" customHeight="1" x14ac:dyDescent="0.2">
      <c r="H512" s="46" t="str">
        <f>IF(Table1[[#This Row],[CFU (static)]]&gt;=$B$7,"Cx Positive","Cx Negative")</f>
        <v>Cx Negative</v>
      </c>
      <c r="I512" s="46" t="str" cm="1">
        <f t="array" ref="I51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12" s="46" t="str" cm="1">
        <f t="array" ref="J51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12" s="44" t="s">
        <v>4</v>
      </c>
      <c r="L512" s="44" t="s">
        <v>4</v>
      </c>
      <c r="M512" s="44" t="s">
        <v>9</v>
      </c>
      <c r="N512" s="45">
        <v>0</v>
      </c>
    </row>
    <row r="513" spans="8:14" ht="17" customHeight="1" x14ac:dyDescent="0.2">
      <c r="H513" s="46" t="str">
        <f>IF(Table1[[#This Row],[CFU (static)]]&gt;=$B$7,"Cx Positive","Cx Negative")</f>
        <v>Cx Negative</v>
      </c>
      <c r="I513" s="46" t="str" cm="1">
        <f t="array" ref="I51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13" s="46" t="str" cm="1">
        <f t="array" ref="J51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13" s="44" t="s">
        <v>4</v>
      </c>
      <c r="L513" s="44" t="s">
        <v>4</v>
      </c>
      <c r="M513" s="44" t="s">
        <v>5</v>
      </c>
      <c r="N513" s="45">
        <v>0</v>
      </c>
    </row>
    <row r="514" spans="8:14" ht="17" customHeight="1" x14ac:dyDescent="0.2">
      <c r="H514" s="46" t="str">
        <f>IF(Table1[[#This Row],[CFU (static)]]&gt;=$B$7,"Cx Positive","Cx Negative")</f>
        <v>Cx Negative</v>
      </c>
      <c r="I514" s="46" t="str" cm="1">
        <f t="array" ref="I51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14" s="46" t="str" cm="1">
        <f t="array" ref="J51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14" s="44" t="s">
        <v>4</v>
      </c>
      <c r="L514" s="44" t="s">
        <v>4</v>
      </c>
      <c r="M514" s="44" t="s">
        <v>4</v>
      </c>
      <c r="N514" s="45">
        <v>0</v>
      </c>
    </row>
    <row r="515" spans="8:14" ht="17" customHeight="1" x14ac:dyDescent="0.2">
      <c r="H515" s="46" t="str">
        <f>IF(Table1[[#This Row],[CFU (static)]]&gt;=$B$7,"Cx Positive","Cx Negative")</f>
        <v>Cx Negative</v>
      </c>
      <c r="I515" s="46" t="str" cm="1">
        <f t="array" ref="I51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15" s="46" t="str" cm="1">
        <f t="array" ref="J51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15" s="44" t="s">
        <v>5</v>
      </c>
      <c r="L515" s="44" t="s">
        <v>4</v>
      </c>
      <c r="M515" s="44" t="s">
        <v>4</v>
      </c>
      <c r="N515" s="45">
        <v>0</v>
      </c>
    </row>
    <row r="516" spans="8:14" ht="17" customHeight="1" x14ac:dyDescent="0.2">
      <c r="H516" s="46" t="str">
        <f>IF(Table1[[#This Row],[CFU (static)]]&gt;=$B$7,"Cx Positive","Cx Negative")</f>
        <v>Cx Negative</v>
      </c>
      <c r="I516" s="46" t="str" cm="1">
        <f t="array" ref="I51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16" s="46" t="str" cm="1">
        <f t="array" ref="J51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16" s="44" t="s">
        <v>4</v>
      </c>
      <c r="L516" s="44" t="s">
        <v>4</v>
      </c>
      <c r="M516" s="44" t="s">
        <v>7</v>
      </c>
      <c r="N516" s="45">
        <v>0</v>
      </c>
    </row>
    <row r="517" spans="8:14" ht="17" customHeight="1" x14ac:dyDescent="0.2">
      <c r="H517" s="46" t="str">
        <f>IF(Table1[[#This Row],[CFU (static)]]&gt;=$B$7,"Cx Positive","Cx Negative")</f>
        <v>Cx Negative</v>
      </c>
      <c r="I517" s="46" t="str" cm="1">
        <f t="array" ref="I51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17" s="46" t="str" cm="1">
        <f t="array" ref="J51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17" s="44" t="s">
        <v>4</v>
      </c>
      <c r="L517" s="44" t="s">
        <v>4</v>
      </c>
      <c r="M517" s="44" t="s">
        <v>4</v>
      </c>
      <c r="N517" s="45">
        <v>0</v>
      </c>
    </row>
    <row r="518" spans="8:14" ht="17" customHeight="1" x14ac:dyDescent="0.2">
      <c r="H518" s="46" t="str">
        <f>IF(Table1[[#This Row],[CFU (static)]]&gt;=$B$7,"Cx Positive","Cx Negative")</f>
        <v>Cx Negative</v>
      </c>
      <c r="I518" s="46" t="str" cm="1">
        <f t="array" ref="I51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18" s="46" t="str" cm="1">
        <f t="array" ref="J51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18" s="44" t="s">
        <v>8</v>
      </c>
      <c r="L518" s="44" t="s">
        <v>4</v>
      </c>
      <c r="M518" s="44" t="s">
        <v>4</v>
      </c>
      <c r="N518" s="45">
        <v>0</v>
      </c>
    </row>
    <row r="519" spans="8:14" ht="17" customHeight="1" x14ac:dyDescent="0.2">
      <c r="H519" s="46" t="str">
        <f>IF(Table1[[#This Row],[CFU (static)]]&gt;=$B$7,"Cx Positive","Cx Negative")</f>
        <v>Cx Negative</v>
      </c>
      <c r="I519" s="46" t="str" cm="1">
        <f t="array" ref="I51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19" s="46" t="str" cm="1">
        <f t="array" ref="J51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19" s="44" t="s">
        <v>4</v>
      </c>
      <c r="L519" s="44" t="s">
        <v>4</v>
      </c>
      <c r="M519" s="44" t="s">
        <v>4</v>
      </c>
      <c r="N519" s="45">
        <v>0</v>
      </c>
    </row>
    <row r="520" spans="8:14" ht="17" customHeight="1" x14ac:dyDescent="0.2">
      <c r="H520" s="46" t="str">
        <f>IF(Table1[[#This Row],[CFU (static)]]&gt;=$B$7,"Cx Positive","Cx Negative")</f>
        <v>Cx Positive</v>
      </c>
      <c r="I520" s="46" t="str" cm="1">
        <f t="array" ref="I52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20" s="46" t="str" cm="1">
        <f t="array" ref="J52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20" s="44" t="s">
        <v>5</v>
      </c>
      <c r="L520" s="44" t="s">
        <v>4</v>
      </c>
      <c r="M520" s="44" t="s">
        <v>8</v>
      </c>
      <c r="N520" s="45">
        <v>100000</v>
      </c>
    </row>
    <row r="521" spans="8:14" ht="17" customHeight="1" x14ac:dyDescent="0.2">
      <c r="H521" s="46" t="str">
        <f>IF(Table1[[#This Row],[CFU (static)]]&gt;=$B$7,"Cx Positive","Cx Negative")</f>
        <v>Cx Negative</v>
      </c>
      <c r="I521" s="46" t="str" cm="1">
        <f t="array" ref="I52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21" s="46" t="str" cm="1">
        <f t="array" ref="J52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21" s="44" t="s">
        <v>4</v>
      </c>
      <c r="L521" s="44" t="s">
        <v>4</v>
      </c>
      <c r="M521" s="44" t="s">
        <v>5</v>
      </c>
      <c r="N521" s="45">
        <v>0</v>
      </c>
    </row>
    <row r="522" spans="8:14" ht="17" customHeight="1" x14ac:dyDescent="0.2">
      <c r="H522" s="46" t="str">
        <f>IF(Table1[[#This Row],[CFU (static)]]&gt;=$B$7,"Cx Positive","Cx Negative")</f>
        <v>Cx Negative</v>
      </c>
      <c r="I522" s="46" t="str" cm="1">
        <f t="array" ref="I52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22" s="46" t="str" cm="1">
        <f t="array" ref="J52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22" s="44" t="s">
        <v>4</v>
      </c>
      <c r="L522" s="44" t="s">
        <v>4</v>
      </c>
      <c r="M522" s="44" t="s">
        <v>8</v>
      </c>
      <c r="N522" s="45">
        <v>0</v>
      </c>
    </row>
    <row r="523" spans="8:14" ht="17" customHeight="1" x14ac:dyDescent="0.2">
      <c r="H523" s="46" t="str">
        <f>IF(Table1[[#This Row],[CFU (static)]]&gt;=$B$7,"Cx Positive","Cx Negative")</f>
        <v>Cx Negative</v>
      </c>
      <c r="I523" s="46" t="str" cm="1">
        <f t="array" ref="I52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23" s="46" t="str" cm="1">
        <f t="array" ref="J52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23" s="44" t="s">
        <v>4</v>
      </c>
      <c r="L523" s="44" t="s">
        <v>4</v>
      </c>
      <c r="M523" s="44" t="s">
        <v>4</v>
      </c>
      <c r="N523" s="45">
        <v>0</v>
      </c>
    </row>
    <row r="524" spans="8:14" ht="17" customHeight="1" x14ac:dyDescent="0.2">
      <c r="H524" s="46" t="str">
        <f>IF(Table1[[#This Row],[CFU (static)]]&gt;=$B$7,"Cx Positive","Cx Negative")</f>
        <v>Cx Positive</v>
      </c>
      <c r="I524" s="46" t="str" cm="1">
        <f t="array" ref="I52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24" s="46" t="str" cm="1">
        <f t="array" ref="J52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24" s="44" t="s">
        <v>7</v>
      </c>
      <c r="L524" s="44" t="s">
        <v>4</v>
      </c>
      <c r="M524" s="44" t="s">
        <v>8</v>
      </c>
      <c r="N524" s="45">
        <v>100000</v>
      </c>
    </row>
    <row r="525" spans="8:14" ht="17" customHeight="1" x14ac:dyDescent="0.2">
      <c r="H525" s="46" t="str">
        <f>IF(Table1[[#This Row],[CFU (static)]]&gt;=$B$7,"Cx Positive","Cx Negative")</f>
        <v>Cx Negative</v>
      </c>
      <c r="I525" s="46" t="str" cm="1">
        <f t="array" ref="I52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25" s="46" t="str" cm="1">
        <f t="array" ref="J52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25" s="44" t="s">
        <v>4</v>
      </c>
      <c r="L525" s="44" t="s">
        <v>4</v>
      </c>
      <c r="M525" s="44" t="s">
        <v>4</v>
      </c>
      <c r="N525" s="45">
        <v>0</v>
      </c>
    </row>
    <row r="526" spans="8:14" ht="17" customHeight="1" x14ac:dyDescent="0.2">
      <c r="H526" s="46" t="str">
        <f>IF(Table1[[#This Row],[CFU (static)]]&gt;=$B$7,"Cx Positive","Cx Negative")</f>
        <v>Cx Positive</v>
      </c>
      <c r="I526" s="46" t="str" cm="1">
        <f t="array" ref="I52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26" s="46" t="str" cm="1">
        <f t="array" ref="J52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26" s="44" t="s">
        <v>5</v>
      </c>
      <c r="L526" s="44" t="s">
        <v>4</v>
      </c>
      <c r="M526" s="44" t="s">
        <v>8</v>
      </c>
      <c r="N526" s="45">
        <v>100000</v>
      </c>
    </row>
    <row r="527" spans="8:14" ht="17" customHeight="1" x14ac:dyDescent="0.2">
      <c r="H527" s="46" t="str">
        <f>IF(Table1[[#This Row],[CFU (static)]]&gt;=$B$7,"Cx Positive","Cx Negative")</f>
        <v>Cx Negative</v>
      </c>
      <c r="I527" s="46" t="str" cm="1">
        <f t="array" ref="I52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27" s="46" t="str" cm="1">
        <f t="array" ref="J52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27" s="44" t="s">
        <v>4</v>
      </c>
      <c r="L527" s="44" t="s">
        <v>4</v>
      </c>
      <c r="M527" s="44" t="s">
        <v>8</v>
      </c>
      <c r="N527" s="45">
        <v>0</v>
      </c>
    </row>
    <row r="528" spans="8:14" ht="17" customHeight="1" x14ac:dyDescent="0.2">
      <c r="H528" s="46" t="str">
        <f>IF(Table1[[#This Row],[CFU (static)]]&gt;=$B$7,"Cx Positive","Cx Negative")</f>
        <v>Cx Negative</v>
      </c>
      <c r="I528" s="46" t="str" cm="1">
        <f t="array" ref="I52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28" s="46" t="str" cm="1">
        <f t="array" ref="J52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28" s="44" t="s">
        <v>4</v>
      </c>
      <c r="L528" s="44" t="s">
        <v>4</v>
      </c>
      <c r="M528" s="44" t="s">
        <v>5</v>
      </c>
      <c r="N528" s="45">
        <v>0</v>
      </c>
    </row>
    <row r="529" spans="8:14" ht="17" customHeight="1" x14ac:dyDescent="0.2">
      <c r="H529" s="46" t="str">
        <f>IF(Table1[[#This Row],[CFU (static)]]&gt;=$B$7,"Cx Positive","Cx Negative")</f>
        <v>Cx Negative</v>
      </c>
      <c r="I529" s="46" t="str" cm="1">
        <f t="array" ref="I52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29" s="46" t="str" cm="1">
        <f t="array" ref="J52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29" s="44" t="s">
        <v>4</v>
      </c>
      <c r="L529" s="44" t="s">
        <v>4</v>
      </c>
      <c r="M529" s="44" t="s">
        <v>4</v>
      </c>
      <c r="N529" s="45">
        <v>0</v>
      </c>
    </row>
    <row r="530" spans="8:14" ht="17" customHeight="1" x14ac:dyDescent="0.2">
      <c r="H530" s="46" t="str">
        <f>IF(Table1[[#This Row],[CFU (static)]]&gt;=$B$7,"Cx Positive","Cx Negative")</f>
        <v>Cx Negative</v>
      </c>
      <c r="I530" s="46" t="str" cm="1">
        <f t="array" ref="I53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30" s="46" t="str" cm="1">
        <f t="array" ref="J53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30" s="44" t="s">
        <v>4</v>
      </c>
      <c r="L530" s="44" t="s">
        <v>4</v>
      </c>
      <c r="M530" s="44" t="s">
        <v>4</v>
      </c>
      <c r="N530" s="45">
        <v>0</v>
      </c>
    </row>
    <row r="531" spans="8:14" ht="17" customHeight="1" x14ac:dyDescent="0.2">
      <c r="H531" s="46" t="str">
        <f>IF(Table1[[#This Row],[CFU (static)]]&gt;=$B$7,"Cx Positive","Cx Negative")</f>
        <v>Cx Negative</v>
      </c>
      <c r="I531" s="46" t="str" cm="1">
        <f t="array" ref="I53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31" s="46" t="str" cm="1">
        <f t="array" ref="J53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31" s="44" t="s">
        <v>4</v>
      </c>
      <c r="L531" s="44" t="s">
        <v>4</v>
      </c>
      <c r="M531" s="44" t="s">
        <v>7</v>
      </c>
      <c r="N531" s="45">
        <v>0</v>
      </c>
    </row>
    <row r="532" spans="8:14" ht="17" customHeight="1" x14ac:dyDescent="0.2">
      <c r="H532" s="46" t="str">
        <f>IF(Table1[[#This Row],[CFU (static)]]&gt;=$B$7,"Cx Positive","Cx Negative")</f>
        <v>Cx Negative</v>
      </c>
      <c r="I532" s="46" t="str" cm="1">
        <f t="array" ref="I53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32" s="46" t="str" cm="1">
        <f t="array" ref="J53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32" s="44" t="s">
        <v>4</v>
      </c>
      <c r="L532" s="44" t="s">
        <v>4</v>
      </c>
      <c r="M532" s="44" t="s">
        <v>9</v>
      </c>
      <c r="N532" s="45">
        <v>0</v>
      </c>
    </row>
    <row r="533" spans="8:14" ht="17" customHeight="1" x14ac:dyDescent="0.2">
      <c r="H533" s="46" t="str">
        <f>IF(Table1[[#This Row],[CFU (static)]]&gt;=$B$7,"Cx Positive","Cx Negative")</f>
        <v>Cx Positive</v>
      </c>
      <c r="I533" s="46" t="str" cm="1">
        <f t="array" ref="I53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33" s="46" t="str" cm="1">
        <f t="array" ref="J53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33" s="44" t="s">
        <v>5</v>
      </c>
      <c r="L533" s="44" t="s">
        <v>4</v>
      </c>
      <c r="M533" s="44" t="s">
        <v>9</v>
      </c>
      <c r="N533" s="45">
        <v>100000</v>
      </c>
    </row>
    <row r="534" spans="8:14" ht="17" customHeight="1" x14ac:dyDescent="0.2">
      <c r="H534" s="46" t="str">
        <f>IF(Table1[[#This Row],[CFU (static)]]&gt;=$B$7,"Cx Positive","Cx Negative")</f>
        <v>Cx Positive</v>
      </c>
      <c r="I534" s="46" t="str" cm="1">
        <f t="array" ref="I53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34" s="46" t="str" cm="1">
        <f t="array" ref="J53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34" s="44" t="s">
        <v>5</v>
      </c>
      <c r="L534" s="44" t="s">
        <v>4</v>
      </c>
      <c r="M534" s="44" t="s">
        <v>8</v>
      </c>
      <c r="N534" s="45">
        <v>100000</v>
      </c>
    </row>
    <row r="535" spans="8:14" ht="17" customHeight="1" x14ac:dyDescent="0.2">
      <c r="H535" s="46" t="str">
        <f>IF(Table1[[#This Row],[CFU (static)]]&gt;=$B$7,"Cx Positive","Cx Negative")</f>
        <v>Cx Negative</v>
      </c>
      <c r="I535" s="46" t="str" cm="1">
        <f t="array" ref="I53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35" s="46" t="str" cm="1">
        <f t="array" ref="J53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35" s="44" t="s">
        <v>4</v>
      </c>
      <c r="L535" s="44" t="s">
        <v>4</v>
      </c>
      <c r="M535" s="44" t="s">
        <v>9</v>
      </c>
      <c r="N535" s="45">
        <v>0</v>
      </c>
    </row>
    <row r="536" spans="8:14" ht="17" customHeight="1" x14ac:dyDescent="0.2">
      <c r="H536" s="46" t="str">
        <f>IF(Table1[[#This Row],[CFU (static)]]&gt;=$B$7,"Cx Positive","Cx Negative")</f>
        <v>Cx Negative</v>
      </c>
      <c r="I536" s="46" t="str" cm="1">
        <f t="array" ref="I53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36" s="46" t="str" cm="1">
        <f t="array" ref="J53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36" s="44" t="s">
        <v>4</v>
      </c>
      <c r="L536" s="44" t="s">
        <v>4</v>
      </c>
      <c r="M536" s="44" t="s">
        <v>4</v>
      </c>
      <c r="N536" s="45">
        <v>0</v>
      </c>
    </row>
    <row r="537" spans="8:14" ht="17" customHeight="1" x14ac:dyDescent="0.2">
      <c r="H537" s="46" t="str">
        <f>IF(Table1[[#This Row],[CFU (static)]]&gt;=$B$7,"Cx Positive","Cx Negative")</f>
        <v>Cx Negative</v>
      </c>
      <c r="I537" s="46" t="str" cm="1">
        <f t="array" ref="I53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37" s="46" t="str" cm="1">
        <f t="array" ref="J53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37" s="44" t="s">
        <v>4</v>
      </c>
      <c r="L537" s="44" t="s">
        <v>4</v>
      </c>
      <c r="M537" s="44" t="s">
        <v>4</v>
      </c>
      <c r="N537" s="45">
        <v>0</v>
      </c>
    </row>
    <row r="538" spans="8:14" ht="17" customHeight="1" x14ac:dyDescent="0.2">
      <c r="H538" s="46" t="str">
        <f>IF(Table1[[#This Row],[CFU (static)]]&gt;=$B$7,"Cx Positive","Cx Negative")</f>
        <v>Cx Negative</v>
      </c>
      <c r="I538" s="46" t="str" cm="1">
        <f t="array" ref="I53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38" s="46" t="str" cm="1">
        <f t="array" ref="J53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38" s="44" t="s">
        <v>7</v>
      </c>
      <c r="L538" s="44" t="s">
        <v>4</v>
      </c>
      <c r="M538" s="44" t="s">
        <v>8</v>
      </c>
      <c r="N538" s="45">
        <v>0</v>
      </c>
    </row>
    <row r="539" spans="8:14" ht="17" customHeight="1" x14ac:dyDescent="0.2">
      <c r="H539" s="46" t="str">
        <f>IF(Table1[[#This Row],[CFU (static)]]&gt;=$B$7,"Cx Positive","Cx Negative")</f>
        <v>Cx Negative</v>
      </c>
      <c r="I539" s="46" t="str" cm="1">
        <f t="array" ref="I53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39" s="46" t="str" cm="1">
        <f t="array" ref="J53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39" s="44" t="s">
        <v>4</v>
      </c>
      <c r="L539" s="44" t="s">
        <v>4</v>
      </c>
      <c r="M539" s="44" t="s">
        <v>4</v>
      </c>
      <c r="N539" s="45">
        <v>0</v>
      </c>
    </row>
    <row r="540" spans="8:14" ht="17" customHeight="1" x14ac:dyDescent="0.2">
      <c r="H540" s="46" t="str">
        <f>IF(Table1[[#This Row],[CFU (static)]]&gt;=$B$7,"Cx Positive","Cx Negative")</f>
        <v>Cx Negative</v>
      </c>
      <c r="I540" s="46" t="str" cm="1">
        <f t="array" ref="I54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40" s="46" t="str" cm="1">
        <f t="array" ref="J54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40" s="44" t="s">
        <v>4</v>
      </c>
      <c r="L540" s="44" t="s">
        <v>4</v>
      </c>
      <c r="M540" s="44" t="s">
        <v>4</v>
      </c>
      <c r="N540" s="45">
        <v>0</v>
      </c>
    </row>
    <row r="541" spans="8:14" ht="17" customHeight="1" x14ac:dyDescent="0.2">
      <c r="H541" s="46" t="str">
        <f>IF(Table1[[#This Row],[CFU (static)]]&gt;=$B$7,"Cx Positive","Cx Negative")</f>
        <v>Cx Negative</v>
      </c>
      <c r="I541" s="46" t="str" cm="1">
        <f t="array" ref="I54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41" s="46" t="str" cm="1">
        <f t="array" ref="J54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41" s="44" t="s">
        <v>7</v>
      </c>
      <c r="L541" s="44" t="s">
        <v>4</v>
      </c>
      <c r="M541" s="44" t="s">
        <v>4</v>
      </c>
      <c r="N541" s="45">
        <v>0</v>
      </c>
    </row>
    <row r="542" spans="8:14" ht="17" customHeight="1" x14ac:dyDescent="0.2">
      <c r="H542" s="46" t="str">
        <f>IF(Table1[[#This Row],[CFU (static)]]&gt;=$B$7,"Cx Positive","Cx Negative")</f>
        <v>Cx Negative</v>
      </c>
      <c r="I542" s="46" t="str" cm="1">
        <f t="array" ref="I54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42" s="46" t="str" cm="1">
        <f t="array" ref="J54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42" s="44" t="s">
        <v>4</v>
      </c>
      <c r="L542" s="44" t="s">
        <v>4</v>
      </c>
      <c r="M542" s="44" t="s">
        <v>4</v>
      </c>
      <c r="N542" s="45">
        <v>0</v>
      </c>
    </row>
    <row r="543" spans="8:14" ht="17" customHeight="1" x14ac:dyDescent="0.2">
      <c r="H543" s="46" t="str">
        <f>IF(Table1[[#This Row],[CFU (static)]]&gt;=$B$7,"Cx Positive","Cx Negative")</f>
        <v>Cx Negative</v>
      </c>
      <c r="I543" s="46" t="str" cm="1">
        <f t="array" ref="I54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43" s="46" t="str" cm="1">
        <f t="array" ref="J54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43" s="44" t="s">
        <v>4</v>
      </c>
      <c r="L543" s="44" t="s">
        <v>4</v>
      </c>
      <c r="M543" s="44" t="s">
        <v>4</v>
      </c>
      <c r="N543" s="45">
        <v>0</v>
      </c>
    </row>
    <row r="544" spans="8:14" ht="17" customHeight="1" x14ac:dyDescent="0.2">
      <c r="H544" s="46" t="str">
        <f>IF(Table1[[#This Row],[CFU (static)]]&gt;=$B$7,"Cx Positive","Cx Negative")</f>
        <v>Cx Negative</v>
      </c>
      <c r="I544" s="46" t="str" cm="1">
        <f t="array" ref="I54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44" s="46" t="str" cm="1">
        <f t="array" ref="J54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44" s="44" t="s">
        <v>5</v>
      </c>
      <c r="L544" s="44" t="s">
        <v>4</v>
      </c>
      <c r="M544" s="44" t="s">
        <v>5</v>
      </c>
      <c r="N544" s="45">
        <v>0</v>
      </c>
    </row>
    <row r="545" spans="8:14" ht="17" customHeight="1" x14ac:dyDescent="0.2">
      <c r="H545" s="46" t="str">
        <f>IF(Table1[[#This Row],[CFU (static)]]&gt;=$B$7,"Cx Positive","Cx Negative")</f>
        <v>Cx Negative</v>
      </c>
      <c r="I545" s="46" t="str" cm="1">
        <f t="array" ref="I54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45" s="46" t="str" cm="1">
        <f t="array" ref="J54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45" s="44" t="s">
        <v>5</v>
      </c>
      <c r="L545" s="44" t="s">
        <v>4</v>
      </c>
      <c r="M545" s="44" t="s">
        <v>4</v>
      </c>
      <c r="N545" s="45">
        <v>0</v>
      </c>
    </row>
    <row r="546" spans="8:14" ht="17" customHeight="1" x14ac:dyDescent="0.2">
      <c r="H546" s="46" t="str">
        <f>IF(Table1[[#This Row],[CFU (static)]]&gt;=$B$7,"Cx Positive","Cx Negative")</f>
        <v>Cx Negative</v>
      </c>
      <c r="I546" s="46" t="str" cm="1">
        <f t="array" ref="I54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46" s="46" t="str" cm="1">
        <f t="array" ref="J54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46" s="44" t="s">
        <v>7</v>
      </c>
      <c r="L546" s="44" t="s">
        <v>4</v>
      </c>
      <c r="M546" s="44" t="s">
        <v>4</v>
      </c>
      <c r="N546" s="45">
        <v>10000</v>
      </c>
    </row>
    <row r="547" spans="8:14" ht="17" customHeight="1" x14ac:dyDescent="0.2">
      <c r="H547" s="46" t="str">
        <f>IF(Table1[[#This Row],[CFU (static)]]&gt;=$B$7,"Cx Positive","Cx Negative")</f>
        <v>Cx Negative</v>
      </c>
      <c r="I547" s="46" t="str" cm="1">
        <f t="array" ref="I54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47" s="46" t="str" cm="1">
        <f t="array" ref="J54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47" s="44" t="s">
        <v>4</v>
      </c>
      <c r="L547" s="44" t="s">
        <v>4</v>
      </c>
      <c r="M547" s="44" t="s">
        <v>4</v>
      </c>
      <c r="N547" s="45">
        <v>0</v>
      </c>
    </row>
    <row r="548" spans="8:14" ht="17" customHeight="1" x14ac:dyDescent="0.2">
      <c r="H548" s="46" t="str">
        <f>IF(Table1[[#This Row],[CFU (static)]]&gt;=$B$7,"Cx Positive","Cx Negative")</f>
        <v>Cx Negative</v>
      </c>
      <c r="I548" s="46" t="str" cm="1">
        <f t="array" ref="I54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48" s="46" t="str" cm="1">
        <f t="array" ref="J54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48" s="44" t="s">
        <v>4</v>
      </c>
      <c r="L548" s="44" t="s">
        <v>4</v>
      </c>
      <c r="M548" s="44" t="s">
        <v>9</v>
      </c>
      <c r="N548" s="45">
        <v>0</v>
      </c>
    </row>
    <row r="549" spans="8:14" ht="17" customHeight="1" x14ac:dyDescent="0.2">
      <c r="H549" s="46" t="str">
        <f>IF(Table1[[#This Row],[CFU (static)]]&gt;=$B$7,"Cx Positive","Cx Negative")</f>
        <v>Cx Negative</v>
      </c>
      <c r="I549" s="46" t="str" cm="1">
        <f t="array" ref="I54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49" s="46" t="str" cm="1">
        <f t="array" ref="J54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49" s="44" t="s">
        <v>4</v>
      </c>
      <c r="L549" s="44" t="s">
        <v>4</v>
      </c>
      <c r="M549" s="44" t="s">
        <v>5</v>
      </c>
      <c r="N549" s="45">
        <v>0</v>
      </c>
    </row>
    <row r="550" spans="8:14" ht="17" customHeight="1" x14ac:dyDescent="0.2">
      <c r="H550" s="46" t="str">
        <f>IF(Table1[[#This Row],[CFU (static)]]&gt;=$B$7,"Cx Positive","Cx Negative")</f>
        <v>Cx Negative</v>
      </c>
      <c r="I550" s="46" t="str" cm="1">
        <f t="array" ref="I55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50" s="46" t="str" cm="1">
        <f t="array" ref="J55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50" s="44" t="s">
        <v>4</v>
      </c>
      <c r="L550" s="44" t="s">
        <v>4</v>
      </c>
      <c r="M550" s="44" t="s">
        <v>4</v>
      </c>
      <c r="N550" s="45">
        <v>0</v>
      </c>
    </row>
    <row r="551" spans="8:14" ht="17" customHeight="1" x14ac:dyDescent="0.2">
      <c r="H551" s="46" t="str">
        <f>IF(Table1[[#This Row],[CFU (static)]]&gt;=$B$7,"Cx Positive","Cx Negative")</f>
        <v>Cx Negative</v>
      </c>
      <c r="I551" s="46" t="str" cm="1">
        <f t="array" ref="I55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51" s="46" t="str" cm="1">
        <f t="array" ref="J55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51" s="44" t="s">
        <v>7</v>
      </c>
      <c r="L551" s="44" t="s">
        <v>4</v>
      </c>
      <c r="M551" s="44" t="s">
        <v>4</v>
      </c>
      <c r="N551" s="45">
        <v>50000</v>
      </c>
    </row>
    <row r="552" spans="8:14" ht="17" customHeight="1" x14ac:dyDescent="0.2">
      <c r="H552" s="46" t="str">
        <f>IF(Table1[[#This Row],[CFU (static)]]&gt;=$B$7,"Cx Positive","Cx Negative")</f>
        <v>Cx Positive</v>
      </c>
      <c r="I552" s="46" t="str" cm="1">
        <f t="array" ref="I55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52" s="46" t="str" cm="1">
        <f t="array" ref="J55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52" s="44" t="s">
        <v>5</v>
      </c>
      <c r="L552" s="44" t="s">
        <v>6</v>
      </c>
      <c r="M552" s="44" t="s">
        <v>4</v>
      </c>
      <c r="N552" s="45">
        <v>100000</v>
      </c>
    </row>
    <row r="553" spans="8:14" ht="17" customHeight="1" x14ac:dyDescent="0.2">
      <c r="H553" s="46" t="str">
        <f>IF(Table1[[#This Row],[CFU (static)]]&gt;=$B$7,"Cx Positive","Cx Negative")</f>
        <v>Cx Negative</v>
      </c>
      <c r="I553" s="46" t="str" cm="1">
        <f t="array" ref="I55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53" s="46" t="str" cm="1">
        <f t="array" ref="J55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53" s="44" t="s">
        <v>4</v>
      </c>
      <c r="L553" s="44" t="s">
        <v>4</v>
      </c>
      <c r="M553" s="44" t="s">
        <v>4</v>
      </c>
      <c r="N553" s="45">
        <v>0</v>
      </c>
    </row>
    <row r="554" spans="8:14" ht="17" customHeight="1" x14ac:dyDescent="0.2">
      <c r="H554" s="46" t="str">
        <f>IF(Table1[[#This Row],[CFU (static)]]&gt;=$B$7,"Cx Positive","Cx Negative")</f>
        <v>Cx Negative</v>
      </c>
      <c r="I554" s="46" t="str" cm="1">
        <f t="array" ref="I55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54" s="46" t="str" cm="1">
        <f t="array" ref="J55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54" s="44" t="s">
        <v>4</v>
      </c>
      <c r="L554" s="44" t="s">
        <v>4</v>
      </c>
      <c r="M554" s="44" t="s">
        <v>7</v>
      </c>
      <c r="N554" s="45">
        <v>0</v>
      </c>
    </row>
    <row r="555" spans="8:14" ht="17" customHeight="1" x14ac:dyDescent="0.2">
      <c r="H555" s="46" t="str">
        <f>IF(Table1[[#This Row],[CFU (static)]]&gt;=$B$7,"Cx Positive","Cx Negative")</f>
        <v>Cx Negative</v>
      </c>
      <c r="I555" s="46" t="str" cm="1">
        <f t="array" ref="I55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55" s="46" t="str" cm="1">
        <f t="array" ref="J55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55" s="44" t="s">
        <v>4</v>
      </c>
      <c r="L555" s="44" t="s">
        <v>4</v>
      </c>
      <c r="M555" s="44" t="s">
        <v>4</v>
      </c>
      <c r="N555" s="45">
        <v>0</v>
      </c>
    </row>
    <row r="556" spans="8:14" ht="17" customHeight="1" x14ac:dyDescent="0.2">
      <c r="H556" s="46" t="str">
        <f>IF(Table1[[#This Row],[CFU (static)]]&gt;=$B$7,"Cx Positive","Cx Negative")</f>
        <v>Cx Positive</v>
      </c>
      <c r="I556" s="46" t="str" cm="1">
        <f t="array" ref="I55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56" s="46" t="str" cm="1">
        <f t="array" ref="J55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56" s="44" t="s">
        <v>5</v>
      </c>
      <c r="L556" s="44" t="s">
        <v>6</v>
      </c>
      <c r="M556" s="44" t="s">
        <v>8</v>
      </c>
      <c r="N556" s="45">
        <v>100000</v>
      </c>
    </row>
    <row r="557" spans="8:14" ht="17" customHeight="1" x14ac:dyDescent="0.2">
      <c r="H557" s="46" t="str">
        <f>IF(Table1[[#This Row],[CFU (static)]]&gt;=$B$7,"Cx Positive","Cx Negative")</f>
        <v>Cx Negative</v>
      </c>
      <c r="I557" s="46" t="str" cm="1">
        <f t="array" ref="I55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57" s="46" t="str" cm="1">
        <f t="array" ref="J55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57" s="44" t="s">
        <v>4</v>
      </c>
      <c r="L557" s="44" t="s">
        <v>4</v>
      </c>
      <c r="M557" s="44" t="s">
        <v>5</v>
      </c>
      <c r="N557" s="45">
        <v>0</v>
      </c>
    </row>
    <row r="558" spans="8:14" ht="17" customHeight="1" x14ac:dyDescent="0.2">
      <c r="H558" s="46" t="str">
        <f>IF(Table1[[#This Row],[CFU (static)]]&gt;=$B$7,"Cx Positive","Cx Negative")</f>
        <v>Cx Negative</v>
      </c>
      <c r="I558" s="46" t="str" cm="1">
        <f t="array" ref="I55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58" s="46" t="str" cm="1">
        <f t="array" ref="J55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58" s="44" t="s">
        <v>5</v>
      </c>
      <c r="L558" s="44" t="s">
        <v>4</v>
      </c>
      <c r="M558" s="44" t="s">
        <v>4</v>
      </c>
      <c r="N558" s="45">
        <v>0</v>
      </c>
    </row>
    <row r="559" spans="8:14" ht="17" customHeight="1" x14ac:dyDescent="0.2">
      <c r="H559" s="46" t="str">
        <f>IF(Table1[[#This Row],[CFU (static)]]&gt;=$B$7,"Cx Positive","Cx Negative")</f>
        <v>Cx Negative</v>
      </c>
      <c r="I559" s="46" t="str" cm="1">
        <f t="array" ref="I55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59" s="46" t="str" cm="1">
        <f t="array" ref="J55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59" s="44" t="s">
        <v>7</v>
      </c>
      <c r="L559" s="44" t="s">
        <v>4</v>
      </c>
      <c r="M559" s="44" t="s">
        <v>4</v>
      </c>
      <c r="N559" s="45">
        <v>0</v>
      </c>
    </row>
    <row r="560" spans="8:14" ht="17" customHeight="1" x14ac:dyDescent="0.2">
      <c r="H560" s="46" t="str">
        <f>IF(Table1[[#This Row],[CFU (static)]]&gt;=$B$7,"Cx Positive","Cx Negative")</f>
        <v>Cx Negative</v>
      </c>
      <c r="I560" s="46" t="str" cm="1">
        <f t="array" ref="I56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60" s="46" t="str" cm="1">
        <f t="array" ref="J56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60" s="44" t="s">
        <v>4</v>
      </c>
      <c r="L560" s="44" t="s">
        <v>4</v>
      </c>
      <c r="M560" s="44" t="s">
        <v>4</v>
      </c>
      <c r="N560" s="45">
        <v>0</v>
      </c>
    </row>
    <row r="561" spans="8:14" ht="17" customHeight="1" x14ac:dyDescent="0.2">
      <c r="H561" s="46" t="str">
        <f>IF(Table1[[#This Row],[CFU (static)]]&gt;=$B$7,"Cx Positive","Cx Negative")</f>
        <v>Cx Negative</v>
      </c>
      <c r="I561" s="46" t="str" cm="1">
        <f t="array" ref="I56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61" s="46" t="str" cm="1">
        <f t="array" ref="J56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61" s="44" t="s">
        <v>4</v>
      </c>
      <c r="L561" s="44" t="s">
        <v>4</v>
      </c>
      <c r="M561" s="44" t="s">
        <v>4</v>
      </c>
      <c r="N561" s="45">
        <v>0</v>
      </c>
    </row>
    <row r="562" spans="8:14" ht="17" customHeight="1" x14ac:dyDescent="0.2">
      <c r="H562" s="46" t="str">
        <f>IF(Table1[[#This Row],[CFU (static)]]&gt;=$B$7,"Cx Positive","Cx Negative")</f>
        <v>Cx Positive</v>
      </c>
      <c r="I562" s="46" t="str" cm="1">
        <f t="array" ref="I56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62" s="46" t="str" cm="1">
        <f t="array" ref="J56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62" s="44" t="s">
        <v>4</v>
      </c>
      <c r="L562" s="44" t="s">
        <v>4</v>
      </c>
      <c r="M562" s="44" t="s">
        <v>8</v>
      </c>
      <c r="N562" s="45">
        <v>100000</v>
      </c>
    </row>
    <row r="563" spans="8:14" ht="17" customHeight="1" x14ac:dyDescent="0.2">
      <c r="H563" s="46" t="str">
        <f>IF(Table1[[#This Row],[CFU (static)]]&gt;=$B$7,"Cx Positive","Cx Negative")</f>
        <v>Cx Negative</v>
      </c>
      <c r="I563" s="46" t="str" cm="1">
        <f t="array" ref="I56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63" s="46" t="str" cm="1">
        <f t="array" ref="J56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63" s="44" t="s">
        <v>4</v>
      </c>
      <c r="L563" s="44" t="s">
        <v>4</v>
      </c>
      <c r="M563" s="44" t="s">
        <v>9</v>
      </c>
      <c r="N563" s="45">
        <v>0</v>
      </c>
    </row>
    <row r="564" spans="8:14" ht="17" customHeight="1" x14ac:dyDescent="0.2">
      <c r="H564" s="46" t="str">
        <f>IF(Table1[[#This Row],[CFU (static)]]&gt;=$B$7,"Cx Positive","Cx Negative")</f>
        <v>Cx Negative</v>
      </c>
      <c r="I564" s="46" t="str" cm="1">
        <f t="array" ref="I56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64" s="46" t="str" cm="1">
        <f t="array" ref="J56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64" s="44" t="s">
        <v>4</v>
      </c>
      <c r="L564" s="44" t="s">
        <v>4</v>
      </c>
      <c r="M564" s="44" t="s">
        <v>4</v>
      </c>
      <c r="N564" s="45">
        <v>0</v>
      </c>
    </row>
    <row r="565" spans="8:14" ht="17" customHeight="1" x14ac:dyDescent="0.2">
      <c r="H565" s="46" t="str">
        <f>IF(Table1[[#This Row],[CFU (static)]]&gt;=$B$7,"Cx Positive","Cx Negative")</f>
        <v>Cx Positive</v>
      </c>
      <c r="I565" s="46" t="str" cm="1">
        <f t="array" ref="I56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65" s="46" t="str" cm="1">
        <f t="array" ref="J56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65" s="44" t="s">
        <v>5</v>
      </c>
      <c r="L565" s="44" t="s">
        <v>6</v>
      </c>
      <c r="M565" s="44" t="s">
        <v>5</v>
      </c>
      <c r="N565" s="45">
        <v>100000</v>
      </c>
    </row>
    <row r="566" spans="8:14" ht="17" customHeight="1" x14ac:dyDescent="0.2">
      <c r="H566" s="46" t="str">
        <f>IF(Table1[[#This Row],[CFU (static)]]&gt;=$B$7,"Cx Positive","Cx Negative")</f>
        <v>Cx Negative</v>
      </c>
      <c r="I566" s="46" t="str" cm="1">
        <f t="array" ref="I56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66" s="46" t="str" cm="1">
        <f t="array" ref="J56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66" s="44" t="s">
        <v>4</v>
      </c>
      <c r="L566" s="44" t="s">
        <v>4</v>
      </c>
      <c r="M566" s="44" t="s">
        <v>4</v>
      </c>
      <c r="N566" s="45">
        <v>0</v>
      </c>
    </row>
    <row r="567" spans="8:14" ht="17" customHeight="1" x14ac:dyDescent="0.2">
      <c r="H567" s="46" t="str">
        <f>IF(Table1[[#This Row],[CFU (static)]]&gt;=$B$7,"Cx Positive","Cx Negative")</f>
        <v>Cx Negative</v>
      </c>
      <c r="I567" s="46" t="str" cm="1">
        <f t="array" ref="I56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67" s="46" t="str" cm="1">
        <f t="array" ref="J56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67" s="44" t="s">
        <v>7</v>
      </c>
      <c r="L567" s="44" t="s">
        <v>4</v>
      </c>
      <c r="M567" s="44" t="s">
        <v>4</v>
      </c>
      <c r="N567" s="45">
        <v>0</v>
      </c>
    </row>
    <row r="568" spans="8:14" ht="17" customHeight="1" x14ac:dyDescent="0.2">
      <c r="H568" s="46" t="str">
        <f>IF(Table1[[#This Row],[CFU (static)]]&gt;=$B$7,"Cx Positive","Cx Negative")</f>
        <v>Cx Positive</v>
      </c>
      <c r="I568" s="46" t="str" cm="1">
        <f t="array" ref="I56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68" s="46" t="str" cm="1">
        <f t="array" ref="J56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68" s="44" t="s">
        <v>5</v>
      </c>
      <c r="L568" s="44" t="s">
        <v>4</v>
      </c>
      <c r="M568" s="44" t="s">
        <v>7</v>
      </c>
      <c r="N568" s="45">
        <v>100000</v>
      </c>
    </row>
    <row r="569" spans="8:14" ht="17" customHeight="1" x14ac:dyDescent="0.2">
      <c r="H569" s="46" t="str">
        <f>IF(Table1[[#This Row],[CFU (static)]]&gt;=$B$7,"Cx Positive","Cx Negative")</f>
        <v>Cx Positive</v>
      </c>
      <c r="I569" s="46" t="str" cm="1">
        <f t="array" ref="I56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69" s="46" t="str" cm="1">
        <f t="array" ref="J56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69" s="44" t="s">
        <v>5</v>
      </c>
      <c r="L569" s="44" t="s">
        <v>4</v>
      </c>
      <c r="M569" s="44" t="s">
        <v>8</v>
      </c>
      <c r="N569" s="45">
        <v>100000</v>
      </c>
    </row>
    <row r="570" spans="8:14" ht="17" customHeight="1" x14ac:dyDescent="0.2">
      <c r="H570" s="46" t="str">
        <f>IF(Table1[[#This Row],[CFU (static)]]&gt;=$B$7,"Cx Positive","Cx Negative")</f>
        <v>Cx Negative</v>
      </c>
      <c r="I570" s="46" t="str" cm="1">
        <f t="array" ref="I57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70" s="46" t="str" cm="1">
        <f t="array" ref="J57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70" s="44" t="s">
        <v>4</v>
      </c>
      <c r="L570" s="44" t="s">
        <v>4</v>
      </c>
      <c r="M570" s="44" t="s">
        <v>5</v>
      </c>
      <c r="N570" s="45">
        <v>0</v>
      </c>
    </row>
    <row r="571" spans="8:14" ht="17" customHeight="1" x14ac:dyDescent="0.2">
      <c r="H571" s="46" t="str">
        <f>IF(Table1[[#This Row],[CFU (static)]]&gt;=$B$7,"Cx Positive","Cx Negative")</f>
        <v>Cx Negative</v>
      </c>
      <c r="I571" s="46" t="str" cm="1">
        <f t="array" ref="I57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71" s="46" t="str" cm="1">
        <f t="array" ref="J57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71" s="44" t="s">
        <v>4</v>
      </c>
      <c r="L571" s="44" t="s">
        <v>4</v>
      </c>
      <c r="M571" s="44" t="s">
        <v>4</v>
      </c>
      <c r="N571" s="45">
        <v>0</v>
      </c>
    </row>
    <row r="572" spans="8:14" ht="17" customHeight="1" x14ac:dyDescent="0.2">
      <c r="H572" s="46" t="str">
        <f>IF(Table1[[#This Row],[CFU (static)]]&gt;=$B$7,"Cx Positive","Cx Negative")</f>
        <v>Cx Negative</v>
      </c>
      <c r="I572" s="46" t="str" cm="1">
        <f t="array" ref="I57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72" s="46" t="str" cm="1">
        <f t="array" ref="J57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72" s="44" t="s">
        <v>8</v>
      </c>
      <c r="L572" s="44" t="s">
        <v>4</v>
      </c>
      <c r="M572" s="44" t="s">
        <v>4</v>
      </c>
      <c r="N572" s="45">
        <v>0</v>
      </c>
    </row>
    <row r="573" spans="8:14" ht="17" customHeight="1" x14ac:dyDescent="0.2">
      <c r="H573" s="46" t="str">
        <f>IF(Table1[[#This Row],[CFU (static)]]&gt;=$B$7,"Cx Positive","Cx Negative")</f>
        <v>Cx Negative</v>
      </c>
      <c r="I573" s="46" t="str" cm="1">
        <f t="array" ref="I57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73" s="46" t="str" cm="1">
        <f t="array" ref="J57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73" s="44" t="s">
        <v>4</v>
      </c>
      <c r="L573" s="44" t="s">
        <v>4</v>
      </c>
      <c r="M573" s="44" t="s">
        <v>9</v>
      </c>
      <c r="N573" s="45">
        <v>0</v>
      </c>
    </row>
    <row r="574" spans="8:14" ht="17" customHeight="1" x14ac:dyDescent="0.2">
      <c r="H574" s="46" t="str">
        <f>IF(Table1[[#This Row],[CFU (static)]]&gt;=$B$7,"Cx Positive","Cx Negative")</f>
        <v>Cx Negative</v>
      </c>
      <c r="I574" s="46" t="str" cm="1">
        <f t="array" ref="I57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74" s="46" t="str" cm="1">
        <f t="array" ref="J57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74" s="44" t="s">
        <v>4</v>
      </c>
      <c r="L574" s="44" t="s">
        <v>4</v>
      </c>
      <c r="M574" s="44" t="s">
        <v>4</v>
      </c>
      <c r="N574" s="45">
        <v>0</v>
      </c>
    </row>
    <row r="575" spans="8:14" ht="17" customHeight="1" x14ac:dyDescent="0.2">
      <c r="H575" s="46" t="str">
        <f>IF(Table1[[#This Row],[CFU (static)]]&gt;=$B$7,"Cx Positive","Cx Negative")</f>
        <v>Cx Negative</v>
      </c>
      <c r="I575" s="46" t="str" cm="1">
        <f t="array" ref="I57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75" s="46" t="str" cm="1">
        <f t="array" ref="J57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75" s="44" t="s">
        <v>7</v>
      </c>
      <c r="L575" s="44" t="s">
        <v>4</v>
      </c>
      <c r="M575" s="44" t="s">
        <v>7</v>
      </c>
      <c r="N575" s="45">
        <v>10000</v>
      </c>
    </row>
    <row r="576" spans="8:14" ht="17" customHeight="1" x14ac:dyDescent="0.2">
      <c r="H576" s="46" t="str">
        <f>IF(Table1[[#This Row],[CFU (static)]]&gt;=$B$7,"Cx Positive","Cx Negative")</f>
        <v>Cx Negative</v>
      </c>
      <c r="I576" s="46" t="str" cm="1">
        <f t="array" ref="I57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76" s="46" t="str" cm="1">
        <f t="array" ref="J57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76" s="44" t="s">
        <v>5</v>
      </c>
      <c r="L576" s="44" t="s">
        <v>4</v>
      </c>
      <c r="M576" s="44" t="s">
        <v>4</v>
      </c>
      <c r="N576" s="45">
        <v>0</v>
      </c>
    </row>
    <row r="577" spans="8:14" ht="17" customHeight="1" x14ac:dyDescent="0.2">
      <c r="H577" s="46" t="str">
        <f>IF(Table1[[#This Row],[CFU (static)]]&gt;=$B$7,"Cx Positive","Cx Negative")</f>
        <v>Cx Negative</v>
      </c>
      <c r="I577" s="46" t="str" cm="1">
        <f t="array" ref="I57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77" s="46" t="str" cm="1">
        <f t="array" ref="J57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77" s="44" t="s">
        <v>4</v>
      </c>
      <c r="L577" s="44" t="s">
        <v>4</v>
      </c>
      <c r="M577" s="44" t="s">
        <v>9</v>
      </c>
      <c r="N577" s="45">
        <v>0</v>
      </c>
    </row>
    <row r="578" spans="8:14" ht="17" customHeight="1" x14ac:dyDescent="0.2">
      <c r="H578" s="46" t="str">
        <f>IF(Table1[[#This Row],[CFU (static)]]&gt;=$B$7,"Cx Positive","Cx Negative")</f>
        <v>Cx Negative</v>
      </c>
      <c r="I578" s="46" t="str" cm="1">
        <f t="array" ref="I57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78" s="46" t="str" cm="1">
        <f t="array" ref="J57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78" s="44" t="s">
        <v>5</v>
      </c>
      <c r="L578" s="44" t="s">
        <v>4</v>
      </c>
      <c r="M578" s="44" t="s">
        <v>4</v>
      </c>
      <c r="N578" s="45">
        <v>0</v>
      </c>
    </row>
    <row r="579" spans="8:14" ht="17" customHeight="1" x14ac:dyDescent="0.2">
      <c r="H579" s="46" t="str">
        <f>IF(Table1[[#This Row],[CFU (static)]]&gt;=$B$7,"Cx Positive","Cx Negative")</f>
        <v>Cx Negative</v>
      </c>
      <c r="I579" s="46" t="str" cm="1">
        <f t="array" ref="I57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79" s="46" t="str" cm="1">
        <f t="array" ref="J57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79" s="44" t="s">
        <v>4</v>
      </c>
      <c r="L579" s="44" t="s">
        <v>4</v>
      </c>
      <c r="M579" s="44" t="s">
        <v>8</v>
      </c>
      <c r="N579" s="45">
        <v>50000</v>
      </c>
    </row>
    <row r="580" spans="8:14" ht="17" customHeight="1" x14ac:dyDescent="0.2">
      <c r="H580" s="46" t="str">
        <f>IF(Table1[[#This Row],[CFU (static)]]&gt;=$B$7,"Cx Positive","Cx Negative")</f>
        <v>Cx Positive</v>
      </c>
      <c r="I580" s="46" t="str" cm="1">
        <f t="array" ref="I58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80" s="46" t="str" cm="1">
        <f t="array" ref="J58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80" s="44" t="s">
        <v>7</v>
      </c>
      <c r="L580" s="44" t="s">
        <v>6</v>
      </c>
      <c r="M580" s="44" t="s">
        <v>4</v>
      </c>
      <c r="N580" s="45">
        <v>100000</v>
      </c>
    </row>
    <row r="581" spans="8:14" ht="17" customHeight="1" x14ac:dyDescent="0.2">
      <c r="H581" s="46" t="str">
        <f>IF(Table1[[#This Row],[CFU (static)]]&gt;=$B$7,"Cx Positive","Cx Negative")</f>
        <v>Cx Negative</v>
      </c>
      <c r="I581" s="46" t="str" cm="1">
        <f t="array" ref="I58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81" s="46" t="str" cm="1">
        <f t="array" ref="J58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81" s="44" t="s">
        <v>4</v>
      </c>
      <c r="L581" s="44" t="s">
        <v>4</v>
      </c>
      <c r="M581" s="44" t="s">
        <v>9</v>
      </c>
      <c r="N581" s="45">
        <v>0</v>
      </c>
    </row>
    <row r="582" spans="8:14" ht="17" customHeight="1" x14ac:dyDescent="0.2">
      <c r="H582" s="46" t="str">
        <f>IF(Table1[[#This Row],[CFU (static)]]&gt;=$B$7,"Cx Positive","Cx Negative")</f>
        <v>Cx Positive</v>
      </c>
      <c r="I582" s="46" t="str" cm="1">
        <f t="array" ref="I58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82" s="46" t="str" cm="1">
        <f t="array" ref="J58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82" s="44" t="s">
        <v>7</v>
      </c>
      <c r="L582" s="44" t="s">
        <v>6</v>
      </c>
      <c r="M582" s="44" t="s">
        <v>4</v>
      </c>
      <c r="N582" s="45">
        <v>100000</v>
      </c>
    </row>
    <row r="583" spans="8:14" ht="17" customHeight="1" x14ac:dyDescent="0.2">
      <c r="H583" s="46" t="str">
        <f>IF(Table1[[#This Row],[CFU (static)]]&gt;=$B$7,"Cx Positive","Cx Negative")</f>
        <v>Cx Negative</v>
      </c>
      <c r="I583" s="46" t="str" cm="1">
        <f t="array" ref="I58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83" s="46" t="str" cm="1">
        <f t="array" ref="J58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83" s="44" t="s">
        <v>4</v>
      </c>
      <c r="L583" s="44" t="s">
        <v>4</v>
      </c>
      <c r="M583" s="44" t="s">
        <v>4</v>
      </c>
      <c r="N583" s="45">
        <v>0</v>
      </c>
    </row>
    <row r="584" spans="8:14" ht="17" customHeight="1" x14ac:dyDescent="0.2">
      <c r="H584" s="46" t="str">
        <f>IF(Table1[[#This Row],[CFU (static)]]&gt;=$B$7,"Cx Positive","Cx Negative")</f>
        <v>Cx Negative</v>
      </c>
      <c r="I584" s="46" t="str" cm="1">
        <f t="array" ref="I58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84" s="46" t="str" cm="1">
        <f t="array" ref="J58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84" s="44" t="s">
        <v>5</v>
      </c>
      <c r="L584" s="44" t="s">
        <v>4</v>
      </c>
      <c r="M584" s="44" t="s">
        <v>5</v>
      </c>
      <c r="N584" s="45">
        <v>50000</v>
      </c>
    </row>
    <row r="585" spans="8:14" ht="17" customHeight="1" x14ac:dyDescent="0.2">
      <c r="H585" s="46" t="str">
        <f>IF(Table1[[#This Row],[CFU (static)]]&gt;=$B$7,"Cx Positive","Cx Negative")</f>
        <v>Cx Negative</v>
      </c>
      <c r="I585" s="46" t="str" cm="1">
        <f t="array" ref="I58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85" s="46" t="str" cm="1">
        <f t="array" ref="J58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85" s="44" t="s">
        <v>8</v>
      </c>
      <c r="L585" s="44" t="s">
        <v>4</v>
      </c>
      <c r="M585" s="44" t="s">
        <v>4</v>
      </c>
      <c r="N585" s="45">
        <v>0</v>
      </c>
    </row>
    <row r="586" spans="8:14" ht="17" customHeight="1" x14ac:dyDescent="0.2">
      <c r="H586" s="46" t="str">
        <f>IF(Table1[[#This Row],[CFU (static)]]&gt;=$B$7,"Cx Positive","Cx Negative")</f>
        <v>Cx Negative</v>
      </c>
      <c r="I586" s="46" t="str" cm="1">
        <f t="array" ref="I58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86" s="46" t="str" cm="1">
        <f t="array" ref="J58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86" s="44" t="s">
        <v>4</v>
      </c>
      <c r="L586" s="44" t="s">
        <v>4</v>
      </c>
      <c r="M586" s="44" t="s">
        <v>8</v>
      </c>
      <c r="N586" s="45">
        <v>50000</v>
      </c>
    </row>
    <row r="587" spans="8:14" ht="17" customHeight="1" x14ac:dyDescent="0.2">
      <c r="H587" s="46" t="str">
        <f>IF(Table1[[#This Row],[CFU (static)]]&gt;=$B$7,"Cx Positive","Cx Negative")</f>
        <v>Cx Negative</v>
      </c>
      <c r="I587" s="46" t="str" cm="1">
        <f t="array" ref="I58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87" s="46" t="str" cm="1">
        <f t="array" ref="J58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87" s="44" t="s">
        <v>4</v>
      </c>
      <c r="L587" s="44" t="s">
        <v>4</v>
      </c>
      <c r="M587" s="44" t="s">
        <v>7</v>
      </c>
      <c r="N587" s="45">
        <v>0</v>
      </c>
    </row>
    <row r="588" spans="8:14" ht="17" customHeight="1" x14ac:dyDescent="0.2">
      <c r="H588" s="46" t="str">
        <f>IF(Table1[[#This Row],[CFU (static)]]&gt;=$B$7,"Cx Positive","Cx Negative")</f>
        <v>Cx Negative</v>
      </c>
      <c r="I588" s="46" t="str" cm="1">
        <f t="array" ref="I58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88" s="46" t="str" cm="1">
        <f t="array" ref="J58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88" s="44" t="s">
        <v>8</v>
      </c>
      <c r="L588" s="44" t="s">
        <v>4</v>
      </c>
      <c r="M588" s="44" t="s">
        <v>5</v>
      </c>
      <c r="N588" s="45">
        <v>0</v>
      </c>
    </row>
    <row r="589" spans="8:14" ht="17" customHeight="1" x14ac:dyDescent="0.2">
      <c r="H589" s="46" t="str">
        <f>IF(Table1[[#This Row],[CFU (static)]]&gt;=$B$7,"Cx Positive","Cx Negative")</f>
        <v>Cx Positive</v>
      </c>
      <c r="I589" s="46" t="str" cm="1">
        <f t="array" ref="I58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89" s="46" t="str" cm="1">
        <f t="array" ref="J58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89" s="44" t="s">
        <v>5</v>
      </c>
      <c r="L589" s="44" t="s">
        <v>6</v>
      </c>
      <c r="M589" s="44" t="s">
        <v>4</v>
      </c>
      <c r="N589" s="45">
        <v>100000</v>
      </c>
    </row>
    <row r="590" spans="8:14" ht="17" customHeight="1" x14ac:dyDescent="0.2">
      <c r="H590" s="46" t="str">
        <f>IF(Table1[[#This Row],[CFU (static)]]&gt;=$B$7,"Cx Positive","Cx Negative")</f>
        <v>Cx Negative</v>
      </c>
      <c r="I590" s="46" t="str" cm="1">
        <f t="array" ref="I59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90" s="46" t="str" cm="1">
        <f t="array" ref="J59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90" s="44" t="s">
        <v>4</v>
      </c>
      <c r="L590" s="44" t="s">
        <v>4</v>
      </c>
      <c r="M590" s="44" t="s">
        <v>4</v>
      </c>
      <c r="N590" s="45">
        <v>10000</v>
      </c>
    </row>
    <row r="591" spans="8:14" ht="17" customHeight="1" x14ac:dyDescent="0.2">
      <c r="H591" s="46" t="str">
        <f>IF(Table1[[#This Row],[CFU (static)]]&gt;=$B$7,"Cx Positive","Cx Negative")</f>
        <v>Cx Negative</v>
      </c>
      <c r="I591" s="46" t="str" cm="1">
        <f t="array" ref="I59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91" s="46" t="str" cm="1">
        <f t="array" ref="J59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91" s="44" t="s">
        <v>4</v>
      </c>
      <c r="L591" s="44" t="s">
        <v>4</v>
      </c>
      <c r="M591" s="44" t="s">
        <v>8</v>
      </c>
      <c r="N591" s="45">
        <v>10000</v>
      </c>
    </row>
    <row r="592" spans="8:14" ht="17" customHeight="1" x14ac:dyDescent="0.2">
      <c r="H592" s="46" t="str">
        <f>IF(Table1[[#This Row],[CFU (static)]]&gt;=$B$7,"Cx Positive","Cx Negative")</f>
        <v>Cx Negative</v>
      </c>
      <c r="I592" s="46" t="str" cm="1">
        <f t="array" ref="I59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92" s="46" t="str" cm="1">
        <f t="array" ref="J59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92" s="44" t="s">
        <v>4</v>
      </c>
      <c r="L592" s="44" t="s">
        <v>4</v>
      </c>
      <c r="M592" s="44" t="s">
        <v>9</v>
      </c>
      <c r="N592" s="45">
        <v>0</v>
      </c>
    </row>
    <row r="593" spans="8:14" ht="17" customHeight="1" x14ac:dyDescent="0.2">
      <c r="H593" s="46" t="str">
        <f>IF(Table1[[#This Row],[CFU (static)]]&gt;=$B$7,"Cx Positive","Cx Negative")</f>
        <v>Cx Positive</v>
      </c>
      <c r="I593" s="46" t="str" cm="1">
        <f t="array" ref="I59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93" s="46" t="str" cm="1">
        <f t="array" ref="J59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Negative</v>
      </c>
      <c r="K593" s="44" t="s">
        <v>4</v>
      </c>
      <c r="L593" s="44" t="s">
        <v>4</v>
      </c>
      <c r="M593" s="44" t="s">
        <v>4</v>
      </c>
      <c r="N593" s="45">
        <v>100000</v>
      </c>
    </row>
    <row r="594" spans="8:14" ht="17" customHeight="1" x14ac:dyDescent="0.2">
      <c r="H594" s="46" t="str">
        <f>IF(Table1[[#This Row],[CFU (static)]]&gt;=$B$7,"Cx Positive","Cx Negative")</f>
        <v>Cx Positive</v>
      </c>
      <c r="I594" s="46" t="str" cm="1">
        <f t="array" ref="I59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94" s="46" t="str" cm="1">
        <f t="array" ref="J59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94" s="44" t="s">
        <v>5</v>
      </c>
      <c r="L594" s="44" t="s">
        <v>6</v>
      </c>
      <c r="M594" s="44" t="s">
        <v>8</v>
      </c>
      <c r="N594" s="45">
        <v>100000</v>
      </c>
    </row>
    <row r="595" spans="8:14" ht="17" customHeight="1" x14ac:dyDescent="0.2">
      <c r="H595" s="46" t="str">
        <f>IF(Table1[[#This Row],[CFU (static)]]&gt;=$B$7,"Cx Positive","Cx Negative")</f>
        <v>Cx Negative</v>
      </c>
      <c r="I595" s="46" t="str" cm="1">
        <f t="array" ref="I59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95" s="46" t="str" cm="1">
        <f t="array" ref="J59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595" s="44" t="s">
        <v>5</v>
      </c>
      <c r="L595" s="44" t="s">
        <v>4</v>
      </c>
      <c r="M595" s="44" t="s">
        <v>4</v>
      </c>
      <c r="N595" s="45">
        <v>0</v>
      </c>
    </row>
    <row r="596" spans="8:14" ht="17" customHeight="1" x14ac:dyDescent="0.2">
      <c r="H596" s="46" t="str">
        <f>IF(Table1[[#This Row],[CFU (static)]]&gt;=$B$7,"Cx Positive","Cx Negative")</f>
        <v>Cx Negative</v>
      </c>
      <c r="I596" s="46" t="str" cm="1">
        <f t="array" ref="I59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96" s="46" t="str" cm="1">
        <f t="array" ref="J59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96" s="44" t="s">
        <v>4</v>
      </c>
      <c r="L596" s="44" t="s">
        <v>4</v>
      </c>
      <c r="M596" s="44" t="s">
        <v>4</v>
      </c>
      <c r="N596" s="45">
        <v>0</v>
      </c>
    </row>
    <row r="597" spans="8:14" ht="17" customHeight="1" x14ac:dyDescent="0.2">
      <c r="H597" s="46" t="str">
        <f>IF(Table1[[#This Row],[CFU (static)]]&gt;=$B$7,"Cx Positive","Cx Negative")</f>
        <v>Cx Negative</v>
      </c>
      <c r="I597" s="46" t="str" cm="1">
        <f t="array" ref="I59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597" s="46" t="str" cm="1">
        <f t="array" ref="J59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597" s="44" t="s">
        <v>4</v>
      </c>
      <c r="L597" s="44" t="s">
        <v>4</v>
      </c>
      <c r="M597" s="44" t="s">
        <v>4</v>
      </c>
      <c r="N597" s="45">
        <v>0</v>
      </c>
    </row>
    <row r="598" spans="8:14" ht="17" customHeight="1" x14ac:dyDescent="0.2">
      <c r="H598" s="46" t="str">
        <f>IF(Table1[[#This Row],[CFU (static)]]&gt;=$B$7,"Cx Positive","Cx Negative")</f>
        <v>Cx Positive</v>
      </c>
      <c r="I598" s="46" t="str" cm="1">
        <f t="array" ref="I59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98" s="46" t="str" cm="1">
        <f t="array" ref="J59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98" s="44" t="s">
        <v>5</v>
      </c>
      <c r="L598" s="44" t="s">
        <v>6</v>
      </c>
      <c r="M598" s="44" t="s">
        <v>4</v>
      </c>
      <c r="N598" s="45">
        <v>100000</v>
      </c>
    </row>
    <row r="599" spans="8:14" ht="17" customHeight="1" x14ac:dyDescent="0.2">
      <c r="H599" s="46" t="str">
        <f>IF(Table1[[#This Row],[CFU (static)]]&gt;=$B$7,"Cx Positive","Cx Negative")</f>
        <v>Cx Positive</v>
      </c>
      <c r="I599" s="46" t="str" cm="1">
        <f t="array" ref="I59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599" s="46" t="str" cm="1">
        <f t="array" ref="J59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599" s="44" t="s">
        <v>8</v>
      </c>
      <c r="L599" s="44" t="s">
        <v>4</v>
      </c>
      <c r="M599" s="44" t="s">
        <v>4</v>
      </c>
      <c r="N599" s="45">
        <v>100000</v>
      </c>
    </row>
    <row r="600" spans="8:14" ht="17" customHeight="1" x14ac:dyDescent="0.2">
      <c r="H600" s="46" t="str">
        <f>IF(Table1[[#This Row],[CFU (static)]]&gt;=$B$7,"Cx Positive","Cx Negative")</f>
        <v>Cx Negative</v>
      </c>
      <c r="I600" s="46" t="str" cm="1">
        <f t="array" ref="I60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00" s="46" t="str" cm="1">
        <f t="array" ref="J60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00" s="44" t="s">
        <v>4</v>
      </c>
      <c r="L600" s="44" t="s">
        <v>6</v>
      </c>
      <c r="M600" s="44" t="s">
        <v>9</v>
      </c>
      <c r="N600" s="45">
        <v>0</v>
      </c>
    </row>
    <row r="601" spans="8:14" ht="17" customHeight="1" x14ac:dyDescent="0.2">
      <c r="H601" s="46" t="str">
        <f>IF(Table1[[#This Row],[CFU (static)]]&gt;=$B$7,"Cx Positive","Cx Negative")</f>
        <v>Cx Negative</v>
      </c>
      <c r="I601" s="46" t="str" cm="1">
        <f t="array" ref="I60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01" s="46" t="str" cm="1">
        <f t="array" ref="J60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01" s="44" t="s">
        <v>4</v>
      </c>
      <c r="L601" s="44" t="s">
        <v>4</v>
      </c>
      <c r="M601" s="44" t="s">
        <v>4</v>
      </c>
      <c r="N601" s="45">
        <v>10000</v>
      </c>
    </row>
    <row r="602" spans="8:14" ht="17" customHeight="1" x14ac:dyDescent="0.2">
      <c r="H602" s="46" t="str">
        <f>IF(Table1[[#This Row],[CFU (static)]]&gt;=$B$7,"Cx Positive","Cx Negative")</f>
        <v>Cx Negative</v>
      </c>
      <c r="I602" s="46" t="str" cm="1">
        <f t="array" ref="I60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02" s="46" t="str" cm="1">
        <f t="array" ref="J60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02" s="44" t="s">
        <v>4</v>
      </c>
      <c r="L602" s="44" t="s">
        <v>4</v>
      </c>
      <c r="M602" s="44" t="s">
        <v>4</v>
      </c>
      <c r="N602" s="45">
        <v>0</v>
      </c>
    </row>
    <row r="603" spans="8:14" ht="17" customHeight="1" x14ac:dyDescent="0.2">
      <c r="H603" s="46" t="str">
        <f>IF(Table1[[#This Row],[CFU (static)]]&gt;=$B$7,"Cx Positive","Cx Negative")</f>
        <v>Cx Negative</v>
      </c>
      <c r="I603" s="46" t="str" cm="1">
        <f t="array" ref="I60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03" s="46" t="str" cm="1">
        <f t="array" ref="J60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03" s="44" t="s">
        <v>4</v>
      </c>
      <c r="L603" s="44" t="s">
        <v>4</v>
      </c>
      <c r="M603" s="44" t="s">
        <v>4</v>
      </c>
      <c r="N603" s="45">
        <v>0</v>
      </c>
    </row>
    <row r="604" spans="8:14" ht="17" customHeight="1" x14ac:dyDescent="0.2">
      <c r="H604" s="46" t="str">
        <f>IF(Table1[[#This Row],[CFU (static)]]&gt;=$B$7,"Cx Positive","Cx Negative")</f>
        <v>Cx Negative</v>
      </c>
      <c r="I604" s="46" t="str" cm="1">
        <f t="array" ref="I60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04" s="46" t="str" cm="1">
        <f t="array" ref="J60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04" s="44" t="s">
        <v>4</v>
      </c>
      <c r="L604" s="44" t="s">
        <v>4</v>
      </c>
      <c r="M604" s="44" t="s">
        <v>4</v>
      </c>
      <c r="N604" s="45">
        <v>0</v>
      </c>
    </row>
    <row r="605" spans="8:14" ht="17" customHeight="1" x14ac:dyDescent="0.2">
      <c r="H605" s="46" t="str">
        <f>IF(Table1[[#This Row],[CFU (static)]]&gt;=$B$7,"Cx Positive","Cx Negative")</f>
        <v>Cx Negative</v>
      </c>
      <c r="I605" s="46" t="str" cm="1">
        <f t="array" ref="I60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05" s="46" t="str" cm="1">
        <f t="array" ref="J60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05" s="44" t="s">
        <v>4</v>
      </c>
      <c r="L605" s="44" t="s">
        <v>4</v>
      </c>
      <c r="M605" s="44" t="s">
        <v>8</v>
      </c>
      <c r="N605" s="45">
        <v>0</v>
      </c>
    </row>
    <row r="606" spans="8:14" ht="17" customHeight="1" x14ac:dyDescent="0.2">
      <c r="H606" s="46" t="str">
        <f>IF(Table1[[#This Row],[CFU (static)]]&gt;=$B$7,"Cx Positive","Cx Negative")</f>
        <v>Cx Negative</v>
      </c>
      <c r="I606" s="46" t="str" cm="1">
        <f t="array" ref="I60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06" s="46" t="str" cm="1">
        <f t="array" ref="J60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06" s="44" t="s">
        <v>4</v>
      </c>
      <c r="L606" s="44" t="s">
        <v>4</v>
      </c>
      <c r="M606" s="44" t="s">
        <v>4</v>
      </c>
      <c r="N606" s="45">
        <v>0</v>
      </c>
    </row>
    <row r="607" spans="8:14" ht="17" customHeight="1" x14ac:dyDescent="0.2">
      <c r="H607" s="46" t="str">
        <f>IF(Table1[[#This Row],[CFU (static)]]&gt;=$B$7,"Cx Positive","Cx Negative")</f>
        <v>Cx Negative</v>
      </c>
      <c r="I607" s="46" t="str" cm="1">
        <f t="array" ref="I60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07" s="46" t="str" cm="1">
        <f t="array" ref="J60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07" s="44" t="s">
        <v>4</v>
      </c>
      <c r="L607" s="44" t="s">
        <v>4</v>
      </c>
      <c r="M607" s="44" t="s">
        <v>4</v>
      </c>
      <c r="N607" s="45">
        <v>0</v>
      </c>
    </row>
    <row r="608" spans="8:14" ht="17" customHeight="1" x14ac:dyDescent="0.2">
      <c r="H608" s="46" t="str">
        <f>IF(Table1[[#This Row],[CFU (static)]]&gt;=$B$7,"Cx Positive","Cx Negative")</f>
        <v>Cx Positive</v>
      </c>
      <c r="I608" s="46" t="str" cm="1">
        <f t="array" ref="I60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08" s="46" t="str" cm="1">
        <f t="array" ref="J60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608" s="44" t="s">
        <v>8</v>
      </c>
      <c r="L608" s="44" t="s">
        <v>4</v>
      </c>
      <c r="M608" s="44" t="s">
        <v>4</v>
      </c>
      <c r="N608" s="45">
        <v>100000</v>
      </c>
    </row>
    <row r="609" spans="8:14" ht="17" customHeight="1" x14ac:dyDescent="0.2">
      <c r="H609" s="46" t="str">
        <f>IF(Table1[[#This Row],[CFU (static)]]&gt;=$B$7,"Cx Positive","Cx Negative")</f>
        <v>Cx Negative</v>
      </c>
      <c r="I609" s="46" t="str" cm="1">
        <f t="array" ref="I60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09" s="46" t="str" cm="1">
        <f t="array" ref="J60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09" s="44" t="s">
        <v>4</v>
      </c>
      <c r="L609" s="44" t="s">
        <v>4</v>
      </c>
      <c r="M609" s="44" t="s">
        <v>4</v>
      </c>
      <c r="N609" s="45">
        <v>0</v>
      </c>
    </row>
    <row r="610" spans="8:14" ht="17" customHeight="1" x14ac:dyDescent="0.2">
      <c r="H610" s="46" t="str">
        <f>IF(Table1[[#This Row],[CFU (static)]]&gt;=$B$7,"Cx Positive","Cx Negative")</f>
        <v>Cx Negative</v>
      </c>
      <c r="I610" s="46" t="str" cm="1">
        <f t="array" ref="I61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10" s="46" t="str" cm="1">
        <f t="array" ref="J61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10" s="44" t="s">
        <v>4</v>
      </c>
      <c r="L610" s="44" t="s">
        <v>4</v>
      </c>
      <c r="M610" s="44" t="s">
        <v>5</v>
      </c>
      <c r="N610" s="45">
        <v>0</v>
      </c>
    </row>
    <row r="611" spans="8:14" ht="17" customHeight="1" x14ac:dyDescent="0.2">
      <c r="H611" s="46" t="str">
        <f>IF(Table1[[#This Row],[CFU (static)]]&gt;=$B$7,"Cx Positive","Cx Negative")</f>
        <v>Cx Negative</v>
      </c>
      <c r="I611" s="46" t="str" cm="1">
        <f t="array" ref="I61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11" s="46" t="str" cm="1">
        <f t="array" ref="J61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11" s="44" t="s">
        <v>4</v>
      </c>
      <c r="L611" s="44" t="s">
        <v>4</v>
      </c>
      <c r="M611" s="44" t="s">
        <v>4</v>
      </c>
      <c r="N611" s="45">
        <v>0</v>
      </c>
    </row>
    <row r="612" spans="8:14" ht="17" customHeight="1" x14ac:dyDescent="0.2">
      <c r="H612" s="46" t="str">
        <f>IF(Table1[[#This Row],[CFU (static)]]&gt;=$B$7,"Cx Positive","Cx Negative")</f>
        <v>Cx Negative</v>
      </c>
      <c r="I612" s="46" t="str" cm="1">
        <f t="array" ref="I61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12" s="46" t="str" cm="1">
        <f t="array" ref="J61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12" s="44" t="s">
        <v>4</v>
      </c>
      <c r="L612" s="44" t="s">
        <v>4</v>
      </c>
      <c r="M612" s="44" t="s">
        <v>9</v>
      </c>
      <c r="N612" s="45">
        <v>0</v>
      </c>
    </row>
    <row r="613" spans="8:14" ht="17" customHeight="1" x14ac:dyDescent="0.2">
      <c r="H613" s="46" t="str">
        <f>IF(Table1[[#This Row],[CFU (static)]]&gt;=$B$7,"Cx Positive","Cx Negative")</f>
        <v>Cx Negative</v>
      </c>
      <c r="I613" s="46" t="str" cm="1">
        <f t="array" ref="I61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13" s="46" t="str" cm="1">
        <f t="array" ref="J61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13" s="44" t="s">
        <v>4</v>
      </c>
      <c r="L613" s="44" t="s">
        <v>4</v>
      </c>
      <c r="M613" s="44" t="s">
        <v>4</v>
      </c>
      <c r="N613" s="45">
        <v>0</v>
      </c>
    </row>
    <row r="614" spans="8:14" ht="17" customHeight="1" x14ac:dyDescent="0.2">
      <c r="H614" s="46" t="str">
        <f>IF(Table1[[#This Row],[CFU (static)]]&gt;=$B$7,"Cx Positive","Cx Negative")</f>
        <v>Cx Negative</v>
      </c>
      <c r="I614" s="46" t="str" cm="1">
        <f t="array" ref="I61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14" s="46" t="str" cm="1">
        <f t="array" ref="J61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14" s="44" t="s">
        <v>7</v>
      </c>
      <c r="L614" s="44" t="s">
        <v>4</v>
      </c>
      <c r="M614" s="44" t="s">
        <v>4</v>
      </c>
      <c r="N614" s="45">
        <v>0</v>
      </c>
    </row>
    <row r="615" spans="8:14" ht="17" customHeight="1" x14ac:dyDescent="0.2">
      <c r="H615" s="46" t="str">
        <f>IF(Table1[[#This Row],[CFU (static)]]&gt;=$B$7,"Cx Positive","Cx Negative")</f>
        <v>Cx Negative</v>
      </c>
      <c r="I615" s="46" t="str" cm="1">
        <f t="array" ref="I61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15" s="46" t="str" cm="1">
        <f t="array" ref="J61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15" s="44" t="s">
        <v>4</v>
      </c>
      <c r="L615" s="44" t="s">
        <v>4</v>
      </c>
      <c r="M615" s="44" t="s">
        <v>4</v>
      </c>
      <c r="N615" s="45">
        <v>0</v>
      </c>
    </row>
    <row r="616" spans="8:14" ht="17" customHeight="1" x14ac:dyDescent="0.2">
      <c r="H616" s="46" t="str">
        <f>IF(Table1[[#This Row],[CFU (static)]]&gt;=$B$7,"Cx Positive","Cx Negative")</f>
        <v>Cx Negative</v>
      </c>
      <c r="I616" s="46" t="str" cm="1">
        <f t="array" ref="I61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16" s="46" t="str" cm="1">
        <f t="array" ref="J61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16" s="44" t="s">
        <v>4</v>
      </c>
      <c r="L616" s="44" t="s">
        <v>4</v>
      </c>
      <c r="M616" s="44" t="s">
        <v>4</v>
      </c>
      <c r="N616" s="45">
        <v>0</v>
      </c>
    </row>
    <row r="617" spans="8:14" ht="17" customHeight="1" x14ac:dyDescent="0.2">
      <c r="H617" s="46" t="str">
        <f>IF(Table1[[#This Row],[CFU (static)]]&gt;=$B$7,"Cx Positive","Cx Negative")</f>
        <v>Cx Negative</v>
      </c>
      <c r="I617" s="46" t="str" cm="1">
        <f t="array" ref="I61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17" s="46" t="str" cm="1">
        <f t="array" ref="J61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17" s="44" t="s">
        <v>4</v>
      </c>
      <c r="L617" s="44" t="s">
        <v>4</v>
      </c>
      <c r="M617" s="44" t="s">
        <v>4</v>
      </c>
      <c r="N617" s="45">
        <v>0</v>
      </c>
    </row>
    <row r="618" spans="8:14" ht="17" customHeight="1" x14ac:dyDescent="0.2">
      <c r="H618" s="46" t="str">
        <f>IF(Table1[[#This Row],[CFU (static)]]&gt;=$B$7,"Cx Positive","Cx Negative")</f>
        <v>Cx Negative</v>
      </c>
      <c r="I618" s="46" t="str" cm="1">
        <f t="array" ref="I61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18" s="46" t="str" cm="1">
        <f t="array" ref="J61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18" s="44" t="s">
        <v>4</v>
      </c>
      <c r="L618" s="44" t="s">
        <v>4</v>
      </c>
      <c r="M618" s="44" t="s">
        <v>4</v>
      </c>
      <c r="N618" s="45">
        <v>0</v>
      </c>
    </row>
    <row r="619" spans="8:14" ht="17" customHeight="1" x14ac:dyDescent="0.2">
      <c r="H619" s="46" t="str">
        <f>IF(Table1[[#This Row],[CFU (static)]]&gt;=$B$7,"Cx Positive","Cx Negative")</f>
        <v>Cx Negative</v>
      </c>
      <c r="I619" s="46" t="str" cm="1">
        <f t="array" ref="I61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19" s="46" t="str" cm="1">
        <f t="array" ref="J61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19" s="44" t="s">
        <v>4</v>
      </c>
      <c r="L619" s="44" t="s">
        <v>4</v>
      </c>
      <c r="M619" s="44" t="s">
        <v>5</v>
      </c>
      <c r="N619" s="45">
        <v>0</v>
      </c>
    </row>
    <row r="620" spans="8:14" ht="17" customHeight="1" x14ac:dyDescent="0.2">
      <c r="H620" s="46" t="str">
        <f>IF(Table1[[#This Row],[CFU (static)]]&gt;=$B$7,"Cx Positive","Cx Negative")</f>
        <v>Cx Negative</v>
      </c>
      <c r="I620" s="46" t="str" cm="1">
        <f t="array" ref="I62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20" s="46" t="str" cm="1">
        <f t="array" ref="J62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20" s="44" t="s">
        <v>4</v>
      </c>
      <c r="L620" s="44" t="s">
        <v>4</v>
      </c>
      <c r="M620" s="44" t="s">
        <v>7</v>
      </c>
      <c r="N620" s="45">
        <v>0</v>
      </c>
    </row>
    <row r="621" spans="8:14" ht="17" customHeight="1" x14ac:dyDescent="0.2">
      <c r="H621" s="46" t="str">
        <f>IF(Table1[[#This Row],[CFU (static)]]&gt;=$B$7,"Cx Positive","Cx Negative")</f>
        <v>Cx Negative</v>
      </c>
      <c r="I621" s="46" t="str" cm="1">
        <f t="array" ref="I62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21" s="46" t="str" cm="1">
        <f t="array" ref="J62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21" s="44" t="s">
        <v>4</v>
      </c>
      <c r="L621" s="44" t="s">
        <v>4</v>
      </c>
      <c r="M621" s="44" t="s">
        <v>4</v>
      </c>
      <c r="N621" s="45">
        <v>0</v>
      </c>
    </row>
    <row r="622" spans="8:14" ht="17" customHeight="1" x14ac:dyDescent="0.2">
      <c r="H622" s="46" t="str">
        <f>IF(Table1[[#This Row],[CFU (static)]]&gt;=$B$7,"Cx Positive","Cx Negative")</f>
        <v>Cx Negative</v>
      </c>
      <c r="I622" s="46" t="str" cm="1">
        <f t="array" ref="I62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22" s="46" t="str" cm="1">
        <f t="array" ref="J62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22" s="44" t="s">
        <v>4</v>
      </c>
      <c r="L622" s="44" t="s">
        <v>4</v>
      </c>
      <c r="M622" s="44" t="s">
        <v>4</v>
      </c>
      <c r="N622" s="45">
        <v>0</v>
      </c>
    </row>
    <row r="623" spans="8:14" ht="17" customHeight="1" x14ac:dyDescent="0.2">
      <c r="H623" s="46" t="str">
        <f>IF(Table1[[#This Row],[CFU (static)]]&gt;=$B$7,"Cx Positive","Cx Negative")</f>
        <v>Cx Positive</v>
      </c>
      <c r="I623" s="46" t="str" cm="1">
        <f t="array" ref="I62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23" s="46" t="str" cm="1">
        <f t="array" ref="J62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623" s="44" t="s">
        <v>5</v>
      </c>
      <c r="L623" s="44" t="s">
        <v>4</v>
      </c>
      <c r="M623" s="44" t="s">
        <v>7</v>
      </c>
      <c r="N623" s="45">
        <v>100000</v>
      </c>
    </row>
    <row r="624" spans="8:14" ht="17" customHeight="1" x14ac:dyDescent="0.2">
      <c r="H624" s="46" t="str">
        <f>IF(Table1[[#This Row],[CFU (static)]]&gt;=$B$7,"Cx Positive","Cx Negative")</f>
        <v>Cx Negative</v>
      </c>
      <c r="I624" s="46" t="str" cm="1">
        <f t="array" ref="I62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24" s="46" t="str" cm="1">
        <f t="array" ref="J62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24" s="44" t="s">
        <v>4</v>
      </c>
      <c r="L624" s="44" t="s">
        <v>4</v>
      </c>
      <c r="M624" s="44" t="s">
        <v>4</v>
      </c>
      <c r="N624" s="45">
        <v>0</v>
      </c>
    </row>
    <row r="625" spans="8:14" ht="17" customHeight="1" x14ac:dyDescent="0.2">
      <c r="H625" s="46" t="str">
        <f>IF(Table1[[#This Row],[CFU (static)]]&gt;=$B$7,"Cx Positive","Cx Negative")</f>
        <v>Cx Negative</v>
      </c>
      <c r="I625" s="46" t="str" cm="1">
        <f t="array" ref="I62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25" s="46" t="str" cm="1">
        <f t="array" ref="J62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25" s="44" t="s">
        <v>5</v>
      </c>
      <c r="L625" s="44" t="s">
        <v>4</v>
      </c>
      <c r="M625" s="44" t="s">
        <v>4</v>
      </c>
      <c r="N625" s="45">
        <v>0</v>
      </c>
    </row>
    <row r="626" spans="8:14" ht="17" customHeight="1" x14ac:dyDescent="0.2">
      <c r="H626" s="46" t="str">
        <f>IF(Table1[[#This Row],[CFU (static)]]&gt;=$B$7,"Cx Positive","Cx Negative")</f>
        <v>Cx Negative</v>
      </c>
      <c r="I626" s="46" t="str" cm="1">
        <f t="array" ref="I62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26" s="46" t="str" cm="1">
        <f t="array" ref="J62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26" s="44" t="s">
        <v>4</v>
      </c>
      <c r="L626" s="44" t="s">
        <v>4</v>
      </c>
      <c r="M626" s="44" t="s">
        <v>5</v>
      </c>
      <c r="N626" s="45">
        <v>0</v>
      </c>
    </row>
    <row r="627" spans="8:14" ht="17" customHeight="1" x14ac:dyDescent="0.2">
      <c r="H627" s="46" t="str">
        <f>IF(Table1[[#This Row],[CFU (static)]]&gt;=$B$7,"Cx Positive","Cx Negative")</f>
        <v>Cx Negative</v>
      </c>
      <c r="I627" s="46" t="str" cm="1">
        <f t="array" ref="I62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27" s="46" t="str" cm="1">
        <f t="array" ref="J62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27" s="44" t="s">
        <v>7</v>
      </c>
      <c r="L627" s="44" t="s">
        <v>4</v>
      </c>
      <c r="M627" s="44" t="s">
        <v>4</v>
      </c>
      <c r="N627" s="45">
        <v>0</v>
      </c>
    </row>
    <row r="628" spans="8:14" ht="17" customHeight="1" x14ac:dyDescent="0.2">
      <c r="H628" s="46" t="str">
        <f>IF(Table1[[#This Row],[CFU (static)]]&gt;=$B$7,"Cx Positive","Cx Negative")</f>
        <v>Cx Negative</v>
      </c>
      <c r="I628" s="46" t="str" cm="1">
        <f t="array" ref="I62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28" s="46" t="str" cm="1">
        <f t="array" ref="J62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28" s="44" t="s">
        <v>4</v>
      </c>
      <c r="L628" s="44" t="s">
        <v>4</v>
      </c>
      <c r="M628" s="44" t="s">
        <v>4</v>
      </c>
      <c r="N628" s="45">
        <v>10000</v>
      </c>
    </row>
    <row r="629" spans="8:14" ht="17" customHeight="1" x14ac:dyDescent="0.2">
      <c r="H629" s="46" t="str">
        <f>IF(Table1[[#This Row],[CFU (static)]]&gt;=$B$7,"Cx Positive","Cx Negative")</f>
        <v>Cx Negative</v>
      </c>
      <c r="I629" s="46" t="str" cm="1">
        <f t="array" ref="I62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29" s="46" t="str" cm="1">
        <f t="array" ref="J62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29" s="44" t="s">
        <v>4</v>
      </c>
      <c r="L629" s="44" t="s">
        <v>4</v>
      </c>
      <c r="M629" s="44" t="s">
        <v>8</v>
      </c>
      <c r="N629" s="45">
        <v>0</v>
      </c>
    </row>
    <row r="630" spans="8:14" ht="17" customHeight="1" x14ac:dyDescent="0.2">
      <c r="H630" s="46" t="str">
        <f>IF(Table1[[#This Row],[CFU (static)]]&gt;=$B$7,"Cx Positive","Cx Negative")</f>
        <v>Cx Negative</v>
      </c>
      <c r="I630" s="46" t="str" cm="1">
        <f t="array" ref="I63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30" s="46" t="str" cm="1">
        <f t="array" ref="J63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30" s="44" t="s">
        <v>4</v>
      </c>
      <c r="L630" s="44" t="s">
        <v>4</v>
      </c>
      <c r="M630" s="44" t="s">
        <v>9</v>
      </c>
      <c r="N630" s="45">
        <v>0</v>
      </c>
    </row>
    <row r="631" spans="8:14" ht="17" customHeight="1" x14ac:dyDescent="0.2">
      <c r="H631" s="46" t="str">
        <f>IF(Table1[[#This Row],[CFU (static)]]&gt;=$B$7,"Cx Positive","Cx Negative")</f>
        <v>Cx Negative</v>
      </c>
      <c r="I631" s="46" t="str" cm="1">
        <f t="array" ref="I63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31" s="46" t="str" cm="1">
        <f t="array" ref="J63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31" s="44" t="s">
        <v>4</v>
      </c>
      <c r="L631" s="44" t="s">
        <v>4</v>
      </c>
      <c r="M631" s="44" t="s">
        <v>4</v>
      </c>
      <c r="N631" s="45">
        <v>0</v>
      </c>
    </row>
    <row r="632" spans="8:14" ht="17" customHeight="1" x14ac:dyDescent="0.2">
      <c r="H632" s="46" t="str">
        <f>IF(Table1[[#This Row],[CFU (static)]]&gt;=$B$7,"Cx Positive","Cx Negative")</f>
        <v>Cx Negative</v>
      </c>
      <c r="I632" s="46" t="str" cm="1">
        <f t="array" ref="I63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32" s="46" t="str" cm="1">
        <f t="array" ref="J63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32" s="44" t="s">
        <v>4</v>
      </c>
      <c r="L632" s="44" t="s">
        <v>4</v>
      </c>
      <c r="M632" s="44" t="s">
        <v>4</v>
      </c>
      <c r="N632" s="45">
        <v>0</v>
      </c>
    </row>
    <row r="633" spans="8:14" ht="17" customHeight="1" x14ac:dyDescent="0.2">
      <c r="H633" s="46" t="str">
        <f>IF(Table1[[#This Row],[CFU (static)]]&gt;=$B$7,"Cx Positive","Cx Negative")</f>
        <v>Cx Negative</v>
      </c>
      <c r="I633" s="46" t="str" cm="1">
        <f t="array" ref="I63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33" s="46" t="str" cm="1">
        <f t="array" ref="J63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33" s="44" t="s">
        <v>7</v>
      </c>
      <c r="L633" s="44" t="s">
        <v>4</v>
      </c>
      <c r="M633" s="44" t="s">
        <v>8</v>
      </c>
      <c r="N633" s="45">
        <v>0</v>
      </c>
    </row>
    <row r="634" spans="8:14" ht="17" customHeight="1" x14ac:dyDescent="0.2">
      <c r="H634" s="46" t="str">
        <f>IF(Table1[[#This Row],[CFU (static)]]&gt;=$B$7,"Cx Positive","Cx Negative")</f>
        <v>Cx Negative</v>
      </c>
      <c r="I634" s="46" t="str" cm="1">
        <f t="array" ref="I63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34" s="46" t="str" cm="1">
        <f t="array" ref="J63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34" s="44" t="s">
        <v>4</v>
      </c>
      <c r="L634" s="44" t="s">
        <v>4</v>
      </c>
      <c r="M634" s="44" t="s">
        <v>4</v>
      </c>
      <c r="N634" s="45">
        <v>0</v>
      </c>
    </row>
    <row r="635" spans="8:14" ht="17" customHeight="1" x14ac:dyDescent="0.2">
      <c r="H635" s="46" t="str">
        <f>IF(Table1[[#This Row],[CFU (static)]]&gt;=$B$7,"Cx Positive","Cx Negative")</f>
        <v>Cx Negative</v>
      </c>
      <c r="I635" s="46" t="str" cm="1">
        <f t="array" ref="I63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35" s="46" t="str" cm="1">
        <f t="array" ref="J63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35" s="44" t="s">
        <v>4</v>
      </c>
      <c r="L635" s="44" t="s">
        <v>4</v>
      </c>
      <c r="M635" s="44" t="s">
        <v>4</v>
      </c>
      <c r="N635" s="45">
        <v>0</v>
      </c>
    </row>
    <row r="636" spans="8:14" ht="17" customHeight="1" x14ac:dyDescent="0.2">
      <c r="H636" s="46" t="str">
        <f>IF(Table1[[#This Row],[CFU (static)]]&gt;=$B$7,"Cx Positive","Cx Negative")</f>
        <v>Cx Negative</v>
      </c>
      <c r="I636" s="46" t="str" cm="1">
        <f t="array" ref="I63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36" s="46" t="str" cm="1">
        <f t="array" ref="J63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36" s="44" t="s">
        <v>4</v>
      </c>
      <c r="L636" s="44" t="s">
        <v>6</v>
      </c>
      <c r="M636" s="44" t="s">
        <v>4</v>
      </c>
      <c r="N636" s="45">
        <v>0</v>
      </c>
    </row>
    <row r="637" spans="8:14" ht="17" customHeight="1" x14ac:dyDescent="0.2">
      <c r="H637" s="46" t="str">
        <f>IF(Table1[[#This Row],[CFU (static)]]&gt;=$B$7,"Cx Positive","Cx Negative")</f>
        <v>Cx Negative</v>
      </c>
      <c r="I637" s="46" t="str" cm="1">
        <f t="array" ref="I63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37" s="46" t="str" cm="1">
        <f t="array" ref="J63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37" s="44" t="s">
        <v>4</v>
      </c>
      <c r="L637" s="44" t="s">
        <v>4</v>
      </c>
      <c r="M637" s="44" t="s">
        <v>4</v>
      </c>
      <c r="N637" s="45">
        <v>0</v>
      </c>
    </row>
    <row r="638" spans="8:14" ht="17" customHeight="1" x14ac:dyDescent="0.2">
      <c r="H638" s="46" t="str">
        <f>IF(Table1[[#This Row],[CFU (static)]]&gt;=$B$7,"Cx Positive","Cx Negative")</f>
        <v>Cx Positive</v>
      </c>
      <c r="I638" s="46" t="str" cm="1">
        <f t="array" ref="I63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38" s="46" t="str" cm="1">
        <f t="array" ref="J63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638" s="44" t="s">
        <v>4</v>
      </c>
      <c r="L638" s="44" t="s">
        <v>6</v>
      </c>
      <c r="M638" s="44" t="s">
        <v>9</v>
      </c>
      <c r="N638" s="45">
        <v>100000</v>
      </c>
    </row>
    <row r="639" spans="8:14" ht="17" customHeight="1" x14ac:dyDescent="0.2">
      <c r="H639" s="46" t="str">
        <f>IF(Table1[[#This Row],[CFU (static)]]&gt;=$B$7,"Cx Positive","Cx Negative")</f>
        <v>Cx Positive</v>
      </c>
      <c r="I639" s="46" t="str" cm="1">
        <f t="array" ref="I63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39" s="46" t="str" cm="1">
        <f t="array" ref="J63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639" s="44" t="s">
        <v>5</v>
      </c>
      <c r="L639" s="44" t="s">
        <v>4</v>
      </c>
      <c r="M639" s="44" t="s">
        <v>9</v>
      </c>
      <c r="N639" s="45">
        <v>100000</v>
      </c>
    </row>
    <row r="640" spans="8:14" ht="17" customHeight="1" x14ac:dyDescent="0.2">
      <c r="H640" s="46" t="str">
        <f>IF(Table1[[#This Row],[CFU (static)]]&gt;=$B$7,"Cx Positive","Cx Negative")</f>
        <v>Cx Positive</v>
      </c>
      <c r="I640" s="46" t="str" cm="1">
        <f t="array" ref="I64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40" s="46" t="str" cm="1">
        <f t="array" ref="J64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640" s="44" t="s">
        <v>8</v>
      </c>
      <c r="L640" s="44" t="s">
        <v>6</v>
      </c>
      <c r="M640" s="44" t="s">
        <v>8</v>
      </c>
      <c r="N640" s="45">
        <v>100000</v>
      </c>
    </row>
    <row r="641" spans="8:14" ht="17" customHeight="1" x14ac:dyDescent="0.2">
      <c r="H641" s="46" t="str">
        <f>IF(Table1[[#This Row],[CFU (static)]]&gt;=$B$7,"Cx Positive","Cx Negative")</f>
        <v>Cx Negative</v>
      </c>
      <c r="I641" s="46" t="str" cm="1">
        <f t="array" ref="I64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41" s="46" t="str" cm="1">
        <f t="array" ref="J64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41" s="44" t="s">
        <v>4</v>
      </c>
      <c r="L641" s="44" t="s">
        <v>4</v>
      </c>
      <c r="M641" s="44" t="s">
        <v>4</v>
      </c>
      <c r="N641" s="45">
        <v>0</v>
      </c>
    </row>
    <row r="642" spans="8:14" ht="17" customHeight="1" x14ac:dyDescent="0.2">
      <c r="H642" s="46" t="str">
        <f>IF(Table1[[#This Row],[CFU (static)]]&gt;=$B$7,"Cx Positive","Cx Negative")</f>
        <v>Cx Negative</v>
      </c>
      <c r="I642" s="46" t="str" cm="1">
        <f t="array" ref="I64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42" s="46" t="str" cm="1">
        <f t="array" ref="J64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42" s="44" t="s">
        <v>4</v>
      </c>
      <c r="L642" s="44" t="s">
        <v>4</v>
      </c>
      <c r="M642" s="44" t="s">
        <v>7</v>
      </c>
      <c r="N642" s="45">
        <v>0</v>
      </c>
    </row>
    <row r="643" spans="8:14" ht="17" customHeight="1" x14ac:dyDescent="0.2">
      <c r="H643" s="46" t="str">
        <f>IF(Table1[[#This Row],[CFU (static)]]&gt;=$B$7,"Cx Positive","Cx Negative")</f>
        <v>Cx Negative</v>
      </c>
      <c r="I643" s="46" t="str" cm="1">
        <f t="array" ref="I64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43" s="46" t="str" cm="1">
        <f t="array" ref="J64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43" s="44" t="s">
        <v>4</v>
      </c>
      <c r="L643" s="44" t="s">
        <v>4</v>
      </c>
      <c r="M643" s="44" t="s">
        <v>4</v>
      </c>
      <c r="N643" s="45">
        <v>0</v>
      </c>
    </row>
    <row r="644" spans="8:14" ht="17" customHeight="1" x14ac:dyDescent="0.2">
      <c r="H644" s="46" t="str">
        <f>IF(Table1[[#This Row],[CFU (static)]]&gt;=$B$7,"Cx Positive","Cx Negative")</f>
        <v>Cx Negative</v>
      </c>
      <c r="I644" s="46" t="str" cm="1">
        <f t="array" ref="I64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44" s="46" t="str" cm="1">
        <f t="array" ref="J64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44" s="44" t="s">
        <v>5</v>
      </c>
      <c r="L644" s="44" t="s">
        <v>4</v>
      </c>
      <c r="M644" s="44" t="s">
        <v>4</v>
      </c>
      <c r="N644" s="45">
        <v>0</v>
      </c>
    </row>
    <row r="645" spans="8:14" ht="17" customHeight="1" x14ac:dyDescent="0.2">
      <c r="H645" s="46" t="str">
        <f>IF(Table1[[#This Row],[CFU (static)]]&gt;=$B$7,"Cx Positive","Cx Negative")</f>
        <v>Cx Negative</v>
      </c>
      <c r="I645" s="46" t="str" cm="1">
        <f t="array" ref="I64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45" s="46" t="str" cm="1">
        <f t="array" ref="J64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45" s="44" t="s">
        <v>4</v>
      </c>
      <c r="L645" s="44" t="s">
        <v>4</v>
      </c>
      <c r="M645" s="44" t="s">
        <v>4</v>
      </c>
      <c r="N645" s="45">
        <v>0</v>
      </c>
    </row>
    <row r="646" spans="8:14" ht="17" customHeight="1" x14ac:dyDescent="0.2">
      <c r="H646" s="46" t="str">
        <f>IF(Table1[[#This Row],[CFU (static)]]&gt;=$B$7,"Cx Positive","Cx Negative")</f>
        <v>Cx Negative</v>
      </c>
      <c r="I646" s="46" t="str" cm="1">
        <f t="array" ref="I64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46" s="46" t="str" cm="1">
        <f t="array" ref="J64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46" s="44" t="s">
        <v>4</v>
      </c>
      <c r="L646" s="44" t="s">
        <v>4</v>
      </c>
      <c r="M646" s="44" t="s">
        <v>4</v>
      </c>
      <c r="N646" s="45">
        <v>0</v>
      </c>
    </row>
    <row r="647" spans="8:14" ht="17" customHeight="1" x14ac:dyDescent="0.2">
      <c r="H647" s="46" t="str">
        <f>IF(Table1[[#This Row],[CFU (static)]]&gt;=$B$7,"Cx Positive","Cx Negative")</f>
        <v>Cx Negative</v>
      </c>
      <c r="I647" s="46" t="str" cm="1">
        <f t="array" ref="I64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47" s="46" t="str" cm="1">
        <f t="array" ref="J64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47" s="44" t="s">
        <v>4</v>
      </c>
      <c r="L647" s="44" t="s">
        <v>4</v>
      </c>
      <c r="M647" s="44" t="s">
        <v>4</v>
      </c>
      <c r="N647" s="45">
        <v>0</v>
      </c>
    </row>
    <row r="648" spans="8:14" ht="17" customHeight="1" x14ac:dyDescent="0.2">
      <c r="H648" s="46" t="str">
        <f>IF(Table1[[#This Row],[CFU (static)]]&gt;=$B$7,"Cx Positive","Cx Negative")</f>
        <v>Cx Negative</v>
      </c>
      <c r="I648" s="46" t="str" cm="1">
        <f t="array" ref="I64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48" s="46" t="str" cm="1">
        <f t="array" ref="J64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48" s="44" t="s">
        <v>4</v>
      </c>
      <c r="L648" s="44" t="s">
        <v>4</v>
      </c>
      <c r="M648" s="44" t="s">
        <v>4</v>
      </c>
      <c r="N648" s="45">
        <v>0</v>
      </c>
    </row>
    <row r="649" spans="8:14" ht="17" customHeight="1" x14ac:dyDescent="0.2">
      <c r="H649" s="46" t="str">
        <f>IF(Table1[[#This Row],[CFU (static)]]&gt;=$B$7,"Cx Positive","Cx Negative")</f>
        <v>Cx Negative</v>
      </c>
      <c r="I649" s="46" t="str" cm="1">
        <f t="array" ref="I64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49" s="46" t="str" cm="1">
        <f t="array" ref="J64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49" s="44" t="s">
        <v>4</v>
      </c>
      <c r="L649" s="44" t="s">
        <v>4</v>
      </c>
      <c r="M649" s="44" t="s">
        <v>5</v>
      </c>
      <c r="N649" s="45">
        <v>0</v>
      </c>
    </row>
    <row r="650" spans="8:14" ht="17" customHeight="1" x14ac:dyDescent="0.2">
      <c r="H650" s="46" t="str">
        <f>IF(Table1[[#This Row],[CFU (static)]]&gt;=$B$7,"Cx Positive","Cx Negative")</f>
        <v>Cx Positive</v>
      </c>
      <c r="I650" s="46" t="str" cm="1">
        <f t="array" ref="I65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50" s="46" t="str" cm="1">
        <f t="array" ref="J65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650" s="44" t="s">
        <v>5</v>
      </c>
      <c r="L650" s="44" t="s">
        <v>4</v>
      </c>
      <c r="M650" s="44" t="s">
        <v>8</v>
      </c>
      <c r="N650" s="45">
        <v>100000</v>
      </c>
    </row>
    <row r="651" spans="8:14" ht="17" customHeight="1" x14ac:dyDescent="0.2">
      <c r="H651" s="46" t="str">
        <f>IF(Table1[[#This Row],[CFU (static)]]&gt;=$B$7,"Cx Positive","Cx Negative")</f>
        <v>Cx Negative</v>
      </c>
      <c r="I651" s="46" t="str" cm="1">
        <f t="array" ref="I65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51" s="46" t="str" cm="1">
        <f t="array" ref="J65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51" s="44" t="s">
        <v>4</v>
      </c>
      <c r="L651" s="44" t="s">
        <v>4</v>
      </c>
      <c r="M651" s="44" t="s">
        <v>4</v>
      </c>
      <c r="N651" s="45">
        <v>0</v>
      </c>
    </row>
    <row r="652" spans="8:14" ht="17" customHeight="1" x14ac:dyDescent="0.2">
      <c r="H652" s="46" t="str">
        <f>IF(Table1[[#This Row],[CFU (static)]]&gt;=$B$7,"Cx Positive","Cx Negative")</f>
        <v>Cx Negative</v>
      </c>
      <c r="I652" s="46" t="str" cm="1">
        <f t="array" ref="I65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52" s="46" t="str" cm="1">
        <f t="array" ref="J65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52" s="44" t="s">
        <v>4</v>
      </c>
      <c r="L652" s="44" t="s">
        <v>4</v>
      </c>
      <c r="M652" s="44" t="s">
        <v>9</v>
      </c>
      <c r="N652" s="45">
        <v>0</v>
      </c>
    </row>
    <row r="653" spans="8:14" ht="17" customHeight="1" x14ac:dyDescent="0.2">
      <c r="H653" s="46" t="str">
        <f>IF(Table1[[#This Row],[CFU (static)]]&gt;=$B$7,"Cx Positive","Cx Negative")</f>
        <v>Cx Negative</v>
      </c>
      <c r="I653" s="46" t="str" cm="1">
        <f t="array" ref="I65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53" s="46" t="str" cm="1">
        <f t="array" ref="J65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53" s="44" t="s">
        <v>5</v>
      </c>
      <c r="L653" s="44" t="s">
        <v>4</v>
      </c>
      <c r="M653" s="44" t="s">
        <v>7</v>
      </c>
      <c r="N653" s="45">
        <v>0</v>
      </c>
    </row>
    <row r="654" spans="8:14" ht="17" customHeight="1" x14ac:dyDescent="0.2">
      <c r="H654" s="46" t="str">
        <f>IF(Table1[[#This Row],[CFU (static)]]&gt;=$B$7,"Cx Positive","Cx Negative")</f>
        <v>Cx Negative</v>
      </c>
      <c r="I654" s="46" t="str" cm="1">
        <f t="array" ref="I65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54" s="46" t="str" cm="1">
        <f t="array" ref="J65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54" s="44" t="s">
        <v>5</v>
      </c>
      <c r="L654" s="44" t="s">
        <v>4</v>
      </c>
      <c r="M654" s="44" t="s">
        <v>7</v>
      </c>
      <c r="N654" s="45">
        <v>0</v>
      </c>
    </row>
    <row r="655" spans="8:14" ht="17" customHeight="1" x14ac:dyDescent="0.2">
      <c r="H655" s="46" t="str">
        <f>IF(Table1[[#This Row],[CFU (static)]]&gt;=$B$7,"Cx Positive","Cx Negative")</f>
        <v>Cx Negative</v>
      </c>
      <c r="I655" s="46" t="str" cm="1">
        <f t="array" ref="I65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55" s="46" t="str" cm="1">
        <f t="array" ref="J65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55" s="44" t="s">
        <v>4</v>
      </c>
      <c r="L655" s="44" t="s">
        <v>4</v>
      </c>
      <c r="M655" s="44" t="s">
        <v>4</v>
      </c>
      <c r="N655" s="45">
        <v>0</v>
      </c>
    </row>
    <row r="656" spans="8:14" ht="17" customHeight="1" x14ac:dyDescent="0.2">
      <c r="H656" s="46" t="str">
        <f>IF(Table1[[#This Row],[CFU (static)]]&gt;=$B$7,"Cx Positive","Cx Negative")</f>
        <v>Cx Negative</v>
      </c>
      <c r="I656" s="46" t="str" cm="1">
        <f t="array" ref="I65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56" s="46" t="str" cm="1">
        <f t="array" ref="J65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56" s="44" t="s">
        <v>4</v>
      </c>
      <c r="L656" s="44" t="s">
        <v>4</v>
      </c>
      <c r="M656" s="44" t="s">
        <v>9</v>
      </c>
      <c r="N656" s="45">
        <v>0</v>
      </c>
    </row>
    <row r="657" spans="8:14" ht="17" customHeight="1" x14ac:dyDescent="0.2">
      <c r="H657" s="46" t="str">
        <f>IF(Table1[[#This Row],[CFU (static)]]&gt;=$B$7,"Cx Positive","Cx Negative")</f>
        <v>Cx Negative</v>
      </c>
      <c r="I657" s="46" t="str" cm="1">
        <f t="array" ref="I65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57" s="46" t="str" cm="1">
        <f t="array" ref="J65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57" s="44" t="s">
        <v>4</v>
      </c>
      <c r="L657" s="44" t="s">
        <v>4</v>
      </c>
      <c r="M657" s="44" t="s">
        <v>4</v>
      </c>
      <c r="N657" s="45">
        <v>0</v>
      </c>
    </row>
    <row r="658" spans="8:14" ht="17" customHeight="1" x14ac:dyDescent="0.2">
      <c r="H658" s="46" t="str">
        <f>IF(Table1[[#This Row],[CFU (static)]]&gt;=$B$7,"Cx Positive","Cx Negative")</f>
        <v>Cx Negative</v>
      </c>
      <c r="I658" s="46" t="str" cm="1">
        <f t="array" ref="I65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58" s="46" t="str" cm="1">
        <f t="array" ref="J65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58" s="44" t="s">
        <v>4</v>
      </c>
      <c r="L658" s="44" t="s">
        <v>4</v>
      </c>
      <c r="M658" s="44" t="s">
        <v>4</v>
      </c>
      <c r="N658" s="45">
        <v>0</v>
      </c>
    </row>
    <row r="659" spans="8:14" ht="17" customHeight="1" x14ac:dyDescent="0.2">
      <c r="H659" s="46" t="str">
        <f>IF(Table1[[#This Row],[CFU (static)]]&gt;=$B$7,"Cx Positive","Cx Negative")</f>
        <v>Cx Negative</v>
      </c>
      <c r="I659" s="46" t="str" cm="1">
        <f t="array" ref="I65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59" s="46" t="str" cm="1">
        <f t="array" ref="J65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59" s="44" t="s">
        <v>4</v>
      </c>
      <c r="L659" s="44" t="s">
        <v>4</v>
      </c>
      <c r="M659" s="44" t="s">
        <v>4</v>
      </c>
      <c r="N659" s="45">
        <v>0</v>
      </c>
    </row>
    <row r="660" spans="8:14" ht="17" customHeight="1" x14ac:dyDescent="0.2">
      <c r="H660" s="46" t="str">
        <f>IF(Table1[[#This Row],[CFU (static)]]&gt;=$B$7,"Cx Positive","Cx Negative")</f>
        <v>Cx Negative</v>
      </c>
      <c r="I660" s="46" t="str" cm="1">
        <f t="array" ref="I66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60" s="46" t="str" cm="1">
        <f t="array" ref="J66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60" s="44" t="s">
        <v>4</v>
      </c>
      <c r="L660" s="44" t="s">
        <v>4</v>
      </c>
      <c r="M660" s="44" t="s">
        <v>9</v>
      </c>
      <c r="N660" s="45">
        <v>0</v>
      </c>
    </row>
    <row r="661" spans="8:14" ht="17" customHeight="1" x14ac:dyDescent="0.2">
      <c r="H661" s="46" t="str">
        <f>IF(Table1[[#This Row],[CFU (static)]]&gt;=$B$7,"Cx Positive","Cx Negative")</f>
        <v>Cx Negative</v>
      </c>
      <c r="I661" s="46" t="str" cm="1">
        <f t="array" ref="I66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61" s="46" t="str" cm="1">
        <f t="array" ref="J66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61" s="44" t="s">
        <v>4</v>
      </c>
      <c r="L661" s="44" t="s">
        <v>4</v>
      </c>
      <c r="M661" s="44" t="s">
        <v>4</v>
      </c>
      <c r="N661" s="45">
        <v>0</v>
      </c>
    </row>
    <row r="662" spans="8:14" ht="17" customHeight="1" x14ac:dyDescent="0.2">
      <c r="H662" s="46" t="str">
        <f>IF(Table1[[#This Row],[CFU (static)]]&gt;=$B$7,"Cx Positive","Cx Negative")</f>
        <v>Cx Negative</v>
      </c>
      <c r="I662" s="46" t="str" cm="1">
        <f t="array" ref="I66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62" s="46" t="str" cm="1">
        <f t="array" ref="J66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62" s="44" t="s">
        <v>8</v>
      </c>
      <c r="L662" s="44" t="s">
        <v>4</v>
      </c>
      <c r="M662" s="44" t="s">
        <v>8</v>
      </c>
      <c r="N662" s="45">
        <v>0</v>
      </c>
    </row>
    <row r="663" spans="8:14" ht="17" customHeight="1" x14ac:dyDescent="0.2">
      <c r="H663" s="46" t="str">
        <f>IF(Table1[[#This Row],[CFU (static)]]&gt;=$B$7,"Cx Positive","Cx Negative")</f>
        <v>Cx Positive</v>
      </c>
      <c r="I663" s="46" t="str" cm="1">
        <f t="array" ref="I66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63" s="46" t="str" cm="1">
        <f t="array" ref="J66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663" s="44" t="s">
        <v>5</v>
      </c>
      <c r="L663" s="44" t="s">
        <v>4</v>
      </c>
      <c r="M663" s="44" t="s">
        <v>8</v>
      </c>
      <c r="N663" s="45">
        <v>100000</v>
      </c>
    </row>
    <row r="664" spans="8:14" ht="17" customHeight="1" x14ac:dyDescent="0.2">
      <c r="H664" s="46" t="str">
        <f>IF(Table1[[#This Row],[CFU (static)]]&gt;=$B$7,"Cx Positive","Cx Negative")</f>
        <v>Cx Negative</v>
      </c>
      <c r="I664" s="46" t="str" cm="1">
        <f t="array" ref="I66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64" s="46" t="str" cm="1">
        <f t="array" ref="J66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64" s="44" t="s">
        <v>4</v>
      </c>
      <c r="L664" s="44" t="s">
        <v>4</v>
      </c>
      <c r="M664" s="44" t="s">
        <v>5</v>
      </c>
      <c r="N664" s="45">
        <v>0</v>
      </c>
    </row>
    <row r="665" spans="8:14" ht="17" customHeight="1" x14ac:dyDescent="0.2">
      <c r="H665" s="46" t="str">
        <f>IF(Table1[[#This Row],[CFU (static)]]&gt;=$B$7,"Cx Positive","Cx Negative")</f>
        <v>Cx Negative</v>
      </c>
      <c r="I665" s="46" t="str" cm="1">
        <f t="array" ref="I66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65" s="46" t="str" cm="1">
        <f t="array" ref="J66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65" s="44" t="s">
        <v>4</v>
      </c>
      <c r="L665" s="44" t="s">
        <v>4</v>
      </c>
      <c r="M665" s="44" t="s">
        <v>9</v>
      </c>
      <c r="N665" s="45">
        <v>0</v>
      </c>
    </row>
    <row r="666" spans="8:14" ht="17" customHeight="1" x14ac:dyDescent="0.2">
      <c r="H666" s="46" t="str">
        <f>IF(Table1[[#This Row],[CFU (static)]]&gt;=$B$7,"Cx Positive","Cx Negative")</f>
        <v>Cx Negative</v>
      </c>
      <c r="I666" s="46" t="str" cm="1">
        <f t="array" ref="I66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66" s="46" t="str" cm="1">
        <f t="array" ref="J66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66" s="44" t="s">
        <v>8</v>
      </c>
      <c r="L666" s="44" t="s">
        <v>4</v>
      </c>
      <c r="M666" s="44" t="s">
        <v>4</v>
      </c>
      <c r="N666" s="45">
        <v>0</v>
      </c>
    </row>
    <row r="667" spans="8:14" ht="17" customHeight="1" x14ac:dyDescent="0.2">
      <c r="H667" s="46" t="str">
        <f>IF(Table1[[#This Row],[CFU (static)]]&gt;=$B$7,"Cx Positive","Cx Negative")</f>
        <v>Cx Negative</v>
      </c>
      <c r="I667" s="46" t="str" cm="1">
        <f t="array" ref="I66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67" s="46" t="str" cm="1">
        <f t="array" ref="J66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67" s="44" t="s">
        <v>4</v>
      </c>
      <c r="L667" s="44" t="s">
        <v>4</v>
      </c>
      <c r="M667" s="44" t="s">
        <v>4</v>
      </c>
      <c r="N667" s="45">
        <v>0</v>
      </c>
    </row>
    <row r="668" spans="8:14" ht="17" customHeight="1" x14ac:dyDescent="0.2">
      <c r="H668" s="46" t="str">
        <f>IF(Table1[[#This Row],[CFU (static)]]&gt;=$B$7,"Cx Positive","Cx Negative")</f>
        <v>Cx Negative</v>
      </c>
      <c r="I668" s="46" t="str" cm="1">
        <f t="array" ref="I66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68" s="46" t="str" cm="1">
        <f t="array" ref="J66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68" s="44" t="s">
        <v>4</v>
      </c>
      <c r="L668" s="44" t="s">
        <v>4</v>
      </c>
      <c r="M668" s="44" t="s">
        <v>7</v>
      </c>
      <c r="N668" s="45">
        <v>0</v>
      </c>
    </row>
    <row r="669" spans="8:14" ht="17" customHeight="1" x14ac:dyDescent="0.2">
      <c r="H669" s="46" t="str">
        <f>IF(Table1[[#This Row],[CFU (static)]]&gt;=$B$7,"Cx Positive","Cx Negative")</f>
        <v>Cx Negative</v>
      </c>
      <c r="I669" s="46" t="str" cm="1">
        <f t="array" ref="I66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69" s="46" t="str" cm="1">
        <f t="array" ref="J66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69" s="44" t="s">
        <v>4</v>
      </c>
      <c r="L669" s="44" t="s">
        <v>4</v>
      </c>
      <c r="M669" s="44" t="s">
        <v>4</v>
      </c>
      <c r="N669" s="45">
        <v>0</v>
      </c>
    </row>
    <row r="670" spans="8:14" ht="17" customHeight="1" x14ac:dyDescent="0.2">
      <c r="H670" s="46" t="str">
        <f>IF(Table1[[#This Row],[CFU (static)]]&gt;=$B$7,"Cx Positive","Cx Negative")</f>
        <v>Cx Negative</v>
      </c>
      <c r="I670" s="46" t="str" cm="1">
        <f t="array" ref="I67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70" s="46" t="str" cm="1">
        <f t="array" ref="J67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70" s="44" t="s">
        <v>4</v>
      </c>
      <c r="L670" s="44" t="s">
        <v>4</v>
      </c>
      <c r="M670" s="44" t="s">
        <v>4</v>
      </c>
      <c r="N670" s="45">
        <v>0</v>
      </c>
    </row>
    <row r="671" spans="8:14" ht="17" customHeight="1" x14ac:dyDescent="0.2">
      <c r="H671" s="46" t="str">
        <f>IF(Table1[[#This Row],[CFU (static)]]&gt;=$B$7,"Cx Positive","Cx Negative")</f>
        <v>Cx Negative</v>
      </c>
      <c r="I671" s="46" t="str" cm="1">
        <f t="array" ref="I67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71" s="46" t="str" cm="1">
        <f t="array" ref="J67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71" s="44" t="s">
        <v>8</v>
      </c>
      <c r="L671" s="44" t="s">
        <v>4</v>
      </c>
      <c r="M671" s="44" t="s">
        <v>4</v>
      </c>
      <c r="N671" s="45">
        <v>10000</v>
      </c>
    </row>
    <row r="672" spans="8:14" ht="17" customHeight="1" x14ac:dyDescent="0.2">
      <c r="H672" s="46" t="str">
        <f>IF(Table1[[#This Row],[CFU (static)]]&gt;=$B$7,"Cx Positive","Cx Negative")</f>
        <v>Cx Negative</v>
      </c>
      <c r="I672" s="46" t="str" cm="1">
        <f t="array" ref="I67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72" s="46" t="str" cm="1">
        <f t="array" ref="J67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72" s="44" t="s">
        <v>5</v>
      </c>
      <c r="L672" s="44" t="s">
        <v>4</v>
      </c>
      <c r="M672" s="44" t="s">
        <v>7</v>
      </c>
      <c r="N672" s="45">
        <v>50000</v>
      </c>
    </row>
    <row r="673" spans="8:14" ht="17" customHeight="1" x14ac:dyDescent="0.2">
      <c r="H673" s="46" t="str">
        <f>IF(Table1[[#This Row],[CFU (static)]]&gt;=$B$7,"Cx Positive","Cx Negative")</f>
        <v>Cx Negative</v>
      </c>
      <c r="I673" s="46" t="str" cm="1">
        <f t="array" ref="I67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73" s="46" t="str" cm="1">
        <f t="array" ref="J67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73" s="44" t="s">
        <v>4</v>
      </c>
      <c r="L673" s="44" t="s">
        <v>4</v>
      </c>
      <c r="M673" s="44" t="s">
        <v>4</v>
      </c>
      <c r="N673" s="45">
        <v>0</v>
      </c>
    </row>
    <row r="674" spans="8:14" ht="17" customHeight="1" x14ac:dyDescent="0.2">
      <c r="H674" s="46" t="str">
        <f>IF(Table1[[#This Row],[CFU (static)]]&gt;=$B$7,"Cx Positive","Cx Negative")</f>
        <v>Cx Negative</v>
      </c>
      <c r="I674" s="46" t="str" cm="1">
        <f t="array" ref="I67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74" s="46" t="str" cm="1">
        <f t="array" ref="J67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74" s="44" t="s">
        <v>4</v>
      </c>
      <c r="L674" s="44" t="s">
        <v>4</v>
      </c>
      <c r="M674" s="44" t="s">
        <v>4</v>
      </c>
      <c r="N674" s="45">
        <v>10000</v>
      </c>
    </row>
    <row r="675" spans="8:14" ht="17" customHeight="1" x14ac:dyDescent="0.2">
      <c r="H675" s="46" t="str">
        <f>IF(Table1[[#This Row],[CFU (static)]]&gt;=$B$7,"Cx Positive","Cx Negative")</f>
        <v>Cx Negative</v>
      </c>
      <c r="I675" s="46" t="str" cm="1">
        <f t="array" ref="I67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75" s="46" t="str" cm="1">
        <f t="array" ref="J67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75" s="44" t="s">
        <v>4</v>
      </c>
      <c r="L675" s="44" t="s">
        <v>4</v>
      </c>
      <c r="M675" s="44" t="s">
        <v>4</v>
      </c>
      <c r="N675" s="45">
        <v>0</v>
      </c>
    </row>
    <row r="676" spans="8:14" ht="17" customHeight="1" x14ac:dyDescent="0.2">
      <c r="H676" s="46" t="str">
        <f>IF(Table1[[#This Row],[CFU (static)]]&gt;=$B$7,"Cx Positive","Cx Negative")</f>
        <v>Cx Negative</v>
      </c>
      <c r="I676" s="46" t="str" cm="1">
        <f t="array" ref="I67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76" s="46" t="str" cm="1">
        <f t="array" ref="J67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76" s="44" t="s">
        <v>4</v>
      </c>
      <c r="L676" s="44" t="s">
        <v>4</v>
      </c>
      <c r="M676" s="44" t="s">
        <v>8</v>
      </c>
      <c r="N676" s="45">
        <v>0</v>
      </c>
    </row>
    <row r="677" spans="8:14" ht="17" customHeight="1" x14ac:dyDescent="0.2">
      <c r="H677" s="46" t="str">
        <f>IF(Table1[[#This Row],[CFU (static)]]&gt;=$B$7,"Cx Positive","Cx Negative")</f>
        <v>Cx Negative</v>
      </c>
      <c r="I677" s="46" t="str" cm="1">
        <f t="array" ref="I67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77" s="46" t="str" cm="1">
        <f t="array" ref="J67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77" s="44" t="s">
        <v>4</v>
      </c>
      <c r="L677" s="44" t="s">
        <v>4</v>
      </c>
      <c r="M677" s="44" t="s">
        <v>4</v>
      </c>
      <c r="N677" s="45">
        <v>0</v>
      </c>
    </row>
    <row r="678" spans="8:14" ht="17" customHeight="1" x14ac:dyDescent="0.2">
      <c r="H678" s="46" t="str">
        <f>IF(Table1[[#This Row],[CFU (static)]]&gt;=$B$7,"Cx Positive","Cx Negative")</f>
        <v>Cx Negative</v>
      </c>
      <c r="I678" s="46" t="str" cm="1">
        <f t="array" ref="I67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78" s="46" t="str" cm="1">
        <f t="array" ref="J67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78" s="44" t="s">
        <v>4</v>
      </c>
      <c r="L678" s="44" t="s">
        <v>4</v>
      </c>
      <c r="M678" s="44" t="s">
        <v>8</v>
      </c>
      <c r="N678" s="45">
        <v>0</v>
      </c>
    </row>
    <row r="679" spans="8:14" ht="17" customHeight="1" x14ac:dyDescent="0.2">
      <c r="H679" s="46" t="str">
        <f>IF(Table1[[#This Row],[CFU (static)]]&gt;=$B$7,"Cx Positive","Cx Negative")</f>
        <v>Cx Negative</v>
      </c>
      <c r="I679" s="46" t="str" cm="1">
        <f t="array" ref="I67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79" s="46" t="str" cm="1">
        <f t="array" ref="J67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79" s="44" t="s">
        <v>4</v>
      </c>
      <c r="L679" s="44" t="s">
        <v>4</v>
      </c>
      <c r="M679" s="44" t="s">
        <v>8</v>
      </c>
      <c r="N679" s="45">
        <v>0</v>
      </c>
    </row>
    <row r="680" spans="8:14" ht="17" customHeight="1" x14ac:dyDescent="0.2">
      <c r="H680" s="46" t="str">
        <f>IF(Table1[[#This Row],[CFU (static)]]&gt;=$B$7,"Cx Positive","Cx Negative")</f>
        <v>Cx Negative</v>
      </c>
      <c r="I680" s="46" t="str" cm="1">
        <f t="array" ref="I68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80" s="46" t="str" cm="1">
        <f t="array" ref="J68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80" s="44" t="s">
        <v>4</v>
      </c>
      <c r="L680" s="44" t="s">
        <v>4</v>
      </c>
      <c r="M680" s="44" t="s">
        <v>4</v>
      </c>
      <c r="N680" s="45">
        <v>0</v>
      </c>
    </row>
    <row r="681" spans="8:14" ht="17" customHeight="1" x14ac:dyDescent="0.2">
      <c r="H681" s="46" t="str">
        <f>IF(Table1[[#This Row],[CFU (static)]]&gt;=$B$7,"Cx Positive","Cx Negative")</f>
        <v>Cx Negative</v>
      </c>
      <c r="I681" s="46" t="str" cm="1">
        <f t="array" ref="I68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81" s="46" t="str" cm="1">
        <f t="array" ref="J68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81" s="44" t="s">
        <v>4</v>
      </c>
      <c r="L681" s="44" t="s">
        <v>4</v>
      </c>
      <c r="M681" s="44" t="s">
        <v>4</v>
      </c>
      <c r="N681" s="45">
        <v>0</v>
      </c>
    </row>
    <row r="682" spans="8:14" ht="17" customHeight="1" x14ac:dyDescent="0.2">
      <c r="H682" s="46" t="str">
        <f>IF(Table1[[#This Row],[CFU (static)]]&gt;=$B$7,"Cx Positive","Cx Negative")</f>
        <v>Cx Negative</v>
      </c>
      <c r="I682" s="46" t="str" cm="1">
        <f t="array" ref="I68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82" s="46" t="str" cm="1">
        <f t="array" ref="J68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82" s="44" t="s">
        <v>4</v>
      </c>
      <c r="L682" s="44" t="s">
        <v>4</v>
      </c>
      <c r="M682" s="44" t="s">
        <v>4</v>
      </c>
      <c r="N682" s="45">
        <v>0</v>
      </c>
    </row>
    <row r="683" spans="8:14" ht="17" customHeight="1" x14ac:dyDescent="0.2">
      <c r="H683" s="46" t="str">
        <f>IF(Table1[[#This Row],[CFU (static)]]&gt;=$B$7,"Cx Positive","Cx Negative")</f>
        <v>Cx Negative</v>
      </c>
      <c r="I683" s="46" t="str" cm="1">
        <f t="array" ref="I68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83" s="46" t="str" cm="1">
        <f t="array" ref="J68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83" s="44" t="s">
        <v>4</v>
      </c>
      <c r="L683" s="44" t="s">
        <v>4</v>
      </c>
      <c r="M683" s="44" t="s">
        <v>4</v>
      </c>
      <c r="N683" s="45">
        <v>0</v>
      </c>
    </row>
    <row r="684" spans="8:14" ht="17" customHeight="1" x14ac:dyDescent="0.2">
      <c r="H684" s="46" t="str">
        <f>IF(Table1[[#This Row],[CFU (static)]]&gt;=$B$7,"Cx Positive","Cx Negative")</f>
        <v>Cx Negative</v>
      </c>
      <c r="I684" s="46" t="str" cm="1">
        <f t="array" ref="I68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84" s="46" t="str" cm="1">
        <f t="array" ref="J68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84" s="44" t="s">
        <v>8</v>
      </c>
      <c r="L684" s="44" t="s">
        <v>4</v>
      </c>
      <c r="M684" s="44" t="s">
        <v>4</v>
      </c>
      <c r="N684" s="45">
        <v>0</v>
      </c>
    </row>
    <row r="685" spans="8:14" ht="17" customHeight="1" x14ac:dyDescent="0.2">
      <c r="H685" s="46" t="str">
        <f>IF(Table1[[#This Row],[CFU (static)]]&gt;=$B$7,"Cx Positive","Cx Negative")</f>
        <v>Cx Positive</v>
      </c>
      <c r="I685" s="46" t="str" cm="1">
        <f t="array" ref="I68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85" s="46" t="str" cm="1">
        <f t="array" ref="J68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685" s="44" t="s">
        <v>5</v>
      </c>
      <c r="L685" s="44" t="s">
        <v>6</v>
      </c>
      <c r="M685" s="44" t="s">
        <v>7</v>
      </c>
      <c r="N685" s="45">
        <v>100000</v>
      </c>
    </row>
    <row r="686" spans="8:14" ht="17" customHeight="1" x14ac:dyDescent="0.2">
      <c r="H686" s="46" t="str">
        <f>IF(Table1[[#This Row],[CFU (static)]]&gt;=$B$7,"Cx Positive","Cx Negative")</f>
        <v>Cx Negative</v>
      </c>
      <c r="I686" s="46" t="str" cm="1">
        <f t="array" ref="I68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86" s="46" t="str" cm="1">
        <f t="array" ref="J68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86" s="44" t="s">
        <v>4</v>
      </c>
      <c r="L686" s="44" t="s">
        <v>4</v>
      </c>
      <c r="M686" s="44" t="s">
        <v>4</v>
      </c>
      <c r="N686" s="45">
        <v>0</v>
      </c>
    </row>
    <row r="687" spans="8:14" ht="17" customHeight="1" x14ac:dyDescent="0.2">
      <c r="H687" s="46" t="str">
        <f>IF(Table1[[#This Row],[CFU (static)]]&gt;=$B$7,"Cx Positive","Cx Negative")</f>
        <v>Cx Positive</v>
      </c>
      <c r="I687" s="46" t="str" cm="1">
        <f t="array" ref="I68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87" s="46" t="str" cm="1">
        <f t="array" ref="J68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687" s="44" t="s">
        <v>5</v>
      </c>
      <c r="L687" s="44" t="s">
        <v>6</v>
      </c>
      <c r="M687" s="44" t="s">
        <v>7</v>
      </c>
      <c r="N687" s="45">
        <v>100000</v>
      </c>
    </row>
    <row r="688" spans="8:14" ht="17" customHeight="1" x14ac:dyDescent="0.2">
      <c r="H688" s="46" t="str">
        <f>IF(Table1[[#This Row],[CFU (static)]]&gt;=$B$7,"Cx Positive","Cx Negative")</f>
        <v>Cx Negative</v>
      </c>
      <c r="I688" s="46" t="str" cm="1">
        <f t="array" ref="I68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88" s="46" t="str" cm="1">
        <f t="array" ref="J68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88" s="44" t="s">
        <v>4</v>
      </c>
      <c r="L688" s="44" t="s">
        <v>4</v>
      </c>
      <c r="M688" s="44" t="s">
        <v>7</v>
      </c>
      <c r="N688" s="45">
        <v>0</v>
      </c>
    </row>
    <row r="689" spans="8:14" ht="17" customHeight="1" x14ac:dyDescent="0.2">
      <c r="H689" s="46" t="str">
        <f>IF(Table1[[#This Row],[CFU (static)]]&gt;=$B$7,"Cx Positive","Cx Negative")</f>
        <v>Cx Negative</v>
      </c>
      <c r="I689" s="46" t="str" cm="1">
        <f t="array" ref="I68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89" s="46" t="str" cm="1">
        <f t="array" ref="J68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89" s="44" t="s">
        <v>5</v>
      </c>
      <c r="L689" s="44" t="s">
        <v>4</v>
      </c>
      <c r="M689" s="44" t="s">
        <v>4</v>
      </c>
      <c r="N689" s="45">
        <v>0</v>
      </c>
    </row>
    <row r="690" spans="8:14" ht="17" customHeight="1" x14ac:dyDescent="0.2">
      <c r="H690" s="46" t="str">
        <f>IF(Table1[[#This Row],[CFU (static)]]&gt;=$B$7,"Cx Positive","Cx Negative")</f>
        <v>Cx Negative</v>
      </c>
      <c r="I690" s="46" t="str" cm="1">
        <f t="array" ref="I69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90" s="46" t="str" cm="1">
        <f t="array" ref="J69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90" s="44" t="s">
        <v>4</v>
      </c>
      <c r="L690" s="44" t="s">
        <v>4</v>
      </c>
      <c r="M690" s="44" t="s">
        <v>8</v>
      </c>
      <c r="N690" s="45">
        <v>0</v>
      </c>
    </row>
    <row r="691" spans="8:14" ht="17" customHeight="1" x14ac:dyDescent="0.2">
      <c r="H691" s="46" t="str">
        <f>IF(Table1[[#This Row],[CFU (static)]]&gt;=$B$7,"Cx Positive","Cx Negative")</f>
        <v>Cx Negative</v>
      </c>
      <c r="I691" s="46" t="str" cm="1">
        <f t="array" ref="I69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91" s="46" t="str" cm="1">
        <f t="array" ref="J69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91" s="44" t="s">
        <v>4</v>
      </c>
      <c r="L691" s="44" t="s">
        <v>4</v>
      </c>
      <c r="M691" s="44" t="s">
        <v>4</v>
      </c>
      <c r="N691" s="45">
        <v>0</v>
      </c>
    </row>
    <row r="692" spans="8:14" ht="17" customHeight="1" x14ac:dyDescent="0.2">
      <c r="H692" s="46" t="str">
        <f>IF(Table1[[#This Row],[CFU (static)]]&gt;=$B$7,"Cx Positive","Cx Negative")</f>
        <v>Cx Negative</v>
      </c>
      <c r="I692" s="46" t="str" cm="1">
        <f t="array" ref="I69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92" s="46" t="str" cm="1">
        <f t="array" ref="J69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92" s="44" t="s">
        <v>8</v>
      </c>
      <c r="L692" s="44" t="s">
        <v>4</v>
      </c>
      <c r="M692" s="44" t="s">
        <v>8</v>
      </c>
      <c r="N692" s="45">
        <v>0</v>
      </c>
    </row>
    <row r="693" spans="8:14" ht="17" customHeight="1" x14ac:dyDescent="0.2">
      <c r="H693" s="46" t="str">
        <f>IF(Table1[[#This Row],[CFU (static)]]&gt;=$B$7,"Cx Positive","Cx Negative")</f>
        <v>Cx Negative</v>
      </c>
      <c r="I693" s="46" t="str" cm="1">
        <f t="array" ref="I69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93" s="46" t="str" cm="1">
        <f t="array" ref="J69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93" s="44" t="s">
        <v>4</v>
      </c>
      <c r="L693" s="44" t="s">
        <v>4</v>
      </c>
      <c r="M693" s="44" t="s">
        <v>5</v>
      </c>
      <c r="N693" s="45">
        <v>0</v>
      </c>
    </row>
    <row r="694" spans="8:14" ht="17" customHeight="1" x14ac:dyDescent="0.2">
      <c r="H694" s="46" t="str">
        <f>IF(Table1[[#This Row],[CFU (static)]]&gt;=$B$7,"Cx Positive","Cx Negative")</f>
        <v>Cx Negative</v>
      </c>
      <c r="I694" s="46" t="str" cm="1">
        <f t="array" ref="I69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94" s="46" t="str" cm="1">
        <f t="array" ref="J69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94" s="44" t="s">
        <v>4</v>
      </c>
      <c r="L694" s="44" t="s">
        <v>4</v>
      </c>
      <c r="M694" s="44" t="s">
        <v>4</v>
      </c>
      <c r="N694" s="45">
        <v>0</v>
      </c>
    </row>
    <row r="695" spans="8:14" ht="17" customHeight="1" x14ac:dyDescent="0.2">
      <c r="H695" s="46" t="str">
        <f>IF(Table1[[#This Row],[CFU (static)]]&gt;=$B$7,"Cx Positive","Cx Negative")</f>
        <v>Cx Negative</v>
      </c>
      <c r="I695" s="46" t="str" cm="1">
        <f t="array" ref="I69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95" s="46" t="str" cm="1">
        <f t="array" ref="J69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95" s="44" t="s">
        <v>4</v>
      </c>
      <c r="L695" s="44" t="s">
        <v>4</v>
      </c>
      <c r="M695" s="44" t="s">
        <v>4</v>
      </c>
      <c r="N695" s="45">
        <v>0</v>
      </c>
    </row>
    <row r="696" spans="8:14" ht="17" customHeight="1" x14ac:dyDescent="0.2">
      <c r="H696" s="46" t="str">
        <f>IF(Table1[[#This Row],[CFU (static)]]&gt;=$B$7,"Cx Positive","Cx Negative")</f>
        <v>Cx Negative</v>
      </c>
      <c r="I696" s="46" t="str" cm="1">
        <f t="array" ref="I69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96" s="46" t="str" cm="1">
        <f t="array" ref="J69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96" s="44" t="s">
        <v>4</v>
      </c>
      <c r="L696" s="44" t="s">
        <v>4</v>
      </c>
      <c r="M696" s="44" t="s">
        <v>8</v>
      </c>
      <c r="N696" s="45">
        <v>0</v>
      </c>
    </row>
    <row r="697" spans="8:14" ht="17" customHeight="1" x14ac:dyDescent="0.2">
      <c r="H697" s="46" t="str">
        <f>IF(Table1[[#This Row],[CFU (static)]]&gt;=$B$7,"Cx Positive","Cx Negative")</f>
        <v>Cx Negative</v>
      </c>
      <c r="I697" s="46" t="str" cm="1">
        <f t="array" ref="I69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97" s="46" t="str" cm="1">
        <f t="array" ref="J69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97" s="44" t="s">
        <v>4</v>
      </c>
      <c r="L697" s="44" t="s">
        <v>4</v>
      </c>
      <c r="M697" s="44" t="s">
        <v>4</v>
      </c>
      <c r="N697" s="45">
        <v>0</v>
      </c>
    </row>
    <row r="698" spans="8:14" ht="17" customHeight="1" x14ac:dyDescent="0.2">
      <c r="H698" s="46" t="str">
        <f>IF(Table1[[#This Row],[CFU (static)]]&gt;=$B$7,"Cx Positive","Cx Negative")</f>
        <v>Cx Negative</v>
      </c>
      <c r="I698" s="46" t="str" cm="1">
        <f t="array" ref="I69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698" s="46" t="str" cm="1">
        <f t="array" ref="J69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698" s="44" t="s">
        <v>4</v>
      </c>
      <c r="L698" s="44" t="s">
        <v>4</v>
      </c>
      <c r="M698" s="44" t="s">
        <v>4</v>
      </c>
      <c r="N698" s="45">
        <v>0</v>
      </c>
    </row>
    <row r="699" spans="8:14" ht="17" customHeight="1" x14ac:dyDescent="0.2">
      <c r="H699" s="46" t="str">
        <f>IF(Table1[[#This Row],[CFU (static)]]&gt;=$B$7,"Cx Positive","Cx Negative")</f>
        <v>Cx Negative</v>
      </c>
      <c r="I699" s="46" t="str" cm="1">
        <f t="array" ref="I69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699" s="46" t="str" cm="1">
        <f t="array" ref="J69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699" s="44" t="s">
        <v>4</v>
      </c>
      <c r="L699" s="44" t="s">
        <v>4</v>
      </c>
      <c r="M699" s="44" t="s">
        <v>5</v>
      </c>
      <c r="N699" s="45">
        <v>0</v>
      </c>
    </row>
    <row r="700" spans="8:14" ht="17" customHeight="1" x14ac:dyDescent="0.2">
      <c r="H700" s="46" t="str">
        <f>IF(Table1[[#This Row],[CFU (static)]]&gt;=$B$7,"Cx Positive","Cx Negative")</f>
        <v>Cx Negative</v>
      </c>
      <c r="I700" s="46" t="str" cm="1">
        <f t="array" ref="I70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00" s="46" t="str" cm="1">
        <f t="array" ref="J70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00" s="44" t="s">
        <v>7</v>
      </c>
      <c r="L700" s="44" t="s">
        <v>4</v>
      </c>
      <c r="M700" s="44" t="s">
        <v>4</v>
      </c>
      <c r="N700" s="45">
        <v>0</v>
      </c>
    </row>
    <row r="701" spans="8:14" ht="17" customHeight="1" x14ac:dyDescent="0.2">
      <c r="H701" s="46" t="str">
        <f>IF(Table1[[#This Row],[CFU (static)]]&gt;=$B$7,"Cx Positive","Cx Negative")</f>
        <v>Cx Negative</v>
      </c>
      <c r="I701" s="46" t="str" cm="1">
        <f t="array" ref="I70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01" s="46" t="str" cm="1">
        <f t="array" ref="J70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01" s="44" t="s">
        <v>4</v>
      </c>
      <c r="L701" s="44" t="s">
        <v>4</v>
      </c>
      <c r="M701" s="44" t="s">
        <v>4</v>
      </c>
      <c r="N701" s="45">
        <v>0</v>
      </c>
    </row>
    <row r="702" spans="8:14" ht="17" customHeight="1" x14ac:dyDescent="0.2">
      <c r="H702" s="46" t="str">
        <f>IF(Table1[[#This Row],[CFU (static)]]&gt;=$B$7,"Cx Positive","Cx Negative")</f>
        <v>Cx Negative</v>
      </c>
      <c r="I702" s="46" t="str" cm="1">
        <f t="array" ref="I70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02" s="46" t="str" cm="1">
        <f t="array" ref="J70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02" s="44" t="s">
        <v>4</v>
      </c>
      <c r="L702" s="44" t="s">
        <v>4</v>
      </c>
      <c r="M702" s="44" t="s">
        <v>4</v>
      </c>
      <c r="N702" s="45">
        <v>0</v>
      </c>
    </row>
    <row r="703" spans="8:14" ht="17" customHeight="1" x14ac:dyDescent="0.2">
      <c r="H703" s="46" t="str">
        <f>IF(Table1[[#This Row],[CFU (static)]]&gt;=$B$7,"Cx Positive","Cx Negative")</f>
        <v>Cx Negative</v>
      </c>
      <c r="I703" s="46" t="str" cm="1">
        <f t="array" ref="I70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03" s="46" t="str" cm="1">
        <f t="array" ref="J70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03" s="44" t="s">
        <v>4</v>
      </c>
      <c r="L703" s="44" t="s">
        <v>4</v>
      </c>
      <c r="M703" s="44" t="s">
        <v>4</v>
      </c>
      <c r="N703" s="45">
        <v>0</v>
      </c>
    </row>
    <row r="704" spans="8:14" ht="17" customHeight="1" x14ac:dyDescent="0.2">
      <c r="H704" s="46" t="str">
        <f>IF(Table1[[#This Row],[CFU (static)]]&gt;=$B$7,"Cx Positive","Cx Negative")</f>
        <v>Cx Negative</v>
      </c>
      <c r="I704" s="46" t="str" cm="1">
        <f t="array" ref="I70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04" s="46" t="str" cm="1">
        <f t="array" ref="J70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04" s="44" t="s">
        <v>4</v>
      </c>
      <c r="L704" s="44" t="s">
        <v>4</v>
      </c>
      <c r="M704" s="44" t="s">
        <v>4</v>
      </c>
      <c r="N704" s="45">
        <v>0</v>
      </c>
    </row>
    <row r="705" spans="8:14" ht="17" customHeight="1" x14ac:dyDescent="0.2">
      <c r="H705" s="46" t="str">
        <f>IF(Table1[[#This Row],[CFU (static)]]&gt;=$B$7,"Cx Positive","Cx Negative")</f>
        <v>Cx Positive</v>
      </c>
      <c r="I705" s="46" t="str" cm="1">
        <f t="array" ref="I70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05" s="46" t="str" cm="1">
        <f t="array" ref="J70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705" s="44" t="s">
        <v>5</v>
      </c>
      <c r="L705" s="44" t="s">
        <v>4</v>
      </c>
      <c r="M705" s="44" t="s">
        <v>9</v>
      </c>
      <c r="N705" s="45">
        <v>100000</v>
      </c>
    </row>
    <row r="706" spans="8:14" ht="17" customHeight="1" x14ac:dyDescent="0.2">
      <c r="H706" s="46" t="str">
        <f>IF(Table1[[#This Row],[CFU (static)]]&gt;=$B$7,"Cx Positive","Cx Negative")</f>
        <v>Cx Negative</v>
      </c>
      <c r="I706" s="46" t="str" cm="1">
        <f t="array" ref="I70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06" s="46" t="str" cm="1">
        <f t="array" ref="J70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06" s="44" t="s">
        <v>8</v>
      </c>
      <c r="L706" s="44" t="s">
        <v>4</v>
      </c>
      <c r="M706" s="44" t="s">
        <v>5</v>
      </c>
      <c r="N706" s="45">
        <v>50000</v>
      </c>
    </row>
    <row r="707" spans="8:14" ht="17" customHeight="1" x14ac:dyDescent="0.2">
      <c r="H707" s="46" t="str">
        <f>IF(Table1[[#This Row],[CFU (static)]]&gt;=$B$7,"Cx Positive","Cx Negative")</f>
        <v>Cx Negative</v>
      </c>
      <c r="I707" s="46" t="str" cm="1">
        <f t="array" ref="I70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07" s="46" t="str" cm="1">
        <f t="array" ref="J70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07" s="44" t="s">
        <v>4</v>
      </c>
      <c r="L707" s="44" t="s">
        <v>4</v>
      </c>
      <c r="M707" s="44" t="s">
        <v>4</v>
      </c>
      <c r="N707" s="45">
        <v>0</v>
      </c>
    </row>
    <row r="708" spans="8:14" ht="17" customHeight="1" x14ac:dyDescent="0.2">
      <c r="H708" s="46" t="str">
        <f>IF(Table1[[#This Row],[CFU (static)]]&gt;=$B$7,"Cx Positive","Cx Negative")</f>
        <v>Cx Negative</v>
      </c>
      <c r="I708" s="46" t="str" cm="1">
        <f t="array" ref="I70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08" s="46" t="str" cm="1">
        <f t="array" ref="J70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08" s="44" t="s">
        <v>4</v>
      </c>
      <c r="L708" s="44" t="s">
        <v>4</v>
      </c>
      <c r="M708" s="44" t="s">
        <v>4</v>
      </c>
      <c r="N708" s="45">
        <v>0</v>
      </c>
    </row>
    <row r="709" spans="8:14" ht="17" customHeight="1" x14ac:dyDescent="0.2">
      <c r="H709" s="46" t="str">
        <f>IF(Table1[[#This Row],[CFU (static)]]&gt;=$B$7,"Cx Positive","Cx Negative")</f>
        <v>Cx Negative</v>
      </c>
      <c r="I709" s="46" t="str" cm="1">
        <f t="array" ref="I70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09" s="46" t="str" cm="1">
        <f t="array" ref="J70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09" s="44" t="s">
        <v>4</v>
      </c>
      <c r="L709" s="44" t="s">
        <v>4</v>
      </c>
      <c r="M709" s="44" t="s">
        <v>4</v>
      </c>
      <c r="N709" s="45">
        <v>10000</v>
      </c>
    </row>
    <row r="710" spans="8:14" ht="17" customHeight="1" x14ac:dyDescent="0.2">
      <c r="H710" s="46" t="str">
        <f>IF(Table1[[#This Row],[CFU (static)]]&gt;=$B$7,"Cx Positive","Cx Negative")</f>
        <v>Cx Negative</v>
      </c>
      <c r="I710" s="46" t="str" cm="1">
        <f t="array" ref="I71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10" s="46" t="str" cm="1">
        <f t="array" ref="J71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10" s="44" t="s">
        <v>5</v>
      </c>
      <c r="L710" s="44" t="s">
        <v>4</v>
      </c>
      <c r="M710" s="44" t="s">
        <v>4</v>
      </c>
      <c r="N710" s="45">
        <v>0</v>
      </c>
    </row>
    <row r="711" spans="8:14" ht="17" customHeight="1" x14ac:dyDescent="0.2">
      <c r="H711" s="46" t="str">
        <f>IF(Table1[[#This Row],[CFU (static)]]&gt;=$B$7,"Cx Positive","Cx Negative")</f>
        <v>Cx Negative</v>
      </c>
      <c r="I711" s="46" t="str" cm="1">
        <f t="array" ref="I71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11" s="46" t="str" cm="1">
        <f t="array" ref="J71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11" s="44" t="s">
        <v>4</v>
      </c>
      <c r="L711" s="44" t="s">
        <v>4</v>
      </c>
      <c r="M711" s="44" t="s">
        <v>4</v>
      </c>
      <c r="N711" s="45">
        <v>0</v>
      </c>
    </row>
    <row r="712" spans="8:14" ht="17" customHeight="1" x14ac:dyDescent="0.2">
      <c r="H712" s="46" t="str">
        <f>IF(Table1[[#This Row],[CFU (static)]]&gt;=$B$7,"Cx Positive","Cx Negative")</f>
        <v>Cx Positive</v>
      </c>
      <c r="I712" s="46" t="str" cm="1">
        <f t="array" ref="I71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12" s="46" t="str" cm="1">
        <f t="array" ref="J71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712" s="44" t="s">
        <v>5</v>
      </c>
      <c r="L712" s="44" t="s">
        <v>6</v>
      </c>
      <c r="M712" s="44" t="s">
        <v>7</v>
      </c>
      <c r="N712" s="45">
        <v>100000</v>
      </c>
    </row>
    <row r="713" spans="8:14" ht="17" customHeight="1" x14ac:dyDescent="0.2">
      <c r="H713" s="46" t="str">
        <f>IF(Table1[[#This Row],[CFU (static)]]&gt;=$B$7,"Cx Positive","Cx Negative")</f>
        <v>Cx Positive</v>
      </c>
      <c r="I713" s="46" t="str" cm="1">
        <f t="array" ref="I71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13" s="46" t="str" cm="1">
        <f t="array" ref="J71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713" s="44" t="s">
        <v>4</v>
      </c>
      <c r="L713" s="44" t="s">
        <v>6</v>
      </c>
      <c r="M713" s="44" t="s">
        <v>8</v>
      </c>
      <c r="N713" s="45">
        <v>100000</v>
      </c>
    </row>
    <row r="714" spans="8:14" ht="17" customHeight="1" x14ac:dyDescent="0.2">
      <c r="H714" s="46" t="str">
        <f>IF(Table1[[#This Row],[CFU (static)]]&gt;=$B$7,"Cx Positive","Cx Negative")</f>
        <v>Cx Negative</v>
      </c>
      <c r="I714" s="46" t="str" cm="1">
        <f t="array" ref="I71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14" s="46" t="str" cm="1">
        <f t="array" ref="J71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14" s="44" t="s">
        <v>4</v>
      </c>
      <c r="L714" s="44" t="s">
        <v>4</v>
      </c>
      <c r="M714" s="44" t="s">
        <v>8</v>
      </c>
      <c r="N714" s="45">
        <v>0</v>
      </c>
    </row>
    <row r="715" spans="8:14" ht="17" customHeight="1" x14ac:dyDescent="0.2">
      <c r="H715" s="46" t="str">
        <f>IF(Table1[[#This Row],[CFU (static)]]&gt;=$B$7,"Cx Positive","Cx Negative")</f>
        <v>Cx Negative</v>
      </c>
      <c r="I715" s="46" t="str" cm="1">
        <f t="array" ref="I71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15" s="46" t="str" cm="1">
        <f t="array" ref="J71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15" s="44" t="s">
        <v>4</v>
      </c>
      <c r="L715" s="44" t="s">
        <v>4</v>
      </c>
      <c r="M715" s="44" t="s">
        <v>5</v>
      </c>
      <c r="N715" s="45">
        <v>0</v>
      </c>
    </row>
    <row r="716" spans="8:14" ht="17" customHeight="1" x14ac:dyDescent="0.2">
      <c r="H716" s="46" t="str">
        <f>IF(Table1[[#This Row],[CFU (static)]]&gt;=$B$7,"Cx Positive","Cx Negative")</f>
        <v>Cx Positive</v>
      </c>
      <c r="I716" s="46" t="str" cm="1">
        <f t="array" ref="I71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16" s="46" t="str" cm="1">
        <f t="array" ref="J71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716" s="44" t="s">
        <v>5</v>
      </c>
      <c r="L716" s="44" t="s">
        <v>6</v>
      </c>
      <c r="M716" s="44" t="s">
        <v>7</v>
      </c>
      <c r="N716" s="45">
        <v>100000</v>
      </c>
    </row>
    <row r="717" spans="8:14" ht="17" customHeight="1" x14ac:dyDescent="0.2">
      <c r="H717" s="46" t="str">
        <f>IF(Table1[[#This Row],[CFU (static)]]&gt;=$B$7,"Cx Positive","Cx Negative")</f>
        <v>Cx Negative</v>
      </c>
      <c r="I717" s="46" t="str" cm="1">
        <f t="array" ref="I71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17" s="46" t="str" cm="1">
        <f t="array" ref="J71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17" s="44" t="s">
        <v>5</v>
      </c>
      <c r="L717" s="44" t="s">
        <v>4</v>
      </c>
      <c r="M717" s="44" t="s">
        <v>4</v>
      </c>
      <c r="N717" s="45">
        <v>0</v>
      </c>
    </row>
    <row r="718" spans="8:14" ht="17" customHeight="1" x14ac:dyDescent="0.2">
      <c r="H718" s="46" t="str">
        <f>IF(Table1[[#This Row],[CFU (static)]]&gt;=$B$7,"Cx Positive","Cx Negative")</f>
        <v>Cx Negative</v>
      </c>
      <c r="I718" s="46" t="str" cm="1">
        <f t="array" ref="I71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18" s="46" t="str" cm="1">
        <f t="array" ref="J71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18" s="44" t="s">
        <v>4</v>
      </c>
      <c r="L718" s="44" t="s">
        <v>4</v>
      </c>
      <c r="M718" s="44" t="s">
        <v>4</v>
      </c>
      <c r="N718" s="45">
        <v>0</v>
      </c>
    </row>
    <row r="719" spans="8:14" ht="17" customHeight="1" x14ac:dyDescent="0.2">
      <c r="H719" s="46" t="str">
        <f>IF(Table1[[#This Row],[CFU (static)]]&gt;=$B$7,"Cx Positive","Cx Negative")</f>
        <v>Cx Negative</v>
      </c>
      <c r="I719" s="46" t="str" cm="1">
        <f t="array" ref="I71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19" s="46" t="str" cm="1">
        <f t="array" ref="J71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19" s="44" t="s">
        <v>4</v>
      </c>
      <c r="L719" s="44" t="s">
        <v>4</v>
      </c>
      <c r="M719" s="44" t="s">
        <v>4</v>
      </c>
      <c r="N719" s="45">
        <v>0</v>
      </c>
    </row>
    <row r="720" spans="8:14" ht="17" customHeight="1" x14ac:dyDescent="0.2">
      <c r="H720" s="46" t="str">
        <f>IF(Table1[[#This Row],[CFU (static)]]&gt;=$B$7,"Cx Positive","Cx Negative")</f>
        <v>Cx Negative</v>
      </c>
      <c r="I720" s="46" t="str" cm="1">
        <f t="array" ref="I72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20" s="46" t="str" cm="1">
        <f t="array" ref="J72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20" s="44" t="s">
        <v>4</v>
      </c>
      <c r="L720" s="44" t="s">
        <v>6</v>
      </c>
      <c r="M720" s="44" t="s">
        <v>4</v>
      </c>
      <c r="N720" s="45">
        <v>0</v>
      </c>
    </row>
    <row r="721" spans="8:14" ht="17" customHeight="1" x14ac:dyDescent="0.2">
      <c r="H721" s="46" t="str">
        <f>IF(Table1[[#This Row],[CFU (static)]]&gt;=$B$7,"Cx Positive","Cx Negative")</f>
        <v>Cx Negative</v>
      </c>
      <c r="I721" s="46" t="str" cm="1">
        <f t="array" ref="I72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21" s="46" t="str" cm="1">
        <f t="array" ref="J72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21" s="44" t="s">
        <v>4</v>
      </c>
      <c r="L721" s="44" t="s">
        <v>4</v>
      </c>
      <c r="M721" s="44" t="s">
        <v>4</v>
      </c>
      <c r="N721" s="45">
        <v>0</v>
      </c>
    </row>
    <row r="722" spans="8:14" ht="17" customHeight="1" x14ac:dyDescent="0.2">
      <c r="H722" s="46" t="str">
        <f>IF(Table1[[#This Row],[CFU (static)]]&gt;=$B$7,"Cx Positive","Cx Negative")</f>
        <v>Cx Negative</v>
      </c>
      <c r="I722" s="46" t="str" cm="1">
        <f t="array" ref="I72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22" s="46" t="str" cm="1">
        <f t="array" ref="J72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22" s="44" t="s">
        <v>4</v>
      </c>
      <c r="L722" s="44" t="s">
        <v>4</v>
      </c>
      <c r="M722" s="44" t="s">
        <v>4</v>
      </c>
      <c r="N722" s="45">
        <v>0</v>
      </c>
    </row>
    <row r="723" spans="8:14" ht="17" customHeight="1" x14ac:dyDescent="0.2">
      <c r="H723" s="46" t="str">
        <f>IF(Table1[[#This Row],[CFU (static)]]&gt;=$B$7,"Cx Positive","Cx Negative")</f>
        <v>Cx Negative</v>
      </c>
      <c r="I723" s="46" t="str" cm="1">
        <f t="array" ref="I72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23" s="46" t="str" cm="1">
        <f t="array" ref="J72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23" s="44" t="s">
        <v>4</v>
      </c>
      <c r="L723" s="44" t="s">
        <v>4</v>
      </c>
      <c r="M723" s="44" t="s">
        <v>4</v>
      </c>
      <c r="N723" s="45">
        <v>0</v>
      </c>
    </row>
    <row r="724" spans="8:14" ht="17" customHeight="1" x14ac:dyDescent="0.2">
      <c r="H724" s="46" t="str">
        <f>IF(Table1[[#This Row],[CFU (static)]]&gt;=$B$7,"Cx Positive","Cx Negative")</f>
        <v>Cx Positive</v>
      </c>
      <c r="I724" s="46" t="str" cm="1">
        <f t="array" ref="I72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24" s="46" t="str" cm="1">
        <f t="array" ref="J72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724" s="44" t="s">
        <v>5</v>
      </c>
      <c r="L724" s="44" t="s">
        <v>6</v>
      </c>
      <c r="M724" s="44" t="s">
        <v>7</v>
      </c>
      <c r="N724" s="45">
        <v>100000</v>
      </c>
    </row>
    <row r="725" spans="8:14" ht="17" customHeight="1" x14ac:dyDescent="0.2">
      <c r="H725" s="46" t="str">
        <f>IF(Table1[[#This Row],[CFU (static)]]&gt;=$B$7,"Cx Positive","Cx Negative")</f>
        <v>Cx Positive</v>
      </c>
      <c r="I725" s="46" t="str" cm="1">
        <f t="array" ref="I72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25" s="46" t="str" cm="1">
        <f t="array" ref="J72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725" s="44" t="s">
        <v>5</v>
      </c>
      <c r="L725" s="44" t="s">
        <v>6</v>
      </c>
      <c r="M725" s="44" t="s">
        <v>5</v>
      </c>
      <c r="N725" s="45">
        <v>100000</v>
      </c>
    </row>
    <row r="726" spans="8:14" ht="17" customHeight="1" x14ac:dyDescent="0.2">
      <c r="H726" s="46" t="str">
        <f>IF(Table1[[#This Row],[CFU (static)]]&gt;=$B$7,"Cx Positive","Cx Negative")</f>
        <v>Cx Negative</v>
      </c>
      <c r="I726" s="46" t="str" cm="1">
        <f t="array" ref="I72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26" s="46" t="str" cm="1">
        <f t="array" ref="J72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26" s="44" t="s">
        <v>4</v>
      </c>
      <c r="L726" s="44" t="s">
        <v>4</v>
      </c>
      <c r="M726" s="44" t="s">
        <v>9</v>
      </c>
      <c r="N726" s="45">
        <v>0</v>
      </c>
    </row>
    <row r="727" spans="8:14" ht="17" customHeight="1" x14ac:dyDescent="0.2">
      <c r="H727" s="46" t="str">
        <f>IF(Table1[[#This Row],[CFU (static)]]&gt;=$B$7,"Cx Positive","Cx Negative")</f>
        <v>Cx Negative</v>
      </c>
      <c r="I727" s="46" t="str" cm="1">
        <f t="array" ref="I72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27" s="46" t="str" cm="1">
        <f t="array" ref="J72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27" s="44" t="s">
        <v>4</v>
      </c>
      <c r="L727" s="44" t="s">
        <v>4</v>
      </c>
      <c r="M727" s="44" t="s">
        <v>9</v>
      </c>
      <c r="N727" s="45">
        <v>0</v>
      </c>
    </row>
    <row r="728" spans="8:14" ht="17" customHeight="1" x14ac:dyDescent="0.2">
      <c r="H728" s="46" t="str">
        <f>IF(Table1[[#This Row],[CFU (static)]]&gt;=$B$7,"Cx Positive","Cx Negative")</f>
        <v>Cx Negative</v>
      </c>
      <c r="I728" s="46" t="str" cm="1">
        <f t="array" ref="I72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28" s="46" t="str" cm="1">
        <f t="array" ref="J72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28" s="44" t="s">
        <v>4</v>
      </c>
      <c r="L728" s="44" t="s">
        <v>4</v>
      </c>
      <c r="M728" s="44" t="s">
        <v>4</v>
      </c>
      <c r="N728" s="45">
        <v>0</v>
      </c>
    </row>
    <row r="729" spans="8:14" ht="17" customHeight="1" x14ac:dyDescent="0.2">
      <c r="H729" s="46" t="str">
        <f>IF(Table1[[#This Row],[CFU (static)]]&gt;=$B$7,"Cx Positive","Cx Negative")</f>
        <v>Cx Negative</v>
      </c>
      <c r="I729" s="46" t="str" cm="1">
        <f t="array" ref="I72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29" s="46" t="str" cm="1">
        <f t="array" ref="J72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29" s="44" t="s">
        <v>5</v>
      </c>
      <c r="L729" s="44" t="s">
        <v>4</v>
      </c>
      <c r="M729" s="44" t="s">
        <v>7</v>
      </c>
      <c r="N729" s="45">
        <v>50000</v>
      </c>
    </row>
    <row r="730" spans="8:14" ht="17" customHeight="1" x14ac:dyDescent="0.2">
      <c r="H730" s="46" t="str">
        <f>IF(Table1[[#This Row],[CFU (static)]]&gt;=$B$7,"Cx Positive","Cx Negative")</f>
        <v>Cx Negative</v>
      </c>
      <c r="I730" s="46" t="str" cm="1">
        <f t="array" ref="I73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30" s="46" t="str" cm="1">
        <f t="array" ref="J73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30" s="44" t="s">
        <v>4</v>
      </c>
      <c r="L730" s="44" t="s">
        <v>4</v>
      </c>
      <c r="M730" s="44" t="s">
        <v>4</v>
      </c>
      <c r="N730" s="45">
        <v>0</v>
      </c>
    </row>
    <row r="731" spans="8:14" ht="17" customHeight="1" x14ac:dyDescent="0.2">
      <c r="H731" s="46" t="str">
        <f>IF(Table1[[#This Row],[CFU (static)]]&gt;=$B$7,"Cx Positive","Cx Negative")</f>
        <v>Cx Positive</v>
      </c>
      <c r="I731" s="46" t="str" cm="1">
        <f t="array" ref="I73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31" s="46" t="str" cm="1">
        <f t="array" ref="J73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731" s="44" t="s">
        <v>5</v>
      </c>
      <c r="L731" s="44" t="s">
        <v>4</v>
      </c>
      <c r="M731" s="44" t="s">
        <v>7</v>
      </c>
      <c r="N731" s="45">
        <v>100000</v>
      </c>
    </row>
    <row r="732" spans="8:14" ht="17" customHeight="1" x14ac:dyDescent="0.2">
      <c r="H732" s="46" t="str">
        <f>IF(Table1[[#This Row],[CFU (static)]]&gt;=$B$7,"Cx Positive","Cx Negative")</f>
        <v>Cx Negative</v>
      </c>
      <c r="I732" s="46" t="str" cm="1">
        <f t="array" ref="I73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32" s="46" t="str" cm="1">
        <f t="array" ref="J73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32" s="44" t="s">
        <v>4</v>
      </c>
      <c r="L732" s="44" t="s">
        <v>4</v>
      </c>
      <c r="M732" s="44" t="s">
        <v>4</v>
      </c>
      <c r="N732" s="45">
        <v>0</v>
      </c>
    </row>
    <row r="733" spans="8:14" ht="17" customHeight="1" x14ac:dyDescent="0.2">
      <c r="H733" s="46" t="str">
        <f>IF(Table1[[#This Row],[CFU (static)]]&gt;=$B$7,"Cx Positive","Cx Negative")</f>
        <v>Cx Negative</v>
      </c>
      <c r="I733" s="46" t="str" cm="1">
        <f t="array" ref="I73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33" s="46" t="str" cm="1">
        <f t="array" ref="J73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33" s="44" t="s">
        <v>4</v>
      </c>
      <c r="L733" s="44" t="s">
        <v>4</v>
      </c>
      <c r="M733" s="44" t="s">
        <v>9</v>
      </c>
      <c r="N733" s="45">
        <v>0</v>
      </c>
    </row>
    <row r="734" spans="8:14" ht="17" customHeight="1" x14ac:dyDescent="0.2">
      <c r="H734" s="46" t="str">
        <f>IF(Table1[[#This Row],[CFU (static)]]&gt;=$B$7,"Cx Positive","Cx Negative")</f>
        <v>Cx Negative</v>
      </c>
      <c r="I734" s="46" t="str" cm="1">
        <f t="array" ref="I73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34" s="46" t="str" cm="1">
        <f t="array" ref="J73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34" s="44" t="s">
        <v>4</v>
      </c>
      <c r="L734" s="44" t="s">
        <v>4</v>
      </c>
      <c r="M734" s="44" t="s">
        <v>4</v>
      </c>
      <c r="N734" s="45">
        <v>0</v>
      </c>
    </row>
    <row r="735" spans="8:14" ht="17" customHeight="1" x14ac:dyDescent="0.2">
      <c r="H735" s="46" t="str">
        <f>IF(Table1[[#This Row],[CFU (static)]]&gt;=$B$7,"Cx Positive","Cx Negative")</f>
        <v>Cx Negative</v>
      </c>
      <c r="I735" s="46" t="str" cm="1">
        <f t="array" ref="I73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35" s="46" t="str" cm="1">
        <f t="array" ref="J73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35" s="44" t="s">
        <v>8</v>
      </c>
      <c r="L735" s="44" t="s">
        <v>4</v>
      </c>
      <c r="M735" s="44" t="s">
        <v>5</v>
      </c>
      <c r="N735" s="45">
        <v>0</v>
      </c>
    </row>
    <row r="736" spans="8:14" ht="17" customHeight="1" x14ac:dyDescent="0.2">
      <c r="H736" s="46" t="str">
        <f>IF(Table1[[#This Row],[CFU (static)]]&gt;=$B$7,"Cx Positive","Cx Negative")</f>
        <v>Cx Negative</v>
      </c>
      <c r="I736" s="46" t="str" cm="1">
        <f t="array" ref="I73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36" s="46" t="str" cm="1">
        <f t="array" ref="J73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36" s="44" t="s">
        <v>4</v>
      </c>
      <c r="L736" s="44" t="s">
        <v>4</v>
      </c>
      <c r="M736" s="44" t="s">
        <v>4</v>
      </c>
      <c r="N736" s="45">
        <v>0</v>
      </c>
    </row>
    <row r="737" spans="8:14" ht="17" customHeight="1" x14ac:dyDescent="0.2">
      <c r="H737" s="46" t="str">
        <f>IF(Table1[[#This Row],[CFU (static)]]&gt;=$B$7,"Cx Positive","Cx Negative")</f>
        <v>Cx Positive</v>
      </c>
      <c r="I737" s="46" t="str" cm="1">
        <f t="array" ref="I73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37" s="46" t="str" cm="1">
        <f t="array" ref="J73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737" s="44" t="s">
        <v>5</v>
      </c>
      <c r="L737" s="44" t="s">
        <v>4</v>
      </c>
      <c r="M737" s="44" t="s">
        <v>8</v>
      </c>
      <c r="N737" s="45">
        <v>100000</v>
      </c>
    </row>
    <row r="738" spans="8:14" ht="17" customHeight="1" x14ac:dyDescent="0.2">
      <c r="H738" s="46" t="str">
        <f>IF(Table1[[#This Row],[CFU (static)]]&gt;=$B$7,"Cx Positive","Cx Negative")</f>
        <v>Cx Negative</v>
      </c>
      <c r="I738" s="46" t="str" cm="1">
        <f t="array" ref="I73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38" s="46" t="str" cm="1">
        <f t="array" ref="J73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38" s="44" t="s">
        <v>4</v>
      </c>
      <c r="L738" s="44" t="s">
        <v>4</v>
      </c>
      <c r="M738" s="44" t="s">
        <v>9</v>
      </c>
      <c r="N738" s="45">
        <v>0</v>
      </c>
    </row>
    <row r="739" spans="8:14" ht="17" customHeight="1" x14ac:dyDescent="0.2">
      <c r="H739" s="46" t="str">
        <f>IF(Table1[[#This Row],[CFU (static)]]&gt;=$B$7,"Cx Positive","Cx Negative")</f>
        <v>Cx Positive</v>
      </c>
      <c r="I739" s="46" t="str" cm="1">
        <f t="array" ref="I73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39" s="46" t="str" cm="1">
        <f t="array" ref="J73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739" s="44" t="s">
        <v>5</v>
      </c>
      <c r="L739" s="44" t="s">
        <v>4</v>
      </c>
      <c r="M739" s="44" t="s">
        <v>7</v>
      </c>
      <c r="N739" s="45">
        <v>100000</v>
      </c>
    </row>
    <row r="740" spans="8:14" ht="17" customHeight="1" x14ac:dyDescent="0.2">
      <c r="H740" s="46" t="str">
        <f>IF(Table1[[#This Row],[CFU (static)]]&gt;=$B$7,"Cx Positive","Cx Negative")</f>
        <v>Cx Positive</v>
      </c>
      <c r="I740" s="46" t="str" cm="1">
        <f t="array" ref="I74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40" s="46" t="str" cm="1">
        <f t="array" ref="J74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740" s="44" t="s">
        <v>5</v>
      </c>
      <c r="L740" s="44" t="s">
        <v>6</v>
      </c>
      <c r="M740" s="44" t="s">
        <v>4</v>
      </c>
      <c r="N740" s="45">
        <v>100000</v>
      </c>
    </row>
    <row r="741" spans="8:14" ht="17" customHeight="1" x14ac:dyDescent="0.2">
      <c r="H741" s="46" t="str">
        <f>IF(Table1[[#This Row],[CFU (static)]]&gt;=$B$7,"Cx Positive","Cx Negative")</f>
        <v>Cx Negative</v>
      </c>
      <c r="I741" s="46" t="str" cm="1">
        <f t="array" ref="I74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41" s="46" t="str" cm="1">
        <f t="array" ref="J74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41" s="44" t="s">
        <v>4</v>
      </c>
      <c r="L741" s="44" t="s">
        <v>4</v>
      </c>
      <c r="M741" s="44" t="s">
        <v>4</v>
      </c>
      <c r="N741" s="45">
        <v>0</v>
      </c>
    </row>
    <row r="742" spans="8:14" ht="17" customHeight="1" x14ac:dyDescent="0.2">
      <c r="H742" s="46" t="str">
        <f>IF(Table1[[#This Row],[CFU (static)]]&gt;=$B$7,"Cx Positive","Cx Negative")</f>
        <v>Cx Negative</v>
      </c>
      <c r="I742" s="46" t="str" cm="1">
        <f t="array" ref="I74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42" s="46" t="str" cm="1">
        <f t="array" ref="J74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42" s="44" t="s">
        <v>5</v>
      </c>
      <c r="L742" s="44" t="s">
        <v>4</v>
      </c>
      <c r="M742" s="44" t="s">
        <v>5</v>
      </c>
      <c r="N742" s="45">
        <v>50000</v>
      </c>
    </row>
    <row r="743" spans="8:14" ht="17" customHeight="1" x14ac:dyDescent="0.2">
      <c r="H743" s="46" t="str">
        <f>IF(Table1[[#This Row],[CFU (static)]]&gt;=$B$7,"Cx Positive","Cx Negative")</f>
        <v>Cx Positive</v>
      </c>
      <c r="I743" s="46" t="str" cm="1">
        <f t="array" ref="I74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43" s="46" t="str" cm="1">
        <f t="array" ref="J74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743" s="44" t="s">
        <v>4</v>
      </c>
      <c r="L743" s="44" t="s">
        <v>6</v>
      </c>
      <c r="M743" s="44" t="s">
        <v>4</v>
      </c>
      <c r="N743" s="45">
        <v>100000</v>
      </c>
    </row>
    <row r="744" spans="8:14" ht="17" customHeight="1" x14ac:dyDescent="0.2">
      <c r="H744" s="46" t="str">
        <f>IF(Table1[[#This Row],[CFU (static)]]&gt;=$B$7,"Cx Positive","Cx Negative")</f>
        <v>Cx Negative</v>
      </c>
      <c r="I744" s="46" t="str" cm="1">
        <f t="array" ref="I74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44" s="46" t="str" cm="1">
        <f t="array" ref="J74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44" s="44" t="s">
        <v>4</v>
      </c>
      <c r="L744" s="44" t="s">
        <v>4</v>
      </c>
      <c r="M744" s="44" t="s">
        <v>8</v>
      </c>
      <c r="N744" s="45">
        <v>0</v>
      </c>
    </row>
    <row r="745" spans="8:14" ht="17" customHeight="1" x14ac:dyDescent="0.2">
      <c r="H745" s="46" t="str">
        <f>IF(Table1[[#This Row],[CFU (static)]]&gt;=$B$7,"Cx Positive","Cx Negative")</f>
        <v>Cx Negative</v>
      </c>
      <c r="I745" s="46" t="str" cm="1">
        <f t="array" ref="I74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45" s="46" t="str" cm="1">
        <f t="array" ref="J74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45" s="44" t="s">
        <v>4</v>
      </c>
      <c r="L745" s="44" t="s">
        <v>4</v>
      </c>
      <c r="M745" s="44" t="s">
        <v>4</v>
      </c>
      <c r="N745" s="45">
        <v>10000</v>
      </c>
    </row>
    <row r="746" spans="8:14" ht="17" customHeight="1" x14ac:dyDescent="0.2">
      <c r="H746" s="46" t="str">
        <f>IF(Table1[[#This Row],[CFU (static)]]&gt;=$B$7,"Cx Positive","Cx Negative")</f>
        <v>Cx Negative</v>
      </c>
      <c r="I746" s="46" t="str" cm="1">
        <f t="array" ref="I74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46" s="46" t="str" cm="1">
        <f t="array" ref="J74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46" s="44" t="s">
        <v>4</v>
      </c>
      <c r="L746" s="44" t="s">
        <v>4</v>
      </c>
      <c r="M746" s="44" t="s">
        <v>4</v>
      </c>
      <c r="N746" s="45">
        <v>0</v>
      </c>
    </row>
    <row r="747" spans="8:14" ht="17" customHeight="1" x14ac:dyDescent="0.2">
      <c r="H747" s="46" t="str">
        <f>IF(Table1[[#This Row],[CFU (static)]]&gt;=$B$7,"Cx Positive","Cx Negative")</f>
        <v>Cx Negative</v>
      </c>
      <c r="I747" s="46" t="str" cm="1">
        <f t="array" ref="I74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47" s="46" t="str" cm="1">
        <f t="array" ref="J74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47" s="44" t="s">
        <v>4</v>
      </c>
      <c r="L747" s="44" t="s">
        <v>4</v>
      </c>
      <c r="M747" s="44" t="s">
        <v>4</v>
      </c>
      <c r="N747" s="45">
        <v>0</v>
      </c>
    </row>
    <row r="748" spans="8:14" ht="17" customHeight="1" x14ac:dyDescent="0.2">
      <c r="H748" s="46" t="str">
        <f>IF(Table1[[#This Row],[CFU (static)]]&gt;=$B$7,"Cx Positive","Cx Negative")</f>
        <v>Cx Negative</v>
      </c>
      <c r="I748" s="46" t="str" cm="1">
        <f t="array" ref="I74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48" s="46" t="str" cm="1">
        <f t="array" ref="J74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48" s="44" t="s">
        <v>4</v>
      </c>
      <c r="L748" s="44" t="s">
        <v>4</v>
      </c>
      <c r="M748" s="44" t="s">
        <v>4</v>
      </c>
      <c r="N748" s="45">
        <v>0</v>
      </c>
    </row>
    <row r="749" spans="8:14" ht="17" customHeight="1" x14ac:dyDescent="0.2">
      <c r="H749" s="46" t="str">
        <f>IF(Table1[[#This Row],[CFU (static)]]&gt;=$B$7,"Cx Positive","Cx Negative")</f>
        <v>Cx Negative</v>
      </c>
      <c r="I749" s="46" t="str" cm="1">
        <f t="array" ref="I74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49" s="46" t="str" cm="1">
        <f t="array" ref="J74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49" s="44" t="s">
        <v>4</v>
      </c>
      <c r="L749" s="44" t="s">
        <v>4</v>
      </c>
      <c r="M749" s="44" t="s">
        <v>4</v>
      </c>
      <c r="N749" s="45">
        <v>0</v>
      </c>
    </row>
    <row r="750" spans="8:14" ht="17" customHeight="1" x14ac:dyDescent="0.2">
      <c r="H750" s="46" t="str">
        <f>IF(Table1[[#This Row],[CFU (static)]]&gt;=$B$7,"Cx Positive","Cx Negative")</f>
        <v>Cx Negative</v>
      </c>
      <c r="I750" s="46" t="str" cm="1">
        <f t="array" ref="I75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50" s="46" t="str" cm="1">
        <f t="array" ref="J75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50" s="44" t="s">
        <v>4</v>
      </c>
      <c r="L750" s="44" t="s">
        <v>4</v>
      </c>
      <c r="M750" s="44" t="s">
        <v>4</v>
      </c>
      <c r="N750" s="45">
        <v>0</v>
      </c>
    </row>
    <row r="751" spans="8:14" ht="17" customHeight="1" x14ac:dyDescent="0.2">
      <c r="H751" s="46" t="str">
        <f>IF(Table1[[#This Row],[CFU (static)]]&gt;=$B$7,"Cx Positive","Cx Negative")</f>
        <v>Cx Negative</v>
      </c>
      <c r="I751" s="46" t="str" cm="1">
        <f t="array" ref="I75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51" s="46" t="str" cm="1">
        <f t="array" ref="J75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51" s="44" t="s">
        <v>4</v>
      </c>
      <c r="L751" s="44" t="s">
        <v>4</v>
      </c>
      <c r="M751" s="44" t="s">
        <v>4</v>
      </c>
      <c r="N751" s="45">
        <v>0</v>
      </c>
    </row>
    <row r="752" spans="8:14" ht="17" customHeight="1" x14ac:dyDescent="0.2">
      <c r="H752" s="46" t="str">
        <f>IF(Table1[[#This Row],[CFU (static)]]&gt;=$B$7,"Cx Positive","Cx Negative")</f>
        <v>Cx Negative</v>
      </c>
      <c r="I752" s="46" t="str" cm="1">
        <f t="array" ref="I75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52" s="46" t="str" cm="1">
        <f t="array" ref="J75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52" s="44" t="s">
        <v>4</v>
      </c>
      <c r="L752" s="44" t="s">
        <v>4</v>
      </c>
      <c r="M752" s="44" t="s">
        <v>8</v>
      </c>
      <c r="N752" s="45">
        <v>0</v>
      </c>
    </row>
    <row r="753" spans="8:14" ht="17" customHeight="1" x14ac:dyDescent="0.2">
      <c r="H753" s="46" t="str">
        <f>IF(Table1[[#This Row],[CFU (static)]]&gt;=$B$7,"Cx Positive","Cx Negative")</f>
        <v>Cx Negative</v>
      </c>
      <c r="I753" s="46" t="str" cm="1">
        <f t="array" ref="I75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53" s="46" t="str" cm="1">
        <f t="array" ref="J75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53" s="44" t="s">
        <v>4</v>
      </c>
      <c r="L753" s="44" t="s">
        <v>4</v>
      </c>
      <c r="M753" s="44" t="s">
        <v>9</v>
      </c>
      <c r="N753" s="45">
        <v>0</v>
      </c>
    </row>
    <row r="754" spans="8:14" ht="17" customHeight="1" x14ac:dyDescent="0.2">
      <c r="H754" s="46" t="str">
        <f>IF(Table1[[#This Row],[CFU (static)]]&gt;=$B$7,"Cx Positive","Cx Negative")</f>
        <v>Cx Negative</v>
      </c>
      <c r="I754" s="46" t="str" cm="1">
        <f t="array" ref="I75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54" s="46" t="str" cm="1">
        <f t="array" ref="J75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54" s="44" t="s">
        <v>4</v>
      </c>
      <c r="L754" s="44" t="s">
        <v>4</v>
      </c>
      <c r="M754" s="44" t="s">
        <v>4</v>
      </c>
      <c r="N754" s="45">
        <v>0</v>
      </c>
    </row>
    <row r="755" spans="8:14" ht="17" customHeight="1" x14ac:dyDescent="0.2">
      <c r="H755" s="46" t="str">
        <f>IF(Table1[[#This Row],[CFU (static)]]&gt;=$B$7,"Cx Positive","Cx Negative")</f>
        <v>Cx Positive</v>
      </c>
      <c r="I755" s="46" t="str" cm="1">
        <f t="array" ref="I75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55" s="46" t="str" cm="1">
        <f t="array" ref="J75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755" s="44" t="s">
        <v>5</v>
      </c>
      <c r="L755" s="44" t="s">
        <v>4</v>
      </c>
      <c r="M755" s="44" t="s">
        <v>8</v>
      </c>
      <c r="N755" s="45">
        <v>100000</v>
      </c>
    </row>
    <row r="756" spans="8:14" ht="17" customHeight="1" x14ac:dyDescent="0.2">
      <c r="H756" s="46" t="str">
        <f>IF(Table1[[#This Row],[CFU (static)]]&gt;=$B$7,"Cx Positive","Cx Negative")</f>
        <v>Cx Negative</v>
      </c>
      <c r="I756" s="46" t="str" cm="1">
        <f t="array" ref="I75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56" s="46" t="str" cm="1">
        <f t="array" ref="J75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56" s="44" t="s">
        <v>7</v>
      </c>
      <c r="L756" s="44" t="s">
        <v>4</v>
      </c>
      <c r="M756" s="44" t="s">
        <v>7</v>
      </c>
      <c r="N756" s="45">
        <v>0</v>
      </c>
    </row>
    <row r="757" spans="8:14" ht="17" customHeight="1" x14ac:dyDescent="0.2">
      <c r="H757" s="46" t="str">
        <f>IF(Table1[[#This Row],[CFU (static)]]&gt;=$B$7,"Cx Positive","Cx Negative")</f>
        <v>Cx Negative</v>
      </c>
      <c r="I757" s="46" t="str" cm="1">
        <f t="array" ref="I75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57" s="46" t="str" cm="1">
        <f t="array" ref="J75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57" s="44" t="s">
        <v>4</v>
      </c>
      <c r="L757" s="44" t="s">
        <v>4</v>
      </c>
      <c r="M757" s="44" t="s">
        <v>4</v>
      </c>
      <c r="N757" s="45">
        <v>0</v>
      </c>
    </row>
    <row r="758" spans="8:14" ht="17" customHeight="1" x14ac:dyDescent="0.2">
      <c r="H758" s="46" t="str">
        <f>IF(Table1[[#This Row],[CFU (static)]]&gt;=$B$7,"Cx Positive","Cx Negative")</f>
        <v>Cx Negative</v>
      </c>
      <c r="I758" s="46" t="str" cm="1">
        <f t="array" ref="I75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58" s="46" t="str" cm="1">
        <f t="array" ref="J75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58" s="44" t="s">
        <v>4</v>
      </c>
      <c r="L758" s="44" t="s">
        <v>4</v>
      </c>
      <c r="M758" s="44" t="s">
        <v>4</v>
      </c>
      <c r="N758" s="45">
        <v>0</v>
      </c>
    </row>
    <row r="759" spans="8:14" ht="17" customHeight="1" x14ac:dyDescent="0.2">
      <c r="H759" s="46" t="str">
        <f>IF(Table1[[#This Row],[CFU (static)]]&gt;=$B$7,"Cx Positive","Cx Negative")</f>
        <v>Cx Negative</v>
      </c>
      <c r="I759" s="46" t="str" cm="1">
        <f t="array" ref="I75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59" s="46" t="str" cm="1">
        <f t="array" ref="J75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59" s="44" t="s">
        <v>5</v>
      </c>
      <c r="L759" s="44" t="s">
        <v>4</v>
      </c>
      <c r="M759" s="44" t="s">
        <v>4</v>
      </c>
      <c r="N759" s="45">
        <v>50000</v>
      </c>
    </row>
    <row r="760" spans="8:14" ht="17" customHeight="1" x14ac:dyDescent="0.2">
      <c r="H760" s="46" t="str">
        <f>IF(Table1[[#This Row],[CFU (static)]]&gt;=$B$7,"Cx Positive","Cx Negative")</f>
        <v>Cx Negative</v>
      </c>
      <c r="I760" s="46" t="str" cm="1">
        <f t="array" ref="I76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60" s="46" t="str" cm="1">
        <f t="array" ref="J76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60" s="44" t="s">
        <v>4</v>
      </c>
      <c r="L760" s="44" t="s">
        <v>4</v>
      </c>
      <c r="M760" s="44" t="s">
        <v>4</v>
      </c>
      <c r="N760" s="45">
        <v>0</v>
      </c>
    </row>
    <row r="761" spans="8:14" ht="17" customHeight="1" x14ac:dyDescent="0.2">
      <c r="H761" s="46" t="str">
        <f>IF(Table1[[#This Row],[CFU (static)]]&gt;=$B$7,"Cx Positive","Cx Negative")</f>
        <v>Cx Negative</v>
      </c>
      <c r="I761" s="46" t="str" cm="1">
        <f t="array" ref="I76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61" s="46" t="str" cm="1">
        <f t="array" ref="J76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61" s="44" t="s">
        <v>4</v>
      </c>
      <c r="L761" s="44" t="s">
        <v>4</v>
      </c>
      <c r="M761" s="44" t="s">
        <v>4</v>
      </c>
      <c r="N761" s="45">
        <v>0</v>
      </c>
    </row>
    <row r="762" spans="8:14" ht="17" customHeight="1" x14ac:dyDescent="0.2">
      <c r="H762" s="46" t="str">
        <f>IF(Table1[[#This Row],[CFU (static)]]&gt;=$B$7,"Cx Positive","Cx Negative")</f>
        <v>Cx Negative</v>
      </c>
      <c r="I762" s="46" t="str" cm="1">
        <f t="array" ref="I76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62" s="46" t="str" cm="1">
        <f t="array" ref="J76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62" s="44" t="s">
        <v>5</v>
      </c>
      <c r="L762" s="44" t="s">
        <v>4</v>
      </c>
      <c r="M762" s="44" t="s">
        <v>8</v>
      </c>
      <c r="N762" s="45">
        <v>0</v>
      </c>
    </row>
    <row r="763" spans="8:14" ht="17" customHeight="1" x14ac:dyDescent="0.2">
      <c r="H763" s="46" t="str">
        <f>IF(Table1[[#This Row],[CFU (static)]]&gt;=$B$7,"Cx Positive","Cx Negative")</f>
        <v>Cx Positive</v>
      </c>
      <c r="I763" s="46" t="str" cm="1">
        <f t="array" ref="I76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63" s="46" t="str" cm="1">
        <f t="array" ref="J76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763" s="44" t="s">
        <v>7</v>
      </c>
      <c r="L763" s="44" t="s">
        <v>6</v>
      </c>
      <c r="M763" s="44" t="s">
        <v>4</v>
      </c>
      <c r="N763" s="45">
        <v>100000</v>
      </c>
    </row>
    <row r="764" spans="8:14" ht="17" customHeight="1" x14ac:dyDescent="0.2">
      <c r="H764" s="46" t="str">
        <f>IF(Table1[[#This Row],[CFU (static)]]&gt;=$B$7,"Cx Positive","Cx Negative")</f>
        <v>Cx Negative</v>
      </c>
      <c r="I764" s="46" t="str" cm="1">
        <f t="array" ref="I76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64" s="46" t="str" cm="1">
        <f t="array" ref="J76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64" s="44" t="s">
        <v>4</v>
      </c>
      <c r="L764" s="44" t="s">
        <v>4</v>
      </c>
      <c r="M764" s="44" t="s">
        <v>4</v>
      </c>
      <c r="N764" s="45">
        <v>0</v>
      </c>
    </row>
    <row r="765" spans="8:14" ht="17" customHeight="1" x14ac:dyDescent="0.2">
      <c r="H765" s="46" t="str">
        <f>IF(Table1[[#This Row],[CFU (static)]]&gt;=$B$7,"Cx Positive","Cx Negative")</f>
        <v>Cx Negative</v>
      </c>
      <c r="I765" s="46" t="str" cm="1">
        <f t="array" ref="I76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65" s="46" t="str" cm="1">
        <f t="array" ref="J76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65" s="44" t="s">
        <v>4</v>
      </c>
      <c r="L765" s="44" t="s">
        <v>4</v>
      </c>
      <c r="M765" s="44" t="s">
        <v>4</v>
      </c>
      <c r="N765" s="45">
        <v>0</v>
      </c>
    </row>
    <row r="766" spans="8:14" ht="17" customHeight="1" x14ac:dyDescent="0.2">
      <c r="H766" s="46" t="str">
        <f>IF(Table1[[#This Row],[CFU (static)]]&gt;=$B$7,"Cx Positive","Cx Negative")</f>
        <v>Cx Positive</v>
      </c>
      <c r="I766" s="46" t="str" cm="1">
        <f t="array" ref="I76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66" s="46" t="str" cm="1">
        <f t="array" ref="J76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766" s="44" t="s">
        <v>5</v>
      </c>
      <c r="L766" s="44" t="s">
        <v>4</v>
      </c>
      <c r="M766" s="44" t="s">
        <v>7</v>
      </c>
      <c r="N766" s="45">
        <v>100000</v>
      </c>
    </row>
    <row r="767" spans="8:14" ht="17" customHeight="1" x14ac:dyDescent="0.2">
      <c r="H767" s="46" t="str">
        <f>IF(Table1[[#This Row],[CFU (static)]]&gt;=$B$7,"Cx Positive","Cx Negative")</f>
        <v>Cx Negative</v>
      </c>
      <c r="I767" s="46" t="str" cm="1">
        <f t="array" ref="I76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67" s="46" t="str" cm="1">
        <f t="array" ref="J76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67" s="44" t="s">
        <v>5</v>
      </c>
      <c r="L767" s="44" t="s">
        <v>4</v>
      </c>
      <c r="M767" s="44" t="s">
        <v>7</v>
      </c>
      <c r="N767" s="45">
        <v>0</v>
      </c>
    </row>
    <row r="768" spans="8:14" ht="17" customHeight="1" x14ac:dyDescent="0.2">
      <c r="H768" s="46" t="str">
        <f>IF(Table1[[#This Row],[CFU (static)]]&gt;=$B$7,"Cx Positive","Cx Negative")</f>
        <v>Cx Negative</v>
      </c>
      <c r="I768" s="46" t="str" cm="1">
        <f t="array" ref="I76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68" s="46" t="str" cm="1">
        <f t="array" ref="J76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68" s="44" t="s">
        <v>4</v>
      </c>
      <c r="L768" s="44" t="s">
        <v>4</v>
      </c>
      <c r="M768" s="44" t="s">
        <v>4</v>
      </c>
      <c r="N768" s="45">
        <v>0</v>
      </c>
    </row>
    <row r="769" spans="8:14" ht="17" customHeight="1" x14ac:dyDescent="0.2">
      <c r="H769" s="46" t="str">
        <f>IF(Table1[[#This Row],[CFU (static)]]&gt;=$B$7,"Cx Positive","Cx Negative")</f>
        <v>Cx Negative</v>
      </c>
      <c r="I769" s="46" t="str" cm="1">
        <f t="array" ref="I76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69" s="46" t="str" cm="1">
        <f t="array" ref="J76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69" s="44" t="s">
        <v>4</v>
      </c>
      <c r="L769" s="44" t="s">
        <v>4</v>
      </c>
      <c r="M769" s="44" t="s">
        <v>4</v>
      </c>
      <c r="N769" s="45">
        <v>0</v>
      </c>
    </row>
    <row r="770" spans="8:14" ht="17" customHeight="1" x14ac:dyDescent="0.2">
      <c r="H770" s="46" t="str">
        <f>IF(Table1[[#This Row],[CFU (static)]]&gt;=$B$7,"Cx Positive","Cx Negative")</f>
        <v>Cx Negative</v>
      </c>
      <c r="I770" s="46" t="str" cm="1">
        <f t="array" ref="I77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70" s="46" t="str" cm="1">
        <f t="array" ref="J77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70" s="44" t="s">
        <v>4</v>
      </c>
      <c r="L770" s="44" t="s">
        <v>4</v>
      </c>
      <c r="M770" s="44" t="s">
        <v>4</v>
      </c>
      <c r="N770" s="45">
        <v>0</v>
      </c>
    </row>
    <row r="771" spans="8:14" ht="17" customHeight="1" x14ac:dyDescent="0.2">
      <c r="H771" s="46" t="str">
        <f>IF(Table1[[#This Row],[CFU (static)]]&gt;=$B$7,"Cx Positive","Cx Negative")</f>
        <v>Cx Negative</v>
      </c>
      <c r="I771" s="46" t="str" cm="1">
        <f t="array" ref="I77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71" s="46" t="str" cm="1">
        <f t="array" ref="J77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71" s="44" t="s">
        <v>4</v>
      </c>
      <c r="L771" s="44" t="s">
        <v>4</v>
      </c>
      <c r="M771" s="44" t="s">
        <v>4</v>
      </c>
      <c r="N771" s="45">
        <v>0</v>
      </c>
    </row>
    <row r="772" spans="8:14" ht="17" customHeight="1" x14ac:dyDescent="0.2">
      <c r="H772" s="46" t="str">
        <f>IF(Table1[[#This Row],[CFU (static)]]&gt;=$B$7,"Cx Positive","Cx Negative")</f>
        <v>Cx Negative</v>
      </c>
      <c r="I772" s="46" t="str" cm="1">
        <f t="array" ref="I77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72" s="46" t="str" cm="1">
        <f t="array" ref="J77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72" s="44" t="s">
        <v>4</v>
      </c>
      <c r="L772" s="44" t="s">
        <v>4</v>
      </c>
      <c r="M772" s="44" t="s">
        <v>9</v>
      </c>
      <c r="N772" s="45">
        <v>0</v>
      </c>
    </row>
    <row r="773" spans="8:14" ht="17" customHeight="1" x14ac:dyDescent="0.2">
      <c r="H773" s="46" t="str">
        <f>IF(Table1[[#This Row],[CFU (static)]]&gt;=$B$7,"Cx Positive","Cx Negative")</f>
        <v>Cx Negative</v>
      </c>
      <c r="I773" s="46" t="str" cm="1">
        <f t="array" ref="I77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73" s="46" t="str" cm="1">
        <f t="array" ref="J77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73" s="44" t="s">
        <v>7</v>
      </c>
      <c r="L773" s="44" t="s">
        <v>4</v>
      </c>
      <c r="M773" s="44" t="s">
        <v>4</v>
      </c>
      <c r="N773" s="45">
        <v>0</v>
      </c>
    </row>
    <row r="774" spans="8:14" ht="17" customHeight="1" x14ac:dyDescent="0.2">
      <c r="H774" s="46" t="str">
        <f>IF(Table1[[#This Row],[CFU (static)]]&gt;=$B$7,"Cx Positive","Cx Negative")</f>
        <v>Cx Negative</v>
      </c>
      <c r="I774" s="46" t="str" cm="1">
        <f t="array" ref="I77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74" s="46" t="str" cm="1">
        <f t="array" ref="J77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74" s="44" t="s">
        <v>4</v>
      </c>
      <c r="L774" s="44" t="s">
        <v>4</v>
      </c>
      <c r="M774" s="44" t="s">
        <v>4</v>
      </c>
      <c r="N774" s="45">
        <v>0</v>
      </c>
    </row>
    <row r="775" spans="8:14" ht="17" customHeight="1" x14ac:dyDescent="0.2">
      <c r="H775" s="46" t="str">
        <f>IF(Table1[[#This Row],[CFU (static)]]&gt;=$B$7,"Cx Positive","Cx Negative")</f>
        <v>Cx Negative</v>
      </c>
      <c r="I775" s="46" t="str" cm="1">
        <f t="array" ref="I77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75" s="46" t="str" cm="1">
        <f t="array" ref="J77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75" s="44" t="s">
        <v>4</v>
      </c>
      <c r="L775" s="44" t="s">
        <v>4</v>
      </c>
      <c r="M775" s="44" t="s">
        <v>4</v>
      </c>
      <c r="N775" s="45">
        <v>0</v>
      </c>
    </row>
    <row r="776" spans="8:14" ht="17" customHeight="1" x14ac:dyDescent="0.2">
      <c r="H776" s="46" t="str">
        <f>IF(Table1[[#This Row],[CFU (static)]]&gt;=$B$7,"Cx Positive","Cx Negative")</f>
        <v>Cx Negative</v>
      </c>
      <c r="I776" s="46" t="str" cm="1">
        <f t="array" ref="I77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76" s="46" t="str" cm="1">
        <f t="array" ref="J77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76" s="44" t="s">
        <v>7</v>
      </c>
      <c r="L776" s="44" t="s">
        <v>4</v>
      </c>
      <c r="M776" s="44" t="s">
        <v>8</v>
      </c>
      <c r="N776" s="45">
        <v>0</v>
      </c>
    </row>
    <row r="777" spans="8:14" ht="17" customHeight="1" x14ac:dyDescent="0.2">
      <c r="H777" s="46" t="str">
        <f>IF(Table1[[#This Row],[CFU (static)]]&gt;=$B$7,"Cx Positive","Cx Negative")</f>
        <v>Cx Negative</v>
      </c>
      <c r="I777" s="46" t="str" cm="1">
        <f t="array" ref="I77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77" s="46" t="str" cm="1">
        <f t="array" ref="J77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77" s="44" t="s">
        <v>4</v>
      </c>
      <c r="L777" s="44" t="s">
        <v>4</v>
      </c>
      <c r="M777" s="44" t="s">
        <v>7</v>
      </c>
      <c r="N777" s="45">
        <v>0</v>
      </c>
    </row>
    <row r="778" spans="8:14" ht="17" customHeight="1" x14ac:dyDescent="0.2">
      <c r="H778" s="46" t="str">
        <f>IF(Table1[[#This Row],[CFU (static)]]&gt;=$B$7,"Cx Positive","Cx Negative")</f>
        <v>Cx Negative</v>
      </c>
      <c r="I778" s="46" t="str" cm="1">
        <f t="array" ref="I77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78" s="46" t="str" cm="1">
        <f t="array" ref="J77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78" s="44" t="s">
        <v>4</v>
      </c>
      <c r="L778" s="44" t="s">
        <v>4</v>
      </c>
      <c r="M778" s="44" t="s">
        <v>4</v>
      </c>
      <c r="N778" s="45">
        <v>0</v>
      </c>
    </row>
    <row r="779" spans="8:14" ht="17" customHeight="1" x14ac:dyDescent="0.2">
      <c r="H779" s="46" t="str">
        <f>IF(Table1[[#This Row],[CFU (static)]]&gt;=$B$7,"Cx Positive","Cx Negative")</f>
        <v>Cx Negative</v>
      </c>
      <c r="I779" s="46" t="str" cm="1">
        <f t="array" ref="I77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79" s="46" t="str" cm="1">
        <f t="array" ref="J77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79" s="44" t="s">
        <v>4</v>
      </c>
      <c r="L779" s="44" t="s">
        <v>4</v>
      </c>
      <c r="M779" s="44" t="s">
        <v>4</v>
      </c>
      <c r="N779" s="45">
        <v>50000</v>
      </c>
    </row>
    <row r="780" spans="8:14" ht="17" customHeight="1" x14ac:dyDescent="0.2">
      <c r="H780" s="46" t="str">
        <f>IF(Table1[[#This Row],[CFU (static)]]&gt;=$B$7,"Cx Positive","Cx Negative")</f>
        <v>Cx Negative</v>
      </c>
      <c r="I780" s="46" t="str" cm="1">
        <f t="array" ref="I78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80" s="46" t="str" cm="1">
        <f t="array" ref="J78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80" s="44" t="s">
        <v>8</v>
      </c>
      <c r="L780" s="44" t="s">
        <v>4</v>
      </c>
      <c r="M780" s="44" t="s">
        <v>4</v>
      </c>
      <c r="N780" s="45">
        <v>0</v>
      </c>
    </row>
    <row r="781" spans="8:14" ht="17" customHeight="1" x14ac:dyDescent="0.2">
      <c r="H781" s="46" t="str">
        <f>IF(Table1[[#This Row],[CFU (static)]]&gt;=$B$7,"Cx Positive","Cx Negative")</f>
        <v>Cx Negative</v>
      </c>
      <c r="I781" s="46" t="str" cm="1">
        <f t="array" ref="I78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81" s="46" t="str" cm="1">
        <f t="array" ref="J78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81" s="44" t="s">
        <v>4</v>
      </c>
      <c r="L781" s="44" t="s">
        <v>4</v>
      </c>
      <c r="M781" s="44" t="s">
        <v>5</v>
      </c>
      <c r="N781" s="45">
        <v>0</v>
      </c>
    </row>
    <row r="782" spans="8:14" ht="17" customHeight="1" x14ac:dyDescent="0.2">
      <c r="H782" s="46" t="str">
        <f>IF(Table1[[#This Row],[CFU (static)]]&gt;=$B$7,"Cx Positive","Cx Negative")</f>
        <v>Cx Negative</v>
      </c>
      <c r="I782" s="46" t="str" cm="1">
        <f t="array" ref="I78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82" s="46" t="str" cm="1">
        <f t="array" ref="J78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82" s="44" t="s">
        <v>4</v>
      </c>
      <c r="L782" s="44" t="s">
        <v>4</v>
      </c>
      <c r="M782" s="44" t="s">
        <v>4</v>
      </c>
      <c r="N782" s="45">
        <v>0</v>
      </c>
    </row>
    <row r="783" spans="8:14" ht="17" customHeight="1" x14ac:dyDescent="0.2">
      <c r="H783" s="46" t="str">
        <f>IF(Table1[[#This Row],[CFU (static)]]&gt;=$B$7,"Cx Positive","Cx Negative")</f>
        <v>Cx Negative</v>
      </c>
      <c r="I783" s="46" t="str" cm="1">
        <f t="array" ref="I78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83" s="46" t="str" cm="1">
        <f t="array" ref="J78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83" s="44" t="s">
        <v>4</v>
      </c>
      <c r="L783" s="44" t="s">
        <v>4</v>
      </c>
      <c r="M783" s="44" t="s">
        <v>4</v>
      </c>
      <c r="N783" s="45">
        <v>10000</v>
      </c>
    </row>
    <row r="784" spans="8:14" ht="17" customHeight="1" x14ac:dyDescent="0.2">
      <c r="H784" s="46" t="str">
        <f>IF(Table1[[#This Row],[CFU (static)]]&gt;=$B$7,"Cx Positive","Cx Negative")</f>
        <v>Cx Negative</v>
      </c>
      <c r="I784" s="46" t="str" cm="1">
        <f t="array" ref="I78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84" s="46" t="str" cm="1">
        <f t="array" ref="J78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84" s="44" t="s">
        <v>4</v>
      </c>
      <c r="L784" s="44" t="s">
        <v>4</v>
      </c>
      <c r="M784" s="44" t="s">
        <v>8</v>
      </c>
      <c r="N784" s="45">
        <v>0</v>
      </c>
    </row>
    <row r="785" spans="8:14" ht="17" customHeight="1" x14ac:dyDescent="0.2">
      <c r="H785" s="46" t="str">
        <f>IF(Table1[[#This Row],[CFU (static)]]&gt;=$B$7,"Cx Positive","Cx Negative")</f>
        <v>Cx Positive</v>
      </c>
      <c r="I785" s="46" t="str" cm="1">
        <f t="array" ref="I78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85" s="46" t="str" cm="1">
        <f t="array" ref="J78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785" s="44" t="s">
        <v>5</v>
      </c>
      <c r="L785" s="44" t="s">
        <v>6</v>
      </c>
      <c r="M785" s="44" t="s">
        <v>5</v>
      </c>
      <c r="N785" s="45">
        <v>100000</v>
      </c>
    </row>
    <row r="786" spans="8:14" ht="17" customHeight="1" x14ac:dyDescent="0.2">
      <c r="H786" s="46" t="str">
        <f>IF(Table1[[#This Row],[CFU (static)]]&gt;=$B$7,"Cx Positive","Cx Negative")</f>
        <v>Cx Negative</v>
      </c>
      <c r="I786" s="46" t="str" cm="1">
        <f t="array" ref="I78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86" s="46" t="str" cm="1">
        <f t="array" ref="J78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86" s="44" t="s">
        <v>4</v>
      </c>
      <c r="L786" s="44" t="s">
        <v>4</v>
      </c>
      <c r="M786" s="44" t="s">
        <v>4</v>
      </c>
      <c r="N786" s="45">
        <v>0</v>
      </c>
    </row>
    <row r="787" spans="8:14" ht="17" customHeight="1" x14ac:dyDescent="0.2">
      <c r="H787" s="46" t="str">
        <f>IF(Table1[[#This Row],[CFU (static)]]&gt;=$B$7,"Cx Positive","Cx Negative")</f>
        <v>Cx Negative</v>
      </c>
      <c r="I787" s="46" t="str" cm="1">
        <f t="array" ref="I78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87" s="46" t="str" cm="1">
        <f t="array" ref="J78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87" s="44" t="s">
        <v>4</v>
      </c>
      <c r="L787" s="44" t="s">
        <v>4</v>
      </c>
      <c r="M787" s="44" t="s">
        <v>5</v>
      </c>
      <c r="N787" s="45">
        <v>0</v>
      </c>
    </row>
    <row r="788" spans="8:14" ht="17" customHeight="1" x14ac:dyDescent="0.2">
      <c r="H788" s="46" t="str">
        <f>IF(Table1[[#This Row],[CFU (static)]]&gt;=$B$7,"Cx Positive","Cx Negative")</f>
        <v>Cx Negative</v>
      </c>
      <c r="I788" s="46" t="str" cm="1">
        <f t="array" ref="I78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88" s="46" t="str" cm="1">
        <f t="array" ref="J78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88" s="44" t="s">
        <v>4</v>
      </c>
      <c r="L788" s="44" t="s">
        <v>4</v>
      </c>
      <c r="M788" s="44" t="s">
        <v>4</v>
      </c>
      <c r="N788" s="45">
        <v>0</v>
      </c>
    </row>
    <row r="789" spans="8:14" ht="17" customHeight="1" x14ac:dyDescent="0.2">
      <c r="H789" s="46" t="str">
        <f>IF(Table1[[#This Row],[CFU (static)]]&gt;=$B$7,"Cx Positive","Cx Negative")</f>
        <v>Cx Negative</v>
      </c>
      <c r="I789" s="46" t="str" cm="1">
        <f t="array" ref="I78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89" s="46" t="str" cm="1">
        <f t="array" ref="J78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89" s="44" t="s">
        <v>4</v>
      </c>
      <c r="L789" s="44" t="s">
        <v>4</v>
      </c>
      <c r="M789" s="44" t="s">
        <v>4</v>
      </c>
      <c r="N789" s="45">
        <v>0</v>
      </c>
    </row>
    <row r="790" spans="8:14" ht="17" customHeight="1" x14ac:dyDescent="0.2">
      <c r="H790" s="46" t="str">
        <f>IF(Table1[[#This Row],[CFU (static)]]&gt;=$B$7,"Cx Positive","Cx Negative")</f>
        <v>Cx Negative</v>
      </c>
      <c r="I790" s="46" t="str" cm="1">
        <f t="array" ref="I79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90" s="46" t="str" cm="1">
        <f t="array" ref="J79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90" s="44" t="s">
        <v>4</v>
      </c>
      <c r="L790" s="44" t="s">
        <v>4</v>
      </c>
      <c r="M790" s="44" t="s">
        <v>4</v>
      </c>
      <c r="N790" s="45">
        <v>0</v>
      </c>
    </row>
    <row r="791" spans="8:14" ht="17" customHeight="1" x14ac:dyDescent="0.2">
      <c r="H791" s="46" t="str">
        <f>IF(Table1[[#This Row],[CFU (static)]]&gt;=$B$7,"Cx Positive","Cx Negative")</f>
        <v>Cx Positive</v>
      </c>
      <c r="I791" s="46" t="str" cm="1">
        <f t="array" ref="I79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91" s="46" t="str" cm="1">
        <f t="array" ref="J79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791" s="44" t="s">
        <v>5</v>
      </c>
      <c r="L791" s="44" t="s">
        <v>6</v>
      </c>
      <c r="M791" s="44" t="s">
        <v>8</v>
      </c>
      <c r="N791" s="45">
        <v>100000</v>
      </c>
    </row>
    <row r="792" spans="8:14" ht="17" customHeight="1" x14ac:dyDescent="0.2">
      <c r="H792" s="46" t="str">
        <f>IF(Table1[[#This Row],[CFU (static)]]&gt;=$B$7,"Cx Positive","Cx Negative")</f>
        <v>Cx Negative</v>
      </c>
      <c r="I792" s="46" t="str" cm="1">
        <f t="array" ref="I79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92" s="46" t="str" cm="1">
        <f t="array" ref="J79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92" s="44" t="s">
        <v>7</v>
      </c>
      <c r="L792" s="44" t="s">
        <v>4</v>
      </c>
      <c r="M792" s="44" t="s">
        <v>4</v>
      </c>
      <c r="N792" s="45">
        <v>0</v>
      </c>
    </row>
    <row r="793" spans="8:14" ht="17" customHeight="1" x14ac:dyDescent="0.2">
      <c r="H793" s="46" t="str">
        <f>IF(Table1[[#This Row],[CFU (static)]]&gt;=$B$7,"Cx Positive","Cx Negative")</f>
        <v>Cx Negative</v>
      </c>
      <c r="I793" s="46" t="str" cm="1">
        <f t="array" ref="I79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93" s="46" t="str" cm="1">
        <f t="array" ref="J79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93" s="44" t="s">
        <v>4</v>
      </c>
      <c r="L793" s="44" t="s">
        <v>4</v>
      </c>
      <c r="M793" s="44" t="s">
        <v>4</v>
      </c>
      <c r="N793" s="45">
        <v>0</v>
      </c>
    </row>
    <row r="794" spans="8:14" ht="17" customHeight="1" x14ac:dyDescent="0.2">
      <c r="H794" s="46" t="str">
        <f>IF(Table1[[#This Row],[CFU (static)]]&gt;=$B$7,"Cx Positive","Cx Negative")</f>
        <v>Cx Negative</v>
      </c>
      <c r="I794" s="46" t="str" cm="1">
        <f t="array" ref="I79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94" s="46" t="str" cm="1">
        <f t="array" ref="J79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94" s="44" t="s">
        <v>4</v>
      </c>
      <c r="L794" s="44" t="s">
        <v>4</v>
      </c>
      <c r="M794" s="44" t="s">
        <v>4</v>
      </c>
      <c r="N794" s="45">
        <v>0</v>
      </c>
    </row>
    <row r="795" spans="8:14" ht="17" customHeight="1" x14ac:dyDescent="0.2">
      <c r="H795" s="46" t="str">
        <f>IF(Table1[[#This Row],[CFU (static)]]&gt;=$B$7,"Cx Positive","Cx Negative")</f>
        <v>Cx Negative</v>
      </c>
      <c r="I795" s="46" t="str" cm="1">
        <f t="array" ref="I79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95" s="46" t="str" cm="1">
        <f t="array" ref="J79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95" s="44" t="s">
        <v>4</v>
      </c>
      <c r="L795" s="44" t="s">
        <v>4</v>
      </c>
      <c r="M795" s="44" t="s">
        <v>4</v>
      </c>
      <c r="N795" s="45">
        <v>0</v>
      </c>
    </row>
    <row r="796" spans="8:14" ht="17" customHeight="1" x14ac:dyDescent="0.2">
      <c r="H796" s="46" t="str">
        <f>IF(Table1[[#This Row],[CFU (static)]]&gt;=$B$7,"Cx Positive","Cx Negative")</f>
        <v>Cx Negative</v>
      </c>
      <c r="I796" s="46" t="str" cm="1">
        <f t="array" ref="I79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96" s="46" t="str" cm="1">
        <f t="array" ref="J79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96" s="44" t="s">
        <v>4</v>
      </c>
      <c r="L796" s="44" t="s">
        <v>4</v>
      </c>
      <c r="M796" s="44" t="s">
        <v>4</v>
      </c>
      <c r="N796" s="45">
        <v>0</v>
      </c>
    </row>
    <row r="797" spans="8:14" ht="17" customHeight="1" x14ac:dyDescent="0.2">
      <c r="H797" s="46" t="str">
        <f>IF(Table1[[#This Row],[CFU (static)]]&gt;=$B$7,"Cx Positive","Cx Negative")</f>
        <v>Cx Positive</v>
      </c>
      <c r="I797" s="46" t="str" cm="1">
        <f t="array" ref="I79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97" s="46" t="str" cm="1">
        <f t="array" ref="J79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797" s="44" t="s">
        <v>5</v>
      </c>
      <c r="L797" s="44" t="s">
        <v>4</v>
      </c>
      <c r="M797" s="44" t="s">
        <v>4</v>
      </c>
      <c r="N797" s="45">
        <v>100000</v>
      </c>
    </row>
    <row r="798" spans="8:14" ht="17" customHeight="1" x14ac:dyDescent="0.2">
      <c r="H798" s="46" t="str">
        <f>IF(Table1[[#This Row],[CFU (static)]]&gt;=$B$7,"Cx Positive","Cx Negative")</f>
        <v>Cx Negative</v>
      </c>
      <c r="I798" s="46" t="str" cm="1">
        <f t="array" ref="I79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798" s="46" t="str" cm="1">
        <f t="array" ref="J79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798" s="44" t="s">
        <v>4</v>
      </c>
      <c r="L798" s="44" t="s">
        <v>4</v>
      </c>
      <c r="M798" s="44" t="s">
        <v>4</v>
      </c>
      <c r="N798" s="45">
        <v>10000</v>
      </c>
    </row>
    <row r="799" spans="8:14" ht="17" customHeight="1" x14ac:dyDescent="0.2">
      <c r="H799" s="46" t="str">
        <f>IF(Table1[[#This Row],[CFU (static)]]&gt;=$B$7,"Cx Positive","Cx Negative")</f>
        <v>Cx Negative</v>
      </c>
      <c r="I799" s="46" t="str" cm="1">
        <f t="array" ref="I79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799" s="46" t="str" cm="1">
        <f t="array" ref="J79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799" s="44" t="s">
        <v>4</v>
      </c>
      <c r="L799" s="44" t="s">
        <v>4</v>
      </c>
      <c r="M799" s="44" t="s">
        <v>8</v>
      </c>
      <c r="N799" s="45">
        <v>0</v>
      </c>
    </row>
    <row r="800" spans="8:14" ht="17" customHeight="1" x14ac:dyDescent="0.2">
      <c r="H800" s="46" t="str">
        <f>IF(Table1[[#This Row],[CFU (static)]]&gt;=$B$7,"Cx Positive","Cx Negative")</f>
        <v>Cx Negative</v>
      </c>
      <c r="I800" s="46" t="str" cm="1">
        <f t="array" ref="I80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00" s="46" t="str" cm="1">
        <f t="array" ref="J80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00" s="44" t="s">
        <v>4</v>
      </c>
      <c r="L800" s="44" t="s">
        <v>4</v>
      </c>
      <c r="M800" s="44" t="s">
        <v>5</v>
      </c>
      <c r="N800" s="45">
        <v>0</v>
      </c>
    </row>
    <row r="801" spans="8:14" ht="17" customHeight="1" x14ac:dyDescent="0.2">
      <c r="H801" s="46" t="str">
        <f>IF(Table1[[#This Row],[CFU (static)]]&gt;=$B$7,"Cx Positive","Cx Negative")</f>
        <v>Cx Negative</v>
      </c>
      <c r="I801" s="46" t="str" cm="1">
        <f t="array" ref="I80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01" s="46" t="str" cm="1">
        <f t="array" ref="J80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01" s="44" t="s">
        <v>4</v>
      </c>
      <c r="L801" s="44" t="s">
        <v>4</v>
      </c>
      <c r="M801" s="44" t="s">
        <v>8</v>
      </c>
      <c r="N801" s="45">
        <v>0</v>
      </c>
    </row>
    <row r="802" spans="8:14" ht="17" customHeight="1" x14ac:dyDescent="0.2">
      <c r="H802" s="46" t="str">
        <f>IF(Table1[[#This Row],[CFU (static)]]&gt;=$B$7,"Cx Positive","Cx Negative")</f>
        <v>Cx Negative</v>
      </c>
      <c r="I802" s="46" t="str" cm="1">
        <f t="array" ref="I80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02" s="46" t="str" cm="1">
        <f t="array" ref="J80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02" s="44" t="s">
        <v>5</v>
      </c>
      <c r="L802" s="44" t="s">
        <v>4</v>
      </c>
      <c r="M802" s="44" t="s">
        <v>4</v>
      </c>
      <c r="N802" s="45">
        <v>0</v>
      </c>
    </row>
    <row r="803" spans="8:14" ht="17" customHeight="1" x14ac:dyDescent="0.2">
      <c r="H803" s="46" t="str">
        <f>IF(Table1[[#This Row],[CFU (static)]]&gt;=$B$7,"Cx Positive","Cx Negative")</f>
        <v>Cx Negative</v>
      </c>
      <c r="I803" s="46" t="str" cm="1">
        <f t="array" ref="I80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03" s="46" t="str" cm="1">
        <f t="array" ref="J80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03" s="44" t="s">
        <v>4</v>
      </c>
      <c r="L803" s="44" t="s">
        <v>4</v>
      </c>
      <c r="M803" s="44" t="s">
        <v>4</v>
      </c>
      <c r="N803" s="45">
        <v>0</v>
      </c>
    </row>
    <row r="804" spans="8:14" ht="17" customHeight="1" x14ac:dyDescent="0.2">
      <c r="H804" s="46" t="str">
        <f>IF(Table1[[#This Row],[CFU (static)]]&gt;=$B$7,"Cx Positive","Cx Negative")</f>
        <v>Cx Positive</v>
      </c>
      <c r="I804" s="46" t="str" cm="1">
        <f t="array" ref="I80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04" s="46" t="str" cm="1">
        <f t="array" ref="J80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804" s="44" t="s">
        <v>9</v>
      </c>
      <c r="L804" s="44" t="s">
        <v>4</v>
      </c>
      <c r="M804" s="44" t="s">
        <v>8</v>
      </c>
      <c r="N804" s="45">
        <v>100000</v>
      </c>
    </row>
    <row r="805" spans="8:14" ht="17" customHeight="1" x14ac:dyDescent="0.2">
      <c r="H805" s="46" t="str">
        <f>IF(Table1[[#This Row],[CFU (static)]]&gt;=$B$7,"Cx Positive","Cx Negative")</f>
        <v>Cx Negative</v>
      </c>
      <c r="I805" s="46" t="str" cm="1">
        <f t="array" ref="I80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05" s="46" t="str" cm="1">
        <f t="array" ref="J80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05" s="44" t="s">
        <v>8</v>
      </c>
      <c r="L805" s="44" t="s">
        <v>4</v>
      </c>
      <c r="M805" s="44" t="s">
        <v>8</v>
      </c>
      <c r="N805" s="45">
        <v>0</v>
      </c>
    </row>
    <row r="806" spans="8:14" ht="17" customHeight="1" x14ac:dyDescent="0.2">
      <c r="H806" s="46" t="str">
        <f>IF(Table1[[#This Row],[CFU (static)]]&gt;=$B$7,"Cx Positive","Cx Negative")</f>
        <v>Cx Negative</v>
      </c>
      <c r="I806" s="46" t="str" cm="1">
        <f t="array" ref="I80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06" s="46" t="str" cm="1">
        <f t="array" ref="J80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06" s="44" t="s">
        <v>8</v>
      </c>
      <c r="L806" s="44" t="s">
        <v>4</v>
      </c>
      <c r="M806" s="44" t="s">
        <v>5</v>
      </c>
      <c r="N806" s="45">
        <v>0</v>
      </c>
    </row>
    <row r="807" spans="8:14" ht="17" customHeight="1" x14ac:dyDescent="0.2">
      <c r="H807" s="46" t="str">
        <f>IF(Table1[[#This Row],[CFU (static)]]&gt;=$B$7,"Cx Positive","Cx Negative")</f>
        <v>Cx Negative</v>
      </c>
      <c r="I807" s="46" t="str" cm="1">
        <f t="array" ref="I80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07" s="46" t="str" cm="1">
        <f t="array" ref="J80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07" s="44" t="s">
        <v>4</v>
      </c>
      <c r="L807" s="44" t="s">
        <v>4</v>
      </c>
      <c r="M807" s="44" t="s">
        <v>9</v>
      </c>
      <c r="N807" s="45">
        <v>0</v>
      </c>
    </row>
    <row r="808" spans="8:14" ht="17" customHeight="1" x14ac:dyDescent="0.2">
      <c r="H808" s="46" t="str">
        <f>IF(Table1[[#This Row],[CFU (static)]]&gt;=$B$7,"Cx Positive","Cx Negative")</f>
        <v>Cx Negative</v>
      </c>
      <c r="I808" s="46" t="str" cm="1">
        <f t="array" ref="I80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08" s="46" t="str" cm="1">
        <f t="array" ref="J80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08" s="44" t="s">
        <v>4</v>
      </c>
      <c r="L808" s="44" t="s">
        <v>4</v>
      </c>
      <c r="M808" s="44" t="s">
        <v>4</v>
      </c>
      <c r="N808" s="45">
        <v>0</v>
      </c>
    </row>
    <row r="809" spans="8:14" ht="17" customHeight="1" x14ac:dyDescent="0.2">
      <c r="H809" s="46" t="str">
        <f>IF(Table1[[#This Row],[CFU (static)]]&gt;=$B$7,"Cx Positive","Cx Negative")</f>
        <v>Cx Negative</v>
      </c>
      <c r="I809" s="46" t="str" cm="1">
        <f t="array" ref="I80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09" s="46" t="str" cm="1">
        <f t="array" ref="J80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09" s="44" t="s">
        <v>4</v>
      </c>
      <c r="L809" s="44" t="s">
        <v>4</v>
      </c>
      <c r="M809" s="44" t="s">
        <v>9</v>
      </c>
      <c r="N809" s="45">
        <v>0</v>
      </c>
    </row>
    <row r="810" spans="8:14" ht="17" customHeight="1" x14ac:dyDescent="0.2">
      <c r="H810" s="46" t="str">
        <f>IF(Table1[[#This Row],[CFU (static)]]&gt;=$B$7,"Cx Positive","Cx Negative")</f>
        <v>Cx Negative</v>
      </c>
      <c r="I810" s="46" t="str" cm="1">
        <f t="array" ref="I81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10" s="46" t="str" cm="1">
        <f t="array" ref="J81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10" s="44" t="s">
        <v>4</v>
      </c>
      <c r="L810" s="44" t="s">
        <v>4</v>
      </c>
      <c r="M810" s="44" t="s">
        <v>4</v>
      </c>
      <c r="N810" s="45">
        <v>0</v>
      </c>
    </row>
    <row r="811" spans="8:14" ht="17" customHeight="1" x14ac:dyDescent="0.2">
      <c r="H811" s="46" t="str">
        <f>IF(Table1[[#This Row],[CFU (static)]]&gt;=$B$7,"Cx Positive","Cx Negative")</f>
        <v>Cx Negative</v>
      </c>
      <c r="I811" s="46" t="str" cm="1">
        <f t="array" ref="I81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11" s="46" t="str" cm="1">
        <f t="array" ref="J81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11" s="44" t="s">
        <v>4</v>
      </c>
      <c r="L811" s="44" t="s">
        <v>4</v>
      </c>
      <c r="M811" s="44" t="s">
        <v>4</v>
      </c>
      <c r="N811" s="45">
        <v>0</v>
      </c>
    </row>
    <row r="812" spans="8:14" ht="17" customHeight="1" x14ac:dyDescent="0.2">
      <c r="H812" s="46" t="str">
        <f>IF(Table1[[#This Row],[CFU (static)]]&gt;=$B$7,"Cx Positive","Cx Negative")</f>
        <v>Cx Positive</v>
      </c>
      <c r="I812" s="46" t="str" cm="1">
        <f t="array" ref="I81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12" s="46" t="str" cm="1">
        <f t="array" ref="J81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812" s="44" t="s">
        <v>7</v>
      </c>
      <c r="L812" s="44" t="s">
        <v>4</v>
      </c>
      <c r="M812" s="44" t="s">
        <v>9</v>
      </c>
      <c r="N812" s="45">
        <v>100000</v>
      </c>
    </row>
    <row r="813" spans="8:14" ht="17" customHeight="1" x14ac:dyDescent="0.2">
      <c r="H813" s="46" t="str">
        <f>IF(Table1[[#This Row],[CFU (static)]]&gt;=$B$7,"Cx Positive","Cx Negative")</f>
        <v>Cx Negative</v>
      </c>
      <c r="I813" s="46" t="str" cm="1">
        <f t="array" ref="I81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13" s="46" t="str" cm="1">
        <f t="array" ref="J81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13" s="44" t="s">
        <v>4</v>
      </c>
      <c r="L813" s="44" t="s">
        <v>4</v>
      </c>
      <c r="M813" s="44" t="s">
        <v>5</v>
      </c>
      <c r="N813" s="45">
        <v>0</v>
      </c>
    </row>
    <row r="814" spans="8:14" ht="17" customHeight="1" x14ac:dyDescent="0.2">
      <c r="H814" s="46" t="str">
        <f>IF(Table1[[#This Row],[CFU (static)]]&gt;=$B$7,"Cx Positive","Cx Negative")</f>
        <v>Cx Negative</v>
      </c>
      <c r="I814" s="46" t="str" cm="1">
        <f t="array" ref="I81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14" s="46" t="str" cm="1">
        <f t="array" ref="J81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14" s="44" t="s">
        <v>4</v>
      </c>
      <c r="L814" s="44" t="s">
        <v>4</v>
      </c>
      <c r="M814" s="44" t="s">
        <v>9</v>
      </c>
      <c r="N814" s="45">
        <v>0</v>
      </c>
    </row>
    <row r="815" spans="8:14" ht="17" customHeight="1" x14ac:dyDescent="0.2">
      <c r="H815" s="46" t="str">
        <f>IF(Table1[[#This Row],[CFU (static)]]&gt;=$B$7,"Cx Positive","Cx Negative")</f>
        <v>Cx Positive</v>
      </c>
      <c r="I815" s="46" t="str" cm="1">
        <f t="array" ref="I81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15" s="46" t="str" cm="1">
        <f t="array" ref="J81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815" s="44" t="s">
        <v>7</v>
      </c>
      <c r="L815" s="44" t="s">
        <v>6</v>
      </c>
      <c r="M815" s="44" t="s">
        <v>5</v>
      </c>
      <c r="N815" s="45">
        <v>100000</v>
      </c>
    </row>
    <row r="816" spans="8:14" ht="17" customHeight="1" x14ac:dyDescent="0.2">
      <c r="H816" s="46" t="str">
        <f>IF(Table1[[#This Row],[CFU (static)]]&gt;=$B$7,"Cx Positive","Cx Negative")</f>
        <v>Cx Positive</v>
      </c>
      <c r="I816" s="46" t="str" cm="1">
        <f t="array" ref="I81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16" s="46" t="str" cm="1">
        <f t="array" ref="J81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816" s="44" t="s">
        <v>8</v>
      </c>
      <c r="L816" s="44" t="s">
        <v>4</v>
      </c>
      <c r="M816" s="44" t="s">
        <v>8</v>
      </c>
      <c r="N816" s="45">
        <v>100000</v>
      </c>
    </row>
    <row r="817" spans="8:14" ht="17" customHeight="1" x14ac:dyDescent="0.2">
      <c r="H817" s="46" t="str">
        <f>IF(Table1[[#This Row],[CFU (static)]]&gt;=$B$7,"Cx Positive","Cx Negative")</f>
        <v>Cx Negative</v>
      </c>
      <c r="I817" s="46" t="str" cm="1">
        <f t="array" ref="I81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17" s="46" t="str" cm="1">
        <f t="array" ref="J81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17" s="44" t="s">
        <v>4</v>
      </c>
      <c r="L817" s="44" t="s">
        <v>4</v>
      </c>
      <c r="M817" s="44" t="s">
        <v>4</v>
      </c>
      <c r="N817" s="45">
        <v>0</v>
      </c>
    </row>
    <row r="818" spans="8:14" ht="17" customHeight="1" x14ac:dyDescent="0.2">
      <c r="H818" s="46" t="str">
        <f>IF(Table1[[#This Row],[CFU (static)]]&gt;=$B$7,"Cx Positive","Cx Negative")</f>
        <v>Cx Negative</v>
      </c>
      <c r="I818" s="46" t="str" cm="1">
        <f t="array" ref="I81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18" s="46" t="str" cm="1">
        <f t="array" ref="J81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18" s="44" t="s">
        <v>4</v>
      </c>
      <c r="L818" s="44" t="s">
        <v>4</v>
      </c>
      <c r="M818" s="44" t="s">
        <v>4</v>
      </c>
      <c r="N818" s="45">
        <v>0</v>
      </c>
    </row>
    <row r="819" spans="8:14" ht="17" customHeight="1" x14ac:dyDescent="0.2">
      <c r="H819" s="46" t="str">
        <f>IF(Table1[[#This Row],[CFU (static)]]&gt;=$B$7,"Cx Positive","Cx Negative")</f>
        <v>Cx Negative</v>
      </c>
      <c r="I819" s="46" t="str" cm="1">
        <f t="array" ref="I81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19" s="46" t="str" cm="1">
        <f t="array" ref="J81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19" s="44" t="s">
        <v>4</v>
      </c>
      <c r="L819" s="44" t="s">
        <v>4</v>
      </c>
      <c r="M819" s="44" t="s">
        <v>5</v>
      </c>
      <c r="N819" s="45">
        <v>0</v>
      </c>
    </row>
    <row r="820" spans="8:14" ht="17" customHeight="1" x14ac:dyDescent="0.2">
      <c r="H820" s="46" t="str">
        <f>IF(Table1[[#This Row],[CFU (static)]]&gt;=$B$7,"Cx Positive","Cx Negative")</f>
        <v>Cx Negative</v>
      </c>
      <c r="I820" s="46" t="str" cm="1">
        <f t="array" ref="I82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20" s="46" t="str" cm="1">
        <f t="array" ref="J82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20" s="44" t="s">
        <v>4</v>
      </c>
      <c r="L820" s="44" t="s">
        <v>4</v>
      </c>
      <c r="M820" s="44" t="s">
        <v>4</v>
      </c>
      <c r="N820" s="45">
        <v>0</v>
      </c>
    </row>
    <row r="821" spans="8:14" ht="17" customHeight="1" x14ac:dyDescent="0.2">
      <c r="H821" s="46" t="str">
        <f>IF(Table1[[#This Row],[CFU (static)]]&gt;=$B$7,"Cx Positive","Cx Negative")</f>
        <v>Cx Negative</v>
      </c>
      <c r="I821" s="46" t="str" cm="1">
        <f t="array" ref="I82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21" s="46" t="str" cm="1">
        <f t="array" ref="J82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21" s="44" t="s">
        <v>4</v>
      </c>
      <c r="L821" s="44" t="s">
        <v>4</v>
      </c>
      <c r="M821" s="44" t="s">
        <v>4</v>
      </c>
      <c r="N821" s="45">
        <v>0</v>
      </c>
    </row>
    <row r="822" spans="8:14" ht="17" customHeight="1" x14ac:dyDescent="0.2">
      <c r="H822" s="46" t="str">
        <f>IF(Table1[[#This Row],[CFU (static)]]&gt;=$B$7,"Cx Positive","Cx Negative")</f>
        <v>Cx Negative</v>
      </c>
      <c r="I822" s="46" t="str" cm="1">
        <f t="array" ref="I82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22" s="46" t="str" cm="1">
        <f t="array" ref="J82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22" s="44" t="s">
        <v>4</v>
      </c>
      <c r="L822" s="44" t="s">
        <v>4</v>
      </c>
      <c r="M822" s="44" t="s">
        <v>4</v>
      </c>
      <c r="N822" s="45">
        <v>0</v>
      </c>
    </row>
    <row r="823" spans="8:14" ht="17" customHeight="1" x14ac:dyDescent="0.2">
      <c r="H823" s="46" t="str">
        <f>IF(Table1[[#This Row],[CFU (static)]]&gt;=$B$7,"Cx Positive","Cx Negative")</f>
        <v>Cx Negative</v>
      </c>
      <c r="I823" s="46" t="str" cm="1">
        <f t="array" ref="I82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23" s="46" t="str" cm="1">
        <f t="array" ref="J82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23" s="44" t="s">
        <v>4</v>
      </c>
      <c r="L823" s="44" t="s">
        <v>4</v>
      </c>
      <c r="M823" s="44" t="s">
        <v>5</v>
      </c>
      <c r="N823" s="45">
        <v>0</v>
      </c>
    </row>
    <row r="824" spans="8:14" ht="17" customHeight="1" x14ac:dyDescent="0.2">
      <c r="H824" s="46" t="str">
        <f>IF(Table1[[#This Row],[CFU (static)]]&gt;=$B$7,"Cx Positive","Cx Negative")</f>
        <v>Cx Negative</v>
      </c>
      <c r="I824" s="46" t="str" cm="1">
        <f t="array" ref="I82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24" s="46" t="str" cm="1">
        <f t="array" ref="J82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24" s="44" t="s">
        <v>5</v>
      </c>
      <c r="L824" s="44" t="s">
        <v>4</v>
      </c>
      <c r="M824" s="44" t="s">
        <v>8</v>
      </c>
      <c r="N824" s="45">
        <v>0</v>
      </c>
    </row>
    <row r="825" spans="8:14" ht="17" customHeight="1" x14ac:dyDescent="0.2">
      <c r="H825" s="46" t="str">
        <f>IF(Table1[[#This Row],[CFU (static)]]&gt;=$B$7,"Cx Positive","Cx Negative")</f>
        <v>Cx Negative</v>
      </c>
      <c r="I825" s="46" t="str" cm="1">
        <f t="array" ref="I82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25" s="46" t="str" cm="1">
        <f t="array" ref="J82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25" s="44" t="s">
        <v>4</v>
      </c>
      <c r="L825" s="44" t="s">
        <v>4</v>
      </c>
      <c r="M825" s="44" t="s">
        <v>4</v>
      </c>
      <c r="N825" s="45">
        <v>0</v>
      </c>
    </row>
    <row r="826" spans="8:14" ht="17" customHeight="1" x14ac:dyDescent="0.2">
      <c r="H826" s="46" t="str">
        <f>IF(Table1[[#This Row],[CFU (static)]]&gt;=$B$7,"Cx Positive","Cx Negative")</f>
        <v>Cx Positive</v>
      </c>
      <c r="I826" s="46" t="str" cm="1">
        <f t="array" ref="I82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26" s="46" t="str" cm="1">
        <f t="array" ref="J82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826" s="44" t="s">
        <v>5</v>
      </c>
      <c r="L826" s="44" t="s">
        <v>4</v>
      </c>
      <c r="M826" s="44" t="s">
        <v>8</v>
      </c>
      <c r="N826" s="45">
        <v>100000</v>
      </c>
    </row>
    <row r="827" spans="8:14" ht="17" customHeight="1" x14ac:dyDescent="0.2">
      <c r="H827" s="46" t="str">
        <f>IF(Table1[[#This Row],[CFU (static)]]&gt;=$B$7,"Cx Positive","Cx Negative")</f>
        <v>Cx Negative</v>
      </c>
      <c r="I827" s="46" t="str" cm="1">
        <f t="array" ref="I82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27" s="46" t="str" cm="1">
        <f t="array" ref="J82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27" s="44" t="s">
        <v>4</v>
      </c>
      <c r="L827" s="44" t="s">
        <v>4</v>
      </c>
      <c r="M827" s="44" t="s">
        <v>4</v>
      </c>
      <c r="N827" s="45">
        <v>0</v>
      </c>
    </row>
    <row r="828" spans="8:14" ht="17" customHeight="1" x14ac:dyDescent="0.2">
      <c r="H828" s="46" t="str">
        <f>IF(Table1[[#This Row],[CFU (static)]]&gt;=$B$7,"Cx Positive","Cx Negative")</f>
        <v>Cx Negative</v>
      </c>
      <c r="I828" s="46" t="str" cm="1">
        <f t="array" ref="I82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28" s="46" t="str" cm="1">
        <f t="array" ref="J82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28" s="44" t="s">
        <v>7</v>
      </c>
      <c r="L828" s="44" t="s">
        <v>4</v>
      </c>
      <c r="M828" s="44" t="s">
        <v>4</v>
      </c>
      <c r="N828" s="45">
        <v>0</v>
      </c>
    </row>
    <row r="829" spans="8:14" ht="17" customHeight="1" x14ac:dyDescent="0.2">
      <c r="H829" s="46" t="str">
        <f>IF(Table1[[#This Row],[CFU (static)]]&gt;=$B$7,"Cx Positive","Cx Negative")</f>
        <v>Cx Negative</v>
      </c>
      <c r="I829" s="46" t="str" cm="1">
        <f t="array" ref="I82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29" s="46" t="str" cm="1">
        <f t="array" ref="J82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29" s="44" t="s">
        <v>4</v>
      </c>
      <c r="L829" s="44" t="s">
        <v>4</v>
      </c>
      <c r="M829" s="44" t="s">
        <v>4</v>
      </c>
      <c r="N829" s="45">
        <v>0</v>
      </c>
    </row>
    <row r="830" spans="8:14" ht="17" customHeight="1" x14ac:dyDescent="0.2">
      <c r="H830" s="46" t="str">
        <f>IF(Table1[[#This Row],[CFU (static)]]&gt;=$B$7,"Cx Positive","Cx Negative")</f>
        <v>Cx Negative</v>
      </c>
      <c r="I830" s="46" t="str" cm="1">
        <f t="array" ref="I83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30" s="46" t="str" cm="1">
        <f t="array" ref="J83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30" s="44" t="s">
        <v>4</v>
      </c>
      <c r="L830" s="44" t="s">
        <v>4</v>
      </c>
      <c r="M830" s="44" t="s">
        <v>4</v>
      </c>
      <c r="N830" s="45">
        <v>0</v>
      </c>
    </row>
    <row r="831" spans="8:14" ht="17" customHeight="1" x14ac:dyDescent="0.2">
      <c r="H831" s="46" t="str">
        <f>IF(Table1[[#This Row],[CFU (static)]]&gt;=$B$7,"Cx Positive","Cx Negative")</f>
        <v>Cx Negative</v>
      </c>
      <c r="I831" s="46" t="str" cm="1">
        <f t="array" ref="I83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31" s="46" t="str" cm="1">
        <f t="array" ref="J83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31" s="44" t="s">
        <v>5</v>
      </c>
      <c r="L831" s="44" t="s">
        <v>6</v>
      </c>
      <c r="M831" s="44" t="s">
        <v>8</v>
      </c>
      <c r="N831" s="45">
        <v>50000</v>
      </c>
    </row>
    <row r="832" spans="8:14" ht="17" customHeight="1" x14ac:dyDescent="0.2">
      <c r="H832" s="46" t="str">
        <f>IF(Table1[[#This Row],[CFU (static)]]&gt;=$B$7,"Cx Positive","Cx Negative")</f>
        <v>Cx Negative</v>
      </c>
      <c r="I832" s="46" t="str" cm="1">
        <f t="array" ref="I83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32" s="46" t="str" cm="1">
        <f t="array" ref="J83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32" s="44" t="s">
        <v>4</v>
      </c>
      <c r="L832" s="44" t="s">
        <v>4</v>
      </c>
      <c r="M832" s="44" t="s">
        <v>9</v>
      </c>
      <c r="N832" s="45">
        <v>0</v>
      </c>
    </row>
    <row r="833" spans="8:14" ht="17" customHeight="1" x14ac:dyDescent="0.2">
      <c r="H833" s="46" t="str">
        <f>IF(Table1[[#This Row],[CFU (static)]]&gt;=$B$7,"Cx Positive","Cx Negative")</f>
        <v>Cx Negative</v>
      </c>
      <c r="I833" s="46" t="str" cm="1">
        <f t="array" ref="I83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33" s="46" t="str" cm="1">
        <f t="array" ref="J83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33" s="44" t="s">
        <v>4</v>
      </c>
      <c r="L833" s="44" t="s">
        <v>4</v>
      </c>
      <c r="M833" s="44" t="s">
        <v>8</v>
      </c>
      <c r="N833" s="45">
        <v>0</v>
      </c>
    </row>
    <row r="834" spans="8:14" ht="17" customHeight="1" x14ac:dyDescent="0.2">
      <c r="H834" s="46" t="str">
        <f>IF(Table1[[#This Row],[CFU (static)]]&gt;=$B$7,"Cx Positive","Cx Negative")</f>
        <v>Cx Negative</v>
      </c>
      <c r="I834" s="46" t="str" cm="1">
        <f t="array" ref="I83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34" s="46" t="str" cm="1">
        <f t="array" ref="J83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34" s="44" t="s">
        <v>4</v>
      </c>
      <c r="L834" s="44" t="s">
        <v>4</v>
      </c>
      <c r="M834" s="44" t="s">
        <v>4</v>
      </c>
      <c r="N834" s="45">
        <v>0</v>
      </c>
    </row>
    <row r="835" spans="8:14" ht="17" customHeight="1" x14ac:dyDescent="0.2">
      <c r="H835" s="46" t="str">
        <f>IF(Table1[[#This Row],[CFU (static)]]&gt;=$B$7,"Cx Positive","Cx Negative")</f>
        <v>Cx Positive</v>
      </c>
      <c r="I835" s="46" t="str" cm="1">
        <f t="array" ref="I83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35" s="46" t="str" cm="1">
        <f t="array" ref="J83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835" s="44" t="s">
        <v>7</v>
      </c>
      <c r="L835" s="44" t="s">
        <v>6</v>
      </c>
      <c r="M835" s="44" t="s">
        <v>4</v>
      </c>
      <c r="N835" s="45">
        <v>100000</v>
      </c>
    </row>
    <row r="836" spans="8:14" ht="17" customHeight="1" x14ac:dyDescent="0.2">
      <c r="H836" s="46" t="str">
        <f>IF(Table1[[#This Row],[CFU (static)]]&gt;=$B$7,"Cx Positive","Cx Negative")</f>
        <v>Cx Negative</v>
      </c>
      <c r="I836" s="46" t="str" cm="1">
        <f t="array" ref="I83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36" s="46" t="str" cm="1">
        <f t="array" ref="J83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36" s="44" t="s">
        <v>4</v>
      </c>
      <c r="L836" s="44" t="s">
        <v>4</v>
      </c>
      <c r="M836" s="44" t="s">
        <v>5</v>
      </c>
      <c r="N836" s="45">
        <v>0</v>
      </c>
    </row>
    <row r="837" spans="8:14" ht="17" customHeight="1" x14ac:dyDescent="0.2">
      <c r="H837" s="46" t="str">
        <f>IF(Table1[[#This Row],[CFU (static)]]&gt;=$B$7,"Cx Positive","Cx Negative")</f>
        <v>Cx Negative</v>
      </c>
      <c r="I837" s="46" t="str" cm="1">
        <f t="array" ref="I83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37" s="46" t="str" cm="1">
        <f t="array" ref="J83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37" s="44" t="s">
        <v>4</v>
      </c>
      <c r="L837" s="44" t="s">
        <v>4</v>
      </c>
      <c r="M837" s="44" t="s">
        <v>4</v>
      </c>
      <c r="N837" s="45">
        <v>0</v>
      </c>
    </row>
    <row r="838" spans="8:14" ht="17" customHeight="1" x14ac:dyDescent="0.2">
      <c r="H838" s="46" t="str">
        <f>IF(Table1[[#This Row],[CFU (static)]]&gt;=$B$7,"Cx Positive","Cx Negative")</f>
        <v>Cx Negative</v>
      </c>
      <c r="I838" s="46" t="str" cm="1">
        <f t="array" ref="I83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38" s="46" t="str" cm="1">
        <f t="array" ref="J83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38" s="44" t="s">
        <v>4</v>
      </c>
      <c r="L838" s="44" t="s">
        <v>4</v>
      </c>
      <c r="M838" s="44" t="s">
        <v>4</v>
      </c>
      <c r="N838" s="45">
        <v>0</v>
      </c>
    </row>
    <row r="839" spans="8:14" ht="17" customHeight="1" x14ac:dyDescent="0.2">
      <c r="H839" s="46" t="str">
        <f>IF(Table1[[#This Row],[CFU (static)]]&gt;=$B$7,"Cx Positive","Cx Negative")</f>
        <v>Cx Negative</v>
      </c>
      <c r="I839" s="46" t="str" cm="1">
        <f t="array" ref="I83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39" s="46" t="str" cm="1">
        <f t="array" ref="J83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39" s="44" t="s">
        <v>4</v>
      </c>
      <c r="L839" s="44" t="s">
        <v>4</v>
      </c>
      <c r="M839" s="44" t="s">
        <v>4</v>
      </c>
      <c r="N839" s="45">
        <v>0</v>
      </c>
    </row>
    <row r="840" spans="8:14" ht="17" customHeight="1" x14ac:dyDescent="0.2">
      <c r="H840" s="46" t="str">
        <f>IF(Table1[[#This Row],[CFU (static)]]&gt;=$B$7,"Cx Positive","Cx Negative")</f>
        <v>Cx Negative</v>
      </c>
      <c r="I840" s="46" t="str" cm="1">
        <f t="array" ref="I84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40" s="46" t="str" cm="1">
        <f t="array" ref="J84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40" s="44" t="s">
        <v>4</v>
      </c>
      <c r="L840" s="44" t="s">
        <v>4</v>
      </c>
      <c r="M840" s="44" t="s">
        <v>8</v>
      </c>
      <c r="N840" s="45">
        <v>50000</v>
      </c>
    </row>
    <row r="841" spans="8:14" ht="17" customHeight="1" x14ac:dyDescent="0.2">
      <c r="H841" s="46" t="str">
        <f>IF(Table1[[#This Row],[CFU (static)]]&gt;=$B$7,"Cx Positive","Cx Negative")</f>
        <v>Cx Negative</v>
      </c>
      <c r="I841" s="46" t="str" cm="1">
        <f t="array" ref="I84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41" s="46" t="str" cm="1">
        <f t="array" ref="J84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41" s="44" t="s">
        <v>4</v>
      </c>
      <c r="L841" s="44" t="s">
        <v>4</v>
      </c>
      <c r="M841" s="44" t="s">
        <v>4</v>
      </c>
      <c r="N841" s="45">
        <v>0</v>
      </c>
    </row>
    <row r="842" spans="8:14" ht="17" customHeight="1" x14ac:dyDescent="0.2">
      <c r="H842" s="46" t="str">
        <f>IF(Table1[[#This Row],[CFU (static)]]&gt;=$B$7,"Cx Positive","Cx Negative")</f>
        <v>Cx Negative</v>
      </c>
      <c r="I842" s="46" t="str" cm="1">
        <f t="array" ref="I84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42" s="46" t="str" cm="1">
        <f t="array" ref="J84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42" s="44" t="s">
        <v>5</v>
      </c>
      <c r="L842" s="44" t="s">
        <v>6</v>
      </c>
      <c r="M842" s="44" t="s">
        <v>9</v>
      </c>
      <c r="N842" s="45">
        <v>50000</v>
      </c>
    </row>
    <row r="843" spans="8:14" ht="17" customHeight="1" x14ac:dyDescent="0.2">
      <c r="H843" s="46" t="str">
        <f>IF(Table1[[#This Row],[CFU (static)]]&gt;=$B$7,"Cx Positive","Cx Negative")</f>
        <v>Cx Negative</v>
      </c>
      <c r="I843" s="46" t="str" cm="1">
        <f t="array" ref="I84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43" s="46" t="str" cm="1">
        <f t="array" ref="J84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43" s="44" t="s">
        <v>4</v>
      </c>
      <c r="L843" s="44" t="s">
        <v>4</v>
      </c>
      <c r="M843" s="44" t="s">
        <v>4</v>
      </c>
      <c r="N843" s="45">
        <v>0</v>
      </c>
    </row>
    <row r="844" spans="8:14" ht="17" customHeight="1" x14ac:dyDescent="0.2">
      <c r="H844" s="46" t="str">
        <f>IF(Table1[[#This Row],[CFU (static)]]&gt;=$B$7,"Cx Positive","Cx Negative")</f>
        <v>Cx Negative</v>
      </c>
      <c r="I844" s="46" t="str" cm="1">
        <f t="array" ref="I84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44" s="46" t="str" cm="1">
        <f t="array" ref="J84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44" s="44" t="s">
        <v>8</v>
      </c>
      <c r="L844" s="44" t="s">
        <v>4</v>
      </c>
      <c r="M844" s="44" t="s">
        <v>8</v>
      </c>
      <c r="N844" s="45">
        <v>0</v>
      </c>
    </row>
    <row r="845" spans="8:14" ht="17" customHeight="1" x14ac:dyDescent="0.2">
      <c r="H845" s="46" t="str">
        <f>IF(Table1[[#This Row],[CFU (static)]]&gt;=$B$7,"Cx Positive","Cx Negative")</f>
        <v>Cx Negative</v>
      </c>
      <c r="I845" s="46" t="str" cm="1">
        <f t="array" ref="I84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45" s="46" t="str" cm="1">
        <f t="array" ref="J84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45" s="44" t="s">
        <v>7</v>
      </c>
      <c r="L845" s="44" t="s">
        <v>4</v>
      </c>
      <c r="M845" s="44" t="s">
        <v>4</v>
      </c>
      <c r="N845" s="45">
        <v>0</v>
      </c>
    </row>
    <row r="846" spans="8:14" ht="17" customHeight="1" x14ac:dyDescent="0.2">
      <c r="H846" s="46" t="str">
        <f>IF(Table1[[#This Row],[CFU (static)]]&gt;=$B$7,"Cx Positive","Cx Negative")</f>
        <v>Cx Positive</v>
      </c>
      <c r="I846" s="46" t="str" cm="1">
        <f t="array" ref="I84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46" s="46" t="str" cm="1">
        <f t="array" ref="J84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846" s="44" t="s">
        <v>5</v>
      </c>
      <c r="L846" s="44" t="s">
        <v>6</v>
      </c>
      <c r="M846" s="44" t="s">
        <v>7</v>
      </c>
      <c r="N846" s="45">
        <v>100000</v>
      </c>
    </row>
    <row r="847" spans="8:14" ht="17" customHeight="1" x14ac:dyDescent="0.2">
      <c r="H847" s="46" t="str">
        <f>IF(Table1[[#This Row],[CFU (static)]]&gt;=$B$7,"Cx Positive","Cx Negative")</f>
        <v>Cx Negative</v>
      </c>
      <c r="I847" s="46" t="str" cm="1">
        <f t="array" ref="I84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47" s="46" t="str" cm="1">
        <f t="array" ref="J84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47" s="44" t="s">
        <v>4</v>
      </c>
      <c r="L847" s="44" t="s">
        <v>4</v>
      </c>
      <c r="M847" s="44" t="s">
        <v>8</v>
      </c>
      <c r="N847" s="45">
        <v>0</v>
      </c>
    </row>
    <row r="848" spans="8:14" ht="17" customHeight="1" x14ac:dyDescent="0.2">
      <c r="H848" s="46" t="str">
        <f>IF(Table1[[#This Row],[CFU (static)]]&gt;=$B$7,"Cx Positive","Cx Negative")</f>
        <v>Cx Negative</v>
      </c>
      <c r="I848" s="46" t="str" cm="1">
        <f t="array" ref="I84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48" s="46" t="str" cm="1">
        <f t="array" ref="J84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48" s="44" t="s">
        <v>4</v>
      </c>
      <c r="L848" s="44" t="s">
        <v>4</v>
      </c>
      <c r="M848" s="44" t="s">
        <v>9</v>
      </c>
      <c r="N848" s="45">
        <v>0</v>
      </c>
    </row>
    <row r="849" spans="8:14" ht="17" customHeight="1" x14ac:dyDescent="0.2">
      <c r="H849" s="46" t="str">
        <f>IF(Table1[[#This Row],[CFU (static)]]&gt;=$B$7,"Cx Positive","Cx Negative")</f>
        <v>Cx Negative</v>
      </c>
      <c r="I849" s="46" t="str" cm="1">
        <f t="array" ref="I84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49" s="46" t="str" cm="1">
        <f t="array" ref="J84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49" s="44" t="s">
        <v>4</v>
      </c>
      <c r="L849" s="44" t="s">
        <v>4</v>
      </c>
      <c r="M849" s="44" t="s">
        <v>8</v>
      </c>
      <c r="N849" s="45">
        <v>0</v>
      </c>
    </row>
    <row r="850" spans="8:14" ht="17" customHeight="1" x14ac:dyDescent="0.2">
      <c r="H850" s="46" t="str">
        <f>IF(Table1[[#This Row],[CFU (static)]]&gt;=$B$7,"Cx Positive","Cx Negative")</f>
        <v>Cx Negative</v>
      </c>
      <c r="I850" s="46" t="str" cm="1">
        <f t="array" ref="I85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50" s="46" t="str" cm="1">
        <f t="array" ref="J85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50" s="44" t="s">
        <v>5</v>
      </c>
      <c r="L850" s="44" t="s">
        <v>6</v>
      </c>
      <c r="M850" s="44" t="s">
        <v>8</v>
      </c>
      <c r="N850" s="45">
        <v>10000</v>
      </c>
    </row>
    <row r="851" spans="8:14" ht="17" customHeight="1" x14ac:dyDescent="0.2">
      <c r="H851" s="46" t="str">
        <f>IF(Table1[[#This Row],[CFU (static)]]&gt;=$B$7,"Cx Positive","Cx Negative")</f>
        <v>Cx Negative</v>
      </c>
      <c r="I851" s="46" t="str" cm="1">
        <f t="array" ref="I85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51" s="46" t="str" cm="1">
        <f t="array" ref="J85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51" s="44" t="s">
        <v>8</v>
      </c>
      <c r="L851" s="44" t="s">
        <v>4</v>
      </c>
      <c r="M851" s="44" t="s">
        <v>5</v>
      </c>
      <c r="N851" s="45">
        <v>50000</v>
      </c>
    </row>
    <row r="852" spans="8:14" ht="17" customHeight="1" x14ac:dyDescent="0.2">
      <c r="H852" s="46" t="str">
        <f>IF(Table1[[#This Row],[CFU (static)]]&gt;=$B$7,"Cx Positive","Cx Negative")</f>
        <v>Cx Negative</v>
      </c>
      <c r="I852" s="46" t="str" cm="1">
        <f t="array" ref="I85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52" s="46" t="str" cm="1">
        <f t="array" ref="J85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52" s="44" t="s">
        <v>4</v>
      </c>
      <c r="L852" s="44" t="s">
        <v>4</v>
      </c>
      <c r="M852" s="44" t="s">
        <v>7</v>
      </c>
      <c r="N852" s="45">
        <v>0</v>
      </c>
    </row>
    <row r="853" spans="8:14" ht="17" customHeight="1" x14ac:dyDescent="0.2">
      <c r="H853" s="46" t="str">
        <f>IF(Table1[[#This Row],[CFU (static)]]&gt;=$B$7,"Cx Positive","Cx Negative")</f>
        <v>Cx Negative</v>
      </c>
      <c r="I853" s="46" t="str" cm="1">
        <f t="array" ref="I85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53" s="46" t="str" cm="1">
        <f t="array" ref="J85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53" s="44" t="s">
        <v>4</v>
      </c>
      <c r="L853" s="44" t="s">
        <v>4</v>
      </c>
      <c r="M853" s="44" t="s">
        <v>5</v>
      </c>
      <c r="N853" s="45">
        <v>0</v>
      </c>
    </row>
    <row r="854" spans="8:14" ht="17" customHeight="1" x14ac:dyDescent="0.2">
      <c r="H854" s="46" t="str">
        <f>IF(Table1[[#This Row],[CFU (static)]]&gt;=$B$7,"Cx Positive","Cx Negative")</f>
        <v>Cx Negative</v>
      </c>
      <c r="I854" s="46" t="str" cm="1">
        <f t="array" ref="I85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54" s="46" t="str" cm="1">
        <f t="array" ref="J85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54" s="44" t="s">
        <v>4</v>
      </c>
      <c r="L854" s="44" t="s">
        <v>4</v>
      </c>
      <c r="M854" s="44" t="s">
        <v>4</v>
      </c>
      <c r="N854" s="45">
        <v>0</v>
      </c>
    </row>
    <row r="855" spans="8:14" ht="17" customHeight="1" x14ac:dyDescent="0.2">
      <c r="H855" s="46" t="str">
        <f>IF(Table1[[#This Row],[CFU (static)]]&gt;=$B$7,"Cx Positive","Cx Negative")</f>
        <v>Cx Negative</v>
      </c>
      <c r="I855" s="46" t="str" cm="1">
        <f t="array" ref="I85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55" s="46" t="str" cm="1">
        <f t="array" ref="J85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55" s="44" t="s">
        <v>4</v>
      </c>
      <c r="L855" s="44" t="s">
        <v>4</v>
      </c>
      <c r="M855" s="44" t="s">
        <v>5</v>
      </c>
      <c r="N855" s="45">
        <v>10000</v>
      </c>
    </row>
    <row r="856" spans="8:14" ht="17" customHeight="1" x14ac:dyDescent="0.2">
      <c r="H856" s="46" t="str">
        <f>IF(Table1[[#This Row],[CFU (static)]]&gt;=$B$7,"Cx Positive","Cx Negative")</f>
        <v>Cx Negative</v>
      </c>
      <c r="I856" s="46" t="str" cm="1">
        <f t="array" ref="I85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56" s="46" t="str" cm="1">
        <f t="array" ref="J85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56" s="44" t="s">
        <v>4</v>
      </c>
      <c r="L856" s="44" t="s">
        <v>4</v>
      </c>
      <c r="M856" s="44" t="s">
        <v>4</v>
      </c>
      <c r="N856" s="45">
        <v>0</v>
      </c>
    </row>
    <row r="857" spans="8:14" ht="17" customHeight="1" x14ac:dyDescent="0.2">
      <c r="H857" s="46" t="str">
        <f>IF(Table1[[#This Row],[CFU (static)]]&gt;=$B$7,"Cx Positive","Cx Negative")</f>
        <v>Cx Negative</v>
      </c>
      <c r="I857" s="46" t="str" cm="1">
        <f t="array" ref="I85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57" s="46" t="str" cm="1">
        <f t="array" ref="J85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57" s="44" t="s">
        <v>8</v>
      </c>
      <c r="L857" s="44" t="s">
        <v>4</v>
      </c>
      <c r="M857" s="44" t="s">
        <v>4</v>
      </c>
      <c r="N857" s="45">
        <v>0</v>
      </c>
    </row>
    <row r="858" spans="8:14" ht="17" customHeight="1" x14ac:dyDescent="0.2">
      <c r="H858" s="46" t="str">
        <f>IF(Table1[[#This Row],[CFU (static)]]&gt;=$B$7,"Cx Positive","Cx Negative")</f>
        <v>Cx Negative</v>
      </c>
      <c r="I858" s="46" t="str" cm="1">
        <f t="array" ref="I85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58" s="46" t="str" cm="1">
        <f t="array" ref="J85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58" s="44" t="s">
        <v>4</v>
      </c>
      <c r="L858" s="44" t="s">
        <v>4</v>
      </c>
      <c r="M858" s="44" t="s">
        <v>4</v>
      </c>
      <c r="N858" s="45">
        <v>0</v>
      </c>
    </row>
    <row r="859" spans="8:14" ht="17" customHeight="1" x14ac:dyDescent="0.2">
      <c r="H859" s="46" t="str">
        <f>IF(Table1[[#This Row],[CFU (static)]]&gt;=$B$7,"Cx Positive","Cx Negative")</f>
        <v>Cx Negative</v>
      </c>
      <c r="I859" s="46" t="str" cm="1">
        <f t="array" ref="I85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59" s="46" t="str" cm="1">
        <f t="array" ref="J85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59" s="44" t="s">
        <v>8</v>
      </c>
      <c r="L859" s="44" t="s">
        <v>4</v>
      </c>
      <c r="M859" s="44" t="s">
        <v>9</v>
      </c>
      <c r="N859" s="45">
        <v>10000</v>
      </c>
    </row>
    <row r="860" spans="8:14" ht="17" customHeight="1" x14ac:dyDescent="0.2">
      <c r="H860" s="46" t="str">
        <f>IF(Table1[[#This Row],[CFU (static)]]&gt;=$B$7,"Cx Positive","Cx Negative")</f>
        <v>Cx Negative</v>
      </c>
      <c r="I860" s="46" t="str" cm="1">
        <f t="array" ref="I86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60" s="46" t="str" cm="1">
        <f t="array" ref="J86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60" s="44" t="s">
        <v>4</v>
      </c>
      <c r="L860" s="44" t="s">
        <v>4</v>
      </c>
      <c r="M860" s="44" t="s">
        <v>5</v>
      </c>
      <c r="N860" s="45">
        <v>0</v>
      </c>
    </row>
    <row r="861" spans="8:14" ht="17" customHeight="1" x14ac:dyDescent="0.2">
      <c r="H861" s="46" t="str">
        <f>IF(Table1[[#This Row],[CFU (static)]]&gt;=$B$7,"Cx Positive","Cx Negative")</f>
        <v>Cx Negative</v>
      </c>
      <c r="I861" s="46" t="str" cm="1">
        <f t="array" ref="I86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61" s="46" t="str" cm="1">
        <f t="array" ref="J86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61" s="44" t="s">
        <v>4</v>
      </c>
      <c r="L861" s="44" t="s">
        <v>4</v>
      </c>
      <c r="M861" s="44" t="s">
        <v>9</v>
      </c>
      <c r="N861" s="45">
        <v>0</v>
      </c>
    </row>
    <row r="862" spans="8:14" ht="17" customHeight="1" x14ac:dyDescent="0.2">
      <c r="H862" s="46" t="str">
        <f>IF(Table1[[#This Row],[CFU (static)]]&gt;=$B$7,"Cx Positive","Cx Negative")</f>
        <v>Cx Negative</v>
      </c>
      <c r="I862" s="46" t="str" cm="1">
        <f t="array" ref="I86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62" s="46" t="str" cm="1">
        <f t="array" ref="J86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62" s="44" t="s">
        <v>4</v>
      </c>
      <c r="L862" s="44" t="s">
        <v>4</v>
      </c>
      <c r="M862" s="44" t="s">
        <v>9</v>
      </c>
      <c r="N862" s="45">
        <v>0</v>
      </c>
    </row>
    <row r="863" spans="8:14" ht="17" customHeight="1" x14ac:dyDescent="0.2">
      <c r="H863" s="46" t="str">
        <f>IF(Table1[[#This Row],[CFU (static)]]&gt;=$B$7,"Cx Positive","Cx Negative")</f>
        <v>Cx Negative</v>
      </c>
      <c r="I863" s="46" t="str" cm="1">
        <f t="array" ref="I86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63" s="46" t="str" cm="1">
        <f t="array" ref="J86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63" s="44" t="s">
        <v>4</v>
      </c>
      <c r="L863" s="44" t="s">
        <v>4</v>
      </c>
      <c r="M863" s="44" t="s">
        <v>4</v>
      </c>
      <c r="N863" s="45">
        <v>0</v>
      </c>
    </row>
    <row r="864" spans="8:14" ht="17" customHeight="1" x14ac:dyDescent="0.2">
      <c r="H864" s="46" t="str">
        <f>IF(Table1[[#This Row],[CFU (static)]]&gt;=$B$7,"Cx Positive","Cx Negative")</f>
        <v>Cx Negative</v>
      </c>
      <c r="I864" s="46" t="str" cm="1">
        <f t="array" ref="I86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64" s="46" t="str" cm="1">
        <f t="array" ref="J86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64" s="44" t="s">
        <v>4</v>
      </c>
      <c r="L864" s="44" t="s">
        <v>4</v>
      </c>
      <c r="M864" s="44" t="s">
        <v>4</v>
      </c>
      <c r="N864" s="45">
        <v>0</v>
      </c>
    </row>
    <row r="865" spans="8:14" ht="17" customHeight="1" x14ac:dyDescent="0.2">
      <c r="H865" s="46" t="str">
        <f>IF(Table1[[#This Row],[CFU (static)]]&gt;=$B$7,"Cx Positive","Cx Negative")</f>
        <v>Cx Negative</v>
      </c>
      <c r="I865" s="46" t="str" cm="1">
        <f t="array" ref="I86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65" s="46" t="str" cm="1">
        <f t="array" ref="J86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65" s="44" t="s">
        <v>4</v>
      </c>
      <c r="L865" s="44" t="s">
        <v>4</v>
      </c>
      <c r="M865" s="44" t="s">
        <v>9</v>
      </c>
      <c r="N865" s="45">
        <v>0</v>
      </c>
    </row>
    <row r="866" spans="8:14" ht="17" customHeight="1" x14ac:dyDescent="0.2">
      <c r="H866" s="46" t="str">
        <f>IF(Table1[[#This Row],[CFU (static)]]&gt;=$B$7,"Cx Positive","Cx Negative")</f>
        <v>Cx Negative</v>
      </c>
      <c r="I866" s="46" t="str" cm="1">
        <f t="array" ref="I86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66" s="46" t="str" cm="1">
        <f t="array" ref="J86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66" s="44" t="s">
        <v>4</v>
      </c>
      <c r="L866" s="44" t="s">
        <v>4</v>
      </c>
      <c r="M866" s="44" t="s">
        <v>4</v>
      </c>
      <c r="N866" s="45">
        <v>0</v>
      </c>
    </row>
    <row r="867" spans="8:14" ht="17" customHeight="1" x14ac:dyDescent="0.2">
      <c r="H867" s="46" t="str">
        <f>IF(Table1[[#This Row],[CFU (static)]]&gt;=$B$7,"Cx Positive","Cx Negative")</f>
        <v>Cx Negative</v>
      </c>
      <c r="I867" s="46" t="str" cm="1">
        <f t="array" ref="I86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67" s="46" t="str" cm="1">
        <f t="array" ref="J86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67" s="44" t="s">
        <v>5</v>
      </c>
      <c r="L867" s="44" t="s">
        <v>6</v>
      </c>
      <c r="M867" s="44" t="s">
        <v>8</v>
      </c>
      <c r="N867" s="45">
        <v>50000</v>
      </c>
    </row>
    <row r="868" spans="8:14" ht="17" customHeight="1" x14ac:dyDescent="0.2">
      <c r="H868" s="46" t="str">
        <f>IF(Table1[[#This Row],[CFU (static)]]&gt;=$B$7,"Cx Positive","Cx Negative")</f>
        <v>Cx Negative</v>
      </c>
      <c r="I868" s="46" t="str" cm="1">
        <f t="array" ref="I86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68" s="46" t="str" cm="1">
        <f t="array" ref="J86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68" s="44" t="s">
        <v>4</v>
      </c>
      <c r="L868" s="44" t="s">
        <v>4</v>
      </c>
      <c r="M868" s="44" t="s">
        <v>5</v>
      </c>
      <c r="N868" s="45">
        <v>0</v>
      </c>
    </row>
    <row r="869" spans="8:14" ht="17" customHeight="1" x14ac:dyDescent="0.2">
      <c r="H869" s="46" t="str">
        <f>IF(Table1[[#This Row],[CFU (static)]]&gt;=$B$7,"Cx Positive","Cx Negative")</f>
        <v>Cx Negative</v>
      </c>
      <c r="I869" s="46" t="str" cm="1">
        <f t="array" ref="I86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69" s="46" t="str" cm="1">
        <f t="array" ref="J86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69" s="44" t="s">
        <v>4</v>
      </c>
      <c r="L869" s="44" t="s">
        <v>4</v>
      </c>
      <c r="M869" s="44" t="s">
        <v>4</v>
      </c>
      <c r="N869" s="45">
        <v>0</v>
      </c>
    </row>
    <row r="870" spans="8:14" ht="17" customHeight="1" x14ac:dyDescent="0.2">
      <c r="H870" s="46" t="str">
        <f>IF(Table1[[#This Row],[CFU (static)]]&gt;=$B$7,"Cx Positive","Cx Negative")</f>
        <v>Cx Negative</v>
      </c>
      <c r="I870" s="46" t="str" cm="1">
        <f t="array" ref="I87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70" s="46" t="str" cm="1">
        <f t="array" ref="J87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70" s="44" t="s">
        <v>4</v>
      </c>
      <c r="L870" s="44" t="s">
        <v>4</v>
      </c>
      <c r="M870" s="44" t="s">
        <v>5</v>
      </c>
      <c r="N870" s="45">
        <v>0</v>
      </c>
    </row>
    <row r="871" spans="8:14" ht="17" customHeight="1" x14ac:dyDescent="0.2">
      <c r="H871" s="46" t="str">
        <f>IF(Table1[[#This Row],[CFU (static)]]&gt;=$B$7,"Cx Positive","Cx Negative")</f>
        <v>Cx Negative</v>
      </c>
      <c r="I871" s="46" t="str" cm="1">
        <f t="array" ref="I87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71" s="46" t="str" cm="1">
        <f t="array" ref="J87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71" s="44" t="s">
        <v>4</v>
      </c>
      <c r="L871" s="44" t="s">
        <v>4</v>
      </c>
      <c r="M871" s="44" t="s">
        <v>4</v>
      </c>
      <c r="N871" s="45">
        <v>0</v>
      </c>
    </row>
    <row r="872" spans="8:14" ht="17" customHeight="1" x14ac:dyDescent="0.2">
      <c r="H872" s="46" t="str">
        <f>IF(Table1[[#This Row],[CFU (static)]]&gt;=$B$7,"Cx Positive","Cx Negative")</f>
        <v>Cx Negative</v>
      </c>
      <c r="I872" s="46" t="str" cm="1">
        <f t="array" ref="I87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72" s="46" t="str" cm="1">
        <f t="array" ref="J87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72" s="44" t="s">
        <v>4</v>
      </c>
      <c r="L872" s="44" t="s">
        <v>4</v>
      </c>
      <c r="M872" s="44" t="s">
        <v>4</v>
      </c>
      <c r="N872" s="45">
        <v>0</v>
      </c>
    </row>
    <row r="873" spans="8:14" ht="17" customHeight="1" x14ac:dyDescent="0.2">
      <c r="H873" s="46" t="str">
        <f>IF(Table1[[#This Row],[CFU (static)]]&gt;=$B$7,"Cx Positive","Cx Negative")</f>
        <v>Cx Negative</v>
      </c>
      <c r="I873" s="46" t="str" cm="1">
        <f t="array" ref="I87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73" s="46" t="str" cm="1">
        <f t="array" ref="J87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73" s="44" t="s">
        <v>4</v>
      </c>
      <c r="L873" s="44" t="s">
        <v>4</v>
      </c>
      <c r="M873" s="44" t="s">
        <v>8</v>
      </c>
      <c r="N873" s="45">
        <v>0</v>
      </c>
    </row>
    <row r="874" spans="8:14" ht="17" customHeight="1" x14ac:dyDescent="0.2">
      <c r="H874" s="46" t="str">
        <f>IF(Table1[[#This Row],[CFU (static)]]&gt;=$B$7,"Cx Positive","Cx Negative")</f>
        <v>Cx Negative</v>
      </c>
      <c r="I874" s="46" t="str" cm="1">
        <f t="array" ref="I87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74" s="46" t="str" cm="1">
        <f t="array" ref="J87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74" s="44" t="s">
        <v>4</v>
      </c>
      <c r="L874" s="44" t="s">
        <v>4</v>
      </c>
      <c r="M874" s="44" t="s">
        <v>4</v>
      </c>
      <c r="N874" s="45">
        <v>0</v>
      </c>
    </row>
    <row r="875" spans="8:14" ht="17" customHeight="1" x14ac:dyDescent="0.2">
      <c r="H875" s="46" t="str">
        <f>IF(Table1[[#This Row],[CFU (static)]]&gt;=$B$7,"Cx Positive","Cx Negative")</f>
        <v>Cx Negative</v>
      </c>
      <c r="I875" s="46" t="str" cm="1">
        <f t="array" ref="I87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75" s="46" t="str" cm="1">
        <f t="array" ref="J87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75" s="44" t="s">
        <v>4</v>
      </c>
      <c r="L875" s="44" t="s">
        <v>4</v>
      </c>
      <c r="M875" s="44" t="s">
        <v>9</v>
      </c>
      <c r="N875" s="45">
        <v>0</v>
      </c>
    </row>
    <row r="876" spans="8:14" ht="17" customHeight="1" x14ac:dyDescent="0.2">
      <c r="H876" s="46" t="str">
        <f>IF(Table1[[#This Row],[CFU (static)]]&gt;=$B$7,"Cx Positive","Cx Negative")</f>
        <v>Cx Negative</v>
      </c>
      <c r="I876" s="46" t="str" cm="1">
        <f t="array" ref="I87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76" s="46" t="str" cm="1">
        <f t="array" ref="J87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76" s="44" t="s">
        <v>8</v>
      </c>
      <c r="L876" s="44" t="s">
        <v>4</v>
      </c>
      <c r="M876" s="44" t="s">
        <v>4</v>
      </c>
      <c r="N876" s="45">
        <v>0</v>
      </c>
    </row>
    <row r="877" spans="8:14" ht="17" customHeight="1" x14ac:dyDescent="0.2">
      <c r="H877" s="46" t="str">
        <f>IF(Table1[[#This Row],[CFU (static)]]&gt;=$B$7,"Cx Positive","Cx Negative")</f>
        <v>Cx Negative</v>
      </c>
      <c r="I877" s="46" t="str" cm="1">
        <f t="array" ref="I87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77" s="46" t="str" cm="1">
        <f t="array" ref="J87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77" s="44" t="s">
        <v>5</v>
      </c>
      <c r="L877" s="44" t="s">
        <v>4</v>
      </c>
      <c r="M877" s="44" t="s">
        <v>4</v>
      </c>
      <c r="N877" s="45">
        <v>0</v>
      </c>
    </row>
    <row r="878" spans="8:14" ht="17" customHeight="1" x14ac:dyDescent="0.2">
      <c r="H878" s="46" t="str">
        <f>IF(Table1[[#This Row],[CFU (static)]]&gt;=$B$7,"Cx Positive","Cx Negative")</f>
        <v>Cx Negative</v>
      </c>
      <c r="I878" s="46" t="str" cm="1">
        <f t="array" ref="I87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78" s="46" t="str" cm="1">
        <f t="array" ref="J87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78" s="44" t="s">
        <v>7</v>
      </c>
      <c r="L878" s="44" t="s">
        <v>4</v>
      </c>
      <c r="M878" s="44" t="s">
        <v>5</v>
      </c>
      <c r="N878" s="45">
        <v>0</v>
      </c>
    </row>
    <row r="879" spans="8:14" ht="17" customHeight="1" x14ac:dyDescent="0.2">
      <c r="H879" s="46" t="str">
        <f>IF(Table1[[#This Row],[CFU (static)]]&gt;=$B$7,"Cx Positive","Cx Negative")</f>
        <v>Cx Positive</v>
      </c>
      <c r="I879" s="46" t="str" cm="1">
        <f t="array" ref="I87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79" s="46" t="str" cm="1">
        <f t="array" ref="J87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879" s="44" t="s">
        <v>5</v>
      </c>
      <c r="L879" s="44" t="s">
        <v>4</v>
      </c>
      <c r="M879" s="44" t="s">
        <v>8</v>
      </c>
      <c r="N879" s="45">
        <v>100000</v>
      </c>
    </row>
    <row r="880" spans="8:14" ht="17" customHeight="1" x14ac:dyDescent="0.2">
      <c r="H880" s="46" t="str">
        <f>IF(Table1[[#This Row],[CFU (static)]]&gt;=$B$7,"Cx Positive","Cx Negative")</f>
        <v>Cx Negative</v>
      </c>
      <c r="I880" s="46" t="str" cm="1">
        <f t="array" ref="I88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80" s="46" t="str" cm="1">
        <f t="array" ref="J88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80" s="44" t="s">
        <v>4</v>
      </c>
      <c r="L880" s="44" t="s">
        <v>4</v>
      </c>
      <c r="M880" s="44" t="s">
        <v>4</v>
      </c>
      <c r="N880" s="45">
        <v>0</v>
      </c>
    </row>
    <row r="881" spans="8:14" ht="17" customHeight="1" x14ac:dyDescent="0.2">
      <c r="H881" s="46" t="str">
        <f>IF(Table1[[#This Row],[CFU (static)]]&gt;=$B$7,"Cx Positive","Cx Negative")</f>
        <v>Cx Negative</v>
      </c>
      <c r="I881" s="46" t="str" cm="1">
        <f t="array" ref="I88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81" s="46" t="str" cm="1">
        <f t="array" ref="J88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81" s="44" t="s">
        <v>4</v>
      </c>
      <c r="L881" s="44" t="s">
        <v>4</v>
      </c>
      <c r="M881" s="44" t="s">
        <v>4</v>
      </c>
      <c r="N881" s="45">
        <v>0</v>
      </c>
    </row>
    <row r="882" spans="8:14" ht="17" customHeight="1" x14ac:dyDescent="0.2">
      <c r="H882" s="46" t="str">
        <f>IF(Table1[[#This Row],[CFU (static)]]&gt;=$B$7,"Cx Positive","Cx Negative")</f>
        <v>Cx Negative</v>
      </c>
      <c r="I882" s="46" t="str" cm="1">
        <f t="array" ref="I88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82" s="46" t="str" cm="1">
        <f t="array" ref="J88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82" s="44" t="s">
        <v>4</v>
      </c>
      <c r="L882" s="44" t="s">
        <v>4</v>
      </c>
      <c r="M882" s="44" t="s">
        <v>4</v>
      </c>
      <c r="N882" s="45">
        <v>0</v>
      </c>
    </row>
    <row r="883" spans="8:14" ht="17" customHeight="1" x14ac:dyDescent="0.2">
      <c r="H883" s="46" t="str">
        <f>IF(Table1[[#This Row],[CFU (static)]]&gt;=$B$7,"Cx Positive","Cx Negative")</f>
        <v>Cx Negative</v>
      </c>
      <c r="I883" s="46" t="str" cm="1">
        <f t="array" ref="I88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83" s="46" t="str" cm="1">
        <f t="array" ref="J88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83" s="44" t="s">
        <v>4</v>
      </c>
      <c r="L883" s="44" t="s">
        <v>4</v>
      </c>
      <c r="M883" s="44" t="s">
        <v>4</v>
      </c>
      <c r="N883" s="45">
        <v>0</v>
      </c>
    </row>
    <row r="884" spans="8:14" ht="17" customHeight="1" x14ac:dyDescent="0.2">
      <c r="H884" s="46" t="str">
        <f>IF(Table1[[#This Row],[CFU (static)]]&gt;=$B$7,"Cx Positive","Cx Negative")</f>
        <v>Cx Negative</v>
      </c>
      <c r="I884" s="46" t="str" cm="1">
        <f t="array" ref="I88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84" s="46" t="str" cm="1">
        <f t="array" ref="J88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84" s="44" t="s">
        <v>4</v>
      </c>
      <c r="L884" s="44" t="s">
        <v>4</v>
      </c>
      <c r="M884" s="44" t="s">
        <v>7</v>
      </c>
      <c r="N884" s="45">
        <v>0</v>
      </c>
    </row>
    <row r="885" spans="8:14" ht="17" customHeight="1" x14ac:dyDescent="0.2">
      <c r="H885" s="46" t="str">
        <f>IF(Table1[[#This Row],[CFU (static)]]&gt;=$B$7,"Cx Positive","Cx Negative")</f>
        <v>Cx Negative</v>
      </c>
      <c r="I885" s="46" t="str" cm="1">
        <f t="array" ref="I88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85" s="46" t="str" cm="1">
        <f t="array" ref="J88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85" s="44" t="s">
        <v>4</v>
      </c>
      <c r="L885" s="44" t="s">
        <v>4</v>
      </c>
      <c r="M885" s="44" t="s">
        <v>4</v>
      </c>
      <c r="N885" s="45">
        <v>0</v>
      </c>
    </row>
    <row r="886" spans="8:14" ht="17" customHeight="1" x14ac:dyDescent="0.2">
      <c r="H886" s="46" t="str">
        <f>IF(Table1[[#This Row],[CFU (static)]]&gt;=$B$7,"Cx Positive","Cx Negative")</f>
        <v>Cx Negative</v>
      </c>
      <c r="I886" s="46" t="str" cm="1">
        <f t="array" ref="I88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86" s="46" t="str" cm="1">
        <f t="array" ref="J88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86" s="44" t="s">
        <v>4</v>
      </c>
      <c r="L886" s="44" t="s">
        <v>4</v>
      </c>
      <c r="M886" s="44" t="s">
        <v>4</v>
      </c>
      <c r="N886" s="45">
        <v>0</v>
      </c>
    </row>
    <row r="887" spans="8:14" ht="17" customHeight="1" x14ac:dyDescent="0.2">
      <c r="H887" s="46" t="str">
        <f>IF(Table1[[#This Row],[CFU (static)]]&gt;=$B$7,"Cx Positive","Cx Negative")</f>
        <v>Cx Negative</v>
      </c>
      <c r="I887" s="46" t="str" cm="1">
        <f t="array" ref="I88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87" s="46" t="str" cm="1">
        <f t="array" ref="J88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87" s="44" t="s">
        <v>8</v>
      </c>
      <c r="L887" s="44" t="s">
        <v>4</v>
      </c>
      <c r="M887" s="44" t="s">
        <v>9</v>
      </c>
      <c r="N887" s="45">
        <v>50000</v>
      </c>
    </row>
    <row r="888" spans="8:14" ht="17" customHeight="1" x14ac:dyDescent="0.2">
      <c r="H888" s="46" t="str">
        <f>IF(Table1[[#This Row],[CFU (static)]]&gt;=$B$7,"Cx Positive","Cx Negative")</f>
        <v>Cx Negative</v>
      </c>
      <c r="I888" s="46" t="str" cm="1">
        <f t="array" ref="I88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88" s="46" t="str" cm="1">
        <f t="array" ref="J88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88" s="44" t="s">
        <v>7</v>
      </c>
      <c r="L888" s="44" t="s">
        <v>4</v>
      </c>
      <c r="M888" s="44" t="s">
        <v>5</v>
      </c>
      <c r="N888" s="45">
        <v>0</v>
      </c>
    </row>
    <row r="889" spans="8:14" ht="17" customHeight="1" x14ac:dyDescent="0.2">
      <c r="H889" s="46" t="str">
        <f>IF(Table1[[#This Row],[CFU (static)]]&gt;=$B$7,"Cx Positive","Cx Negative")</f>
        <v>Cx Negative</v>
      </c>
      <c r="I889" s="46" t="str" cm="1">
        <f t="array" ref="I88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89" s="46" t="str" cm="1">
        <f t="array" ref="J88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89" s="44" t="s">
        <v>4</v>
      </c>
      <c r="L889" s="44" t="s">
        <v>4</v>
      </c>
      <c r="M889" s="44" t="s">
        <v>5</v>
      </c>
      <c r="N889" s="45">
        <v>0</v>
      </c>
    </row>
    <row r="890" spans="8:14" ht="17" customHeight="1" x14ac:dyDescent="0.2">
      <c r="H890" s="46" t="str">
        <f>IF(Table1[[#This Row],[CFU (static)]]&gt;=$B$7,"Cx Positive","Cx Negative")</f>
        <v>Cx Negative</v>
      </c>
      <c r="I890" s="46" t="str" cm="1">
        <f t="array" ref="I89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90" s="46" t="str" cm="1">
        <f t="array" ref="J89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90" s="44" t="s">
        <v>4</v>
      </c>
      <c r="L890" s="44" t="s">
        <v>4</v>
      </c>
      <c r="M890" s="44" t="s">
        <v>7</v>
      </c>
      <c r="N890" s="45">
        <v>0</v>
      </c>
    </row>
    <row r="891" spans="8:14" ht="17" customHeight="1" x14ac:dyDescent="0.2">
      <c r="H891" s="46" t="str">
        <f>IF(Table1[[#This Row],[CFU (static)]]&gt;=$B$7,"Cx Positive","Cx Negative")</f>
        <v>Cx Negative</v>
      </c>
      <c r="I891" s="46" t="str" cm="1">
        <f t="array" ref="I89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91" s="46" t="str" cm="1">
        <f t="array" ref="J89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91" s="44" t="s">
        <v>4</v>
      </c>
      <c r="L891" s="44" t="s">
        <v>6</v>
      </c>
      <c r="M891" s="44" t="s">
        <v>9</v>
      </c>
      <c r="N891" s="45">
        <v>0</v>
      </c>
    </row>
    <row r="892" spans="8:14" ht="17" customHeight="1" x14ac:dyDescent="0.2">
      <c r="H892" s="46" t="str">
        <f>IF(Table1[[#This Row],[CFU (static)]]&gt;=$B$7,"Cx Positive","Cx Negative")</f>
        <v>Cx Positive</v>
      </c>
      <c r="I892" s="46" t="str" cm="1">
        <f t="array" ref="I89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92" s="46" t="str" cm="1">
        <f t="array" ref="J89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892" s="44" t="s">
        <v>5</v>
      </c>
      <c r="L892" s="44" t="s">
        <v>6</v>
      </c>
      <c r="M892" s="44" t="s">
        <v>7</v>
      </c>
      <c r="N892" s="45">
        <v>100000</v>
      </c>
    </row>
    <row r="893" spans="8:14" ht="17" customHeight="1" x14ac:dyDescent="0.2">
      <c r="H893" s="46" t="str">
        <f>IF(Table1[[#This Row],[CFU (static)]]&gt;=$B$7,"Cx Positive","Cx Negative")</f>
        <v>Cx Negative</v>
      </c>
      <c r="I893" s="46" t="str" cm="1">
        <f t="array" ref="I89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93" s="46" t="str" cm="1">
        <f t="array" ref="J89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93" s="44" t="s">
        <v>4</v>
      </c>
      <c r="L893" s="44" t="s">
        <v>4</v>
      </c>
      <c r="M893" s="44" t="s">
        <v>4</v>
      </c>
      <c r="N893" s="45">
        <v>0</v>
      </c>
    </row>
    <row r="894" spans="8:14" ht="17" customHeight="1" x14ac:dyDescent="0.2">
      <c r="H894" s="46" t="str">
        <f>IF(Table1[[#This Row],[CFU (static)]]&gt;=$B$7,"Cx Positive","Cx Negative")</f>
        <v>Cx Negative</v>
      </c>
      <c r="I894" s="46" t="str" cm="1">
        <f t="array" ref="I89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94" s="46" t="str" cm="1">
        <f t="array" ref="J89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94" s="44" t="s">
        <v>4</v>
      </c>
      <c r="L894" s="44" t="s">
        <v>4</v>
      </c>
      <c r="M894" s="44" t="s">
        <v>4</v>
      </c>
      <c r="N894" s="45">
        <v>0</v>
      </c>
    </row>
    <row r="895" spans="8:14" ht="17" customHeight="1" x14ac:dyDescent="0.2">
      <c r="H895" s="46" t="str">
        <f>IF(Table1[[#This Row],[CFU (static)]]&gt;=$B$7,"Cx Positive","Cx Negative")</f>
        <v>Cx Negative</v>
      </c>
      <c r="I895" s="46" t="str" cm="1">
        <f t="array" ref="I89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95" s="46" t="str" cm="1">
        <f t="array" ref="J89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95" s="44" t="s">
        <v>4</v>
      </c>
      <c r="L895" s="44" t="s">
        <v>4</v>
      </c>
      <c r="M895" s="44" t="s">
        <v>4</v>
      </c>
      <c r="N895" s="45">
        <v>0</v>
      </c>
    </row>
    <row r="896" spans="8:14" ht="17" customHeight="1" x14ac:dyDescent="0.2">
      <c r="H896" s="46" t="str">
        <f>IF(Table1[[#This Row],[CFU (static)]]&gt;=$B$7,"Cx Positive","Cx Negative")</f>
        <v>Cx Negative</v>
      </c>
      <c r="I896" s="46" t="str" cm="1">
        <f t="array" ref="I89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96" s="46" t="str" cm="1">
        <f t="array" ref="J89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96" s="44" t="s">
        <v>5</v>
      </c>
      <c r="L896" s="44" t="s">
        <v>4</v>
      </c>
      <c r="M896" s="44" t="s">
        <v>8</v>
      </c>
      <c r="N896" s="45">
        <v>0</v>
      </c>
    </row>
    <row r="897" spans="8:14" ht="17" customHeight="1" x14ac:dyDescent="0.2">
      <c r="H897" s="46" t="str">
        <f>IF(Table1[[#This Row],[CFU (static)]]&gt;=$B$7,"Cx Positive","Cx Negative")</f>
        <v>Cx Negative</v>
      </c>
      <c r="I897" s="46" t="str" cm="1">
        <f t="array" ref="I89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97" s="46" t="str" cm="1">
        <f t="array" ref="J89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97" s="44" t="s">
        <v>4</v>
      </c>
      <c r="L897" s="44" t="s">
        <v>4</v>
      </c>
      <c r="M897" s="44" t="s">
        <v>4</v>
      </c>
      <c r="N897" s="45">
        <v>0</v>
      </c>
    </row>
    <row r="898" spans="8:14" ht="17" customHeight="1" x14ac:dyDescent="0.2">
      <c r="H898" s="46" t="str">
        <f>IF(Table1[[#This Row],[CFU (static)]]&gt;=$B$7,"Cx Positive","Cx Negative")</f>
        <v>Cx Negative</v>
      </c>
      <c r="I898" s="46" t="str" cm="1">
        <f t="array" ref="I89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898" s="46" t="str" cm="1">
        <f t="array" ref="J89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898" s="44" t="s">
        <v>4</v>
      </c>
      <c r="L898" s="44" t="s">
        <v>4</v>
      </c>
      <c r="M898" s="44" t="s">
        <v>4</v>
      </c>
      <c r="N898" s="45">
        <v>0</v>
      </c>
    </row>
    <row r="899" spans="8:14" ht="17" customHeight="1" x14ac:dyDescent="0.2">
      <c r="H899" s="46" t="str">
        <f>IF(Table1[[#This Row],[CFU (static)]]&gt;=$B$7,"Cx Positive","Cx Negative")</f>
        <v>Cx Negative</v>
      </c>
      <c r="I899" s="46" t="str" cm="1">
        <f t="array" ref="I89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899" s="46" t="str" cm="1">
        <f t="array" ref="J89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899" s="44" t="s">
        <v>4</v>
      </c>
      <c r="L899" s="44" t="s">
        <v>4</v>
      </c>
      <c r="M899" s="44" t="s">
        <v>5</v>
      </c>
      <c r="N899" s="45">
        <v>10000</v>
      </c>
    </row>
    <row r="900" spans="8:14" ht="17" customHeight="1" x14ac:dyDescent="0.2">
      <c r="H900" s="46" t="str">
        <f>IF(Table1[[#This Row],[CFU (static)]]&gt;=$B$7,"Cx Positive","Cx Negative")</f>
        <v>Cx Negative</v>
      </c>
      <c r="I900" s="46" t="str" cm="1">
        <f t="array" ref="I90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00" s="46" t="str" cm="1">
        <f t="array" ref="J90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00" s="44" t="s">
        <v>4</v>
      </c>
      <c r="L900" s="44" t="s">
        <v>4</v>
      </c>
      <c r="M900" s="44" t="s">
        <v>4</v>
      </c>
      <c r="N900" s="45">
        <v>0</v>
      </c>
    </row>
    <row r="901" spans="8:14" ht="17" customHeight="1" x14ac:dyDescent="0.2">
      <c r="H901" s="46" t="str">
        <f>IF(Table1[[#This Row],[CFU (static)]]&gt;=$B$7,"Cx Positive","Cx Negative")</f>
        <v>Cx Negative</v>
      </c>
      <c r="I901" s="46" t="str" cm="1">
        <f t="array" ref="I90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01" s="46" t="str" cm="1">
        <f t="array" ref="J90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01" s="44" t="s">
        <v>4</v>
      </c>
      <c r="L901" s="44" t="s">
        <v>4</v>
      </c>
      <c r="M901" s="44" t="s">
        <v>4</v>
      </c>
      <c r="N901" s="45">
        <v>0</v>
      </c>
    </row>
    <row r="902" spans="8:14" ht="17" customHeight="1" x14ac:dyDescent="0.2">
      <c r="H902" s="46" t="str">
        <f>IF(Table1[[#This Row],[CFU (static)]]&gt;=$B$7,"Cx Positive","Cx Negative")</f>
        <v>Cx Negative</v>
      </c>
      <c r="I902" s="46" t="str" cm="1">
        <f t="array" ref="I90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02" s="46" t="str" cm="1">
        <f t="array" ref="J90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02" s="44" t="s">
        <v>4</v>
      </c>
      <c r="L902" s="44" t="s">
        <v>4</v>
      </c>
      <c r="M902" s="44" t="s">
        <v>8</v>
      </c>
      <c r="N902" s="45">
        <v>0</v>
      </c>
    </row>
    <row r="903" spans="8:14" ht="17" customHeight="1" x14ac:dyDescent="0.2">
      <c r="H903" s="46" t="str">
        <f>IF(Table1[[#This Row],[CFU (static)]]&gt;=$B$7,"Cx Positive","Cx Negative")</f>
        <v>Cx Negative</v>
      </c>
      <c r="I903" s="46" t="str" cm="1">
        <f t="array" ref="I90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03" s="46" t="str" cm="1">
        <f t="array" ref="J90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03" s="44" t="s">
        <v>4</v>
      </c>
      <c r="L903" s="44" t="s">
        <v>4</v>
      </c>
      <c r="M903" s="44" t="s">
        <v>7</v>
      </c>
      <c r="N903" s="45">
        <v>0</v>
      </c>
    </row>
    <row r="904" spans="8:14" ht="17" customHeight="1" x14ac:dyDescent="0.2">
      <c r="H904" s="46" t="str">
        <f>IF(Table1[[#This Row],[CFU (static)]]&gt;=$B$7,"Cx Positive","Cx Negative")</f>
        <v>Cx Negative</v>
      </c>
      <c r="I904" s="46" t="str" cm="1">
        <f t="array" ref="I90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04" s="46" t="str" cm="1">
        <f t="array" ref="J90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04" s="44" t="s">
        <v>4</v>
      </c>
      <c r="L904" s="44" t="s">
        <v>4</v>
      </c>
      <c r="M904" s="44" t="s">
        <v>4</v>
      </c>
      <c r="N904" s="45">
        <v>0</v>
      </c>
    </row>
    <row r="905" spans="8:14" ht="17" customHeight="1" x14ac:dyDescent="0.2">
      <c r="H905" s="46" t="str">
        <f>IF(Table1[[#This Row],[CFU (static)]]&gt;=$B$7,"Cx Positive","Cx Negative")</f>
        <v>Cx Positive</v>
      </c>
      <c r="I905" s="46" t="str" cm="1">
        <f t="array" ref="I90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05" s="46" t="str" cm="1">
        <f t="array" ref="J90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905" s="44" t="s">
        <v>4</v>
      </c>
      <c r="L905" s="44" t="s">
        <v>4</v>
      </c>
      <c r="M905" s="44" t="s">
        <v>9</v>
      </c>
      <c r="N905" s="45">
        <v>100000</v>
      </c>
    </row>
    <row r="906" spans="8:14" ht="17" customHeight="1" x14ac:dyDescent="0.2">
      <c r="H906" s="46" t="str">
        <f>IF(Table1[[#This Row],[CFU (static)]]&gt;=$B$7,"Cx Positive","Cx Negative")</f>
        <v>Cx Negative</v>
      </c>
      <c r="I906" s="46" t="str" cm="1">
        <f t="array" ref="I90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06" s="46" t="str" cm="1">
        <f t="array" ref="J90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06" s="44" t="s">
        <v>4</v>
      </c>
      <c r="L906" s="44" t="s">
        <v>4</v>
      </c>
      <c r="M906" s="44" t="s">
        <v>4</v>
      </c>
      <c r="N906" s="45">
        <v>0</v>
      </c>
    </row>
    <row r="907" spans="8:14" ht="17" customHeight="1" x14ac:dyDescent="0.2">
      <c r="H907" s="46" t="str">
        <f>IF(Table1[[#This Row],[CFU (static)]]&gt;=$B$7,"Cx Positive","Cx Negative")</f>
        <v>Cx Positive</v>
      </c>
      <c r="I907" s="46" t="str" cm="1">
        <f t="array" ref="I90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07" s="46" t="str" cm="1">
        <f t="array" ref="J90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907" s="44" t="s">
        <v>5</v>
      </c>
      <c r="L907" s="44" t="s">
        <v>6</v>
      </c>
      <c r="M907" s="44" t="s">
        <v>9</v>
      </c>
      <c r="N907" s="45">
        <v>100000</v>
      </c>
    </row>
    <row r="908" spans="8:14" ht="17" customHeight="1" x14ac:dyDescent="0.2">
      <c r="H908" s="46" t="str">
        <f>IF(Table1[[#This Row],[CFU (static)]]&gt;=$B$7,"Cx Positive","Cx Negative")</f>
        <v>Cx Negative</v>
      </c>
      <c r="I908" s="46" t="str" cm="1">
        <f t="array" ref="I90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08" s="46" t="str" cm="1">
        <f t="array" ref="J90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08" s="44" t="s">
        <v>7</v>
      </c>
      <c r="L908" s="44" t="s">
        <v>4</v>
      </c>
      <c r="M908" s="44" t="s">
        <v>7</v>
      </c>
      <c r="N908" s="45">
        <v>10000</v>
      </c>
    </row>
    <row r="909" spans="8:14" ht="17" customHeight="1" x14ac:dyDescent="0.2">
      <c r="H909" s="46" t="str">
        <f>IF(Table1[[#This Row],[CFU (static)]]&gt;=$B$7,"Cx Positive","Cx Negative")</f>
        <v>Cx Negative</v>
      </c>
      <c r="I909" s="46" t="str" cm="1">
        <f t="array" ref="I90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09" s="46" t="str" cm="1">
        <f t="array" ref="J90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09" s="44" t="s">
        <v>4</v>
      </c>
      <c r="L909" s="44" t="s">
        <v>4</v>
      </c>
      <c r="M909" s="44" t="s">
        <v>8</v>
      </c>
      <c r="N909" s="45">
        <v>0</v>
      </c>
    </row>
    <row r="910" spans="8:14" ht="17" customHeight="1" x14ac:dyDescent="0.2">
      <c r="H910" s="46" t="str">
        <f>IF(Table1[[#This Row],[CFU (static)]]&gt;=$B$7,"Cx Positive","Cx Negative")</f>
        <v>Cx Negative</v>
      </c>
      <c r="I910" s="46" t="str" cm="1">
        <f t="array" ref="I91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10" s="46" t="str" cm="1">
        <f t="array" ref="J91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10" s="44" t="s">
        <v>5</v>
      </c>
      <c r="L910" s="44" t="s">
        <v>4</v>
      </c>
      <c r="M910" s="44" t="s">
        <v>7</v>
      </c>
      <c r="N910" s="45">
        <v>50000</v>
      </c>
    </row>
    <row r="911" spans="8:14" ht="17" customHeight="1" x14ac:dyDescent="0.2">
      <c r="H911" s="46" t="str">
        <f>IF(Table1[[#This Row],[CFU (static)]]&gt;=$B$7,"Cx Positive","Cx Negative")</f>
        <v>Cx Positive</v>
      </c>
      <c r="I911" s="46" t="str" cm="1">
        <f t="array" ref="I91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11" s="46" t="str" cm="1">
        <f t="array" ref="J91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911" s="44" t="s">
        <v>5</v>
      </c>
      <c r="L911" s="44" t="s">
        <v>6</v>
      </c>
      <c r="M911" s="44" t="s">
        <v>9</v>
      </c>
      <c r="N911" s="45">
        <v>100000</v>
      </c>
    </row>
    <row r="912" spans="8:14" ht="17" customHeight="1" x14ac:dyDescent="0.2">
      <c r="H912" s="46" t="str">
        <f>IF(Table1[[#This Row],[CFU (static)]]&gt;=$B$7,"Cx Positive","Cx Negative")</f>
        <v>Cx Negative</v>
      </c>
      <c r="I912" s="46" t="str" cm="1">
        <f t="array" ref="I91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12" s="46" t="str" cm="1">
        <f t="array" ref="J91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12" s="44" t="s">
        <v>4</v>
      </c>
      <c r="L912" s="44" t="s">
        <v>4</v>
      </c>
      <c r="M912" s="44" t="s">
        <v>9</v>
      </c>
      <c r="N912" s="45">
        <v>0</v>
      </c>
    </row>
    <row r="913" spans="8:14" ht="17" customHeight="1" x14ac:dyDescent="0.2">
      <c r="H913" s="46" t="str">
        <f>IF(Table1[[#This Row],[CFU (static)]]&gt;=$B$7,"Cx Positive","Cx Negative")</f>
        <v>Cx Negative</v>
      </c>
      <c r="I913" s="46" t="str" cm="1">
        <f t="array" ref="I91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13" s="46" t="str" cm="1">
        <f t="array" ref="J91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13" s="44" t="s">
        <v>4</v>
      </c>
      <c r="L913" s="44" t="s">
        <v>4</v>
      </c>
      <c r="M913" s="44" t="s">
        <v>4</v>
      </c>
      <c r="N913" s="45">
        <v>0</v>
      </c>
    </row>
    <row r="914" spans="8:14" ht="17" customHeight="1" x14ac:dyDescent="0.2">
      <c r="H914" s="46" t="str">
        <f>IF(Table1[[#This Row],[CFU (static)]]&gt;=$B$7,"Cx Positive","Cx Negative")</f>
        <v>Cx Negative</v>
      </c>
      <c r="I914" s="46" t="str" cm="1">
        <f t="array" ref="I91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14" s="46" t="str" cm="1">
        <f t="array" ref="J91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14" s="44" t="s">
        <v>4</v>
      </c>
      <c r="L914" s="44" t="s">
        <v>4</v>
      </c>
      <c r="M914" s="44" t="s">
        <v>4</v>
      </c>
      <c r="N914" s="45">
        <v>0</v>
      </c>
    </row>
    <row r="915" spans="8:14" ht="17" customHeight="1" x14ac:dyDescent="0.2">
      <c r="H915" s="46" t="str">
        <f>IF(Table1[[#This Row],[CFU (static)]]&gt;=$B$7,"Cx Positive","Cx Negative")</f>
        <v>Cx Negative</v>
      </c>
      <c r="I915" s="46" t="str" cm="1">
        <f t="array" ref="I91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15" s="46" t="str" cm="1">
        <f t="array" ref="J91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15" s="44" t="s">
        <v>4</v>
      </c>
      <c r="L915" s="44" t="s">
        <v>4</v>
      </c>
      <c r="M915" s="44" t="s">
        <v>7</v>
      </c>
      <c r="N915" s="45">
        <v>0</v>
      </c>
    </row>
    <row r="916" spans="8:14" ht="17" customHeight="1" x14ac:dyDescent="0.2">
      <c r="H916" s="46" t="str">
        <f>IF(Table1[[#This Row],[CFU (static)]]&gt;=$B$7,"Cx Positive","Cx Negative")</f>
        <v>Cx Negative</v>
      </c>
      <c r="I916" s="46" t="str" cm="1">
        <f t="array" ref="I91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16" s="46" t="str" cm="1">
        <f t="array" ref="J91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16" s="44" t="s">
        <v>4</v>
      </c>
      <c r="L916" s="44" t="s">
        <v>4</v>
      </c>
      <c r="M916" s="44" t="s">
        <v>4</v>
      </c>
      <c r="N916" s="45">
        <v>0</v>
      </c>
    </row>
    <row r="917" spans="8:14" ht="17" customHeight="1" x14ac:dyDescent="0.2">
      <c r="H917" s="46" t="str">
        <f>IF(Table1[[#This Row],[CFU (static)]]&gt;=$B$7,"Cx Positive","Cx Negative")</f>
        <v>Cx Negative</v>
      </c>
      <c r="I917" s="46" t="str" cm="1">
        <f t="array" ref="I91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17" s="46" t="str" cm="1">
        <f t="array" ref="J91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17" s="44" t="s">
        <v>7</v>
      </c>
      <c r="L917" s="44" t="s">
        <v>4</v>
      </c>
      <c r="M917" s="44" t="s">
        <v>5</v>
      </c>
      <c r="N917" s="45">
        <v>10000</v>
      </c>
    </row>
    <row r="918" spans="8:14" ht="17" customHeight="1" x14ac:dyDescent="0.2">
      <c r="H918" s="46" t="str">
        <f>IF(Table1[[#This Row],[CFU (static)]]&gt;=$B$7,"Cx Positive","Cx Negative")</f>
        <v>Cx Positive</v>
      </c>
      <c r="I918" s="46" t="str" cm="1">
        <f t="array" ref="I91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18" s="46" t="str" cm="1">
        <f t="array" ref="J91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918" s="44" t="s">
        <v>5</v>
      </c>
      <c r="L918" s="44" t="s">
        <v>6</v>
      </c>
      <c r="M918" s="44" t="s">
        <v>8</v>
      </c>
      <c r="N918" s="45">
        <v>100000</v>
      </c>
    </row>
    <row r="919" spans="8:14" ht="17" customHeight="1" x14ac:dyDescent="0.2">
      <c r="H919" s="46" t="str">
        <f>IF(Table1[[#This Row],[CFU (static)]]&gt;=$B$7,"Cx Positive","Cx Negative")</f>
        <v>Cx Positive</v>
      </c>
      <c r="I919" s="46" t="str" cm="1">
        <f t="array" ref="I91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19" s="46" t="str" cm="1">
        <f t="array" ref="J91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919" s="44" t="s">
        <v>5</v>
      </c>
      <c r="L919" s="44" t="s">
        <v>4</v>
      </c>
      <c r="M919" s="44" t="s">
        <v>5</v>
      </c>
      <c r="N919" s="45">
        <v>100000</v>
      </c>
    </row>
    <row r="920" spans="8:14" ht="17" customHeight="1" x14ac:dyDescent="0.2">
      <c r="H920" s="46" t="str">
        <f>IF(Table1[[#This Row],[CFU (static)]]&gt;=$B$7,"Cx Positive","Cx Negative")</f>
        <v>Cx Negative</v>
      </c>
      <c r="I920" s="46" t="str" cm="1">
        <f t="array" ref="I92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20" s="46" t="str" cm="1">
        <f t="array" ref="J92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20" s="44" t="s">
        <v>5</v>
      </c>
      <c r="L920" s="44" t="s">
        <v>4</v>
      </c>
      <c r="M920" s="44" t="s">
        <v>9</v>
      </c>
      <c r="N920" s="45">
        <v>0</v>
      </c>
    </row>
    <row r="921" spans="8:14" ht="17" customHeight="1" x14ac:dyDescent="0.2">
      <c r="H921" s="46" t="str">
        <f>IF(Table1[[#This Row],[CFU (static)]]&gt;=$B$7,"Cx Positive","Cx Negative")</f>
        <v>Cx Positive</v>
      </c>
      <c r="I921" s="46" t="str" cm="1">
        <f t="array" ref="I92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21" s="46" t="str" cm="1">
        <f t="array" ref="J92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921" s="44" t="s">
        <v>5</v>
      </c>
      <c r="L921" s="44" t="s">
        <v>4</v>
      </c>
      <c r="M921" s="44" t="s">
        <v>5</v>
      </c>
      <c r="N921" s="45">
        <v>100000</v>
      </c>
    </row>
    <row r="922" spans="8:14" ht="17" customHeight="1" x14ac:dyDescent="0.2">
      <c r="H922" s="46" t="str">
        <f>IF(Table1[[#This Row],[CFU (static)]]&gt;=$B$7,"Cx Positive","Cx Negative")</f>
        <v>Cx Negative</v>
      </c>
      <c r="I922" s="46" t="str" cm="1">
        <f t="array" ref="I92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22" s="46" t="str" cm="1">
        <f t="array" ref="J92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22" s="44" t="s">
        <v>8</v>
      </c>
      <c r="L922" s="44" t="s">
        <v>4</v>
      </c>
      <c r="M922" s="44" t="s">
        <v>4</v>
      </c>
      <c r="N922" s="45">
        <v>10000</v>
      </c>
    </row>
    <row r="923" spans="8:14" ht="17" customHeight="1" x14ac:dyDescent="0.2">
      <c r="H923" s="46" t="str">
        <f>IF(Table1[[#This Row],[CFU (static)]]&gt;=$B$7,"Cx Positive","Cx Negative")</f>
        <v>Cx Negative</v>
      </c>
      <c r="I923" s="46" t="str" cm="1">
        <f t="array" ref="I92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23" s="46" t="str" cm="1">
        <f t="array" ref="J92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23" s="44" t="s">
        <v>5</v>
      </c>
      <c r="L923" s="44" t="s">
        <v>4</v>
      </c>
      <c r="M923" s="44" t="s">
        <v>4</v>
      </c>
      <c r="N923" s="45">
        <v>0</v>
      </c>
    </row>
    <row r="924" spans="8:14" ht="17" customHeight="1" x14ac:dyDescent="0.2">
      <c r="H924" s="46" t="str">
        <f>IF(Table1[[#This Row],[CFU (static)]]&gt;=$B$7,"Cx Positive","Cx Negative")</f>
        <v>Cx Positive</v>
      </c>
      <c r="I924" s="46" t="str" cm="1">
        <f t="array" ref="I92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24" s="46" t="str" cm="1">
        <f t="array" ref="J92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924" s="44" t="s">
        <v>5</v>
      </c>
      <c r="L924" s="44" t="s">
        <v>6</v>
      </c>
      <c r="M924" s="44" t="s">
        <v>4</v>
      </c>
      <c r="N924" s="45">
        <v>100000</v>
      </c>
    </row>
    <row r="925" spans="8:14" ht="17" customHeight="1" x14ac:dyDescent="0.2">
      <c r="H925" s="46" t="str">
        <f>IF(Table1[[#This Row],[CFU (static)]]&gt;=$B$7,"Cx Positive","Cx Negative")</f>
        <v>Cx Negative</v>
      </c>
      <c r="I925" s="46" t="str" cm="1">
        <f t="array" ref="I92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25" s="46" t="str" cm="1">
        <f t="array" ref="J92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25" s="44" t="s">
        <v>4</v>
      </c>
      <c r="L925" s="44" t="s">
        <v>4</v>
      </c>
      <c r="M925" s="44" t="s">
        <v>9</v>
      </c>
      <c r="N925" s="45">
        <v>0</v>
      </c>
    </row>
    <row r="926" spans="8:14" ht="17" customHeight="1" x14ac:dyDescent="0.2">
      <c r="H926" s="46" t="str">
        <f>IF(Table1[[#This Row],[CFU (static)]]&gt;=$B$7,"Cx Positive","Cx Negative")</f>
        <v>Cx Negative</v>
      </c>
      <c r="I926" s="46" t="str" cm="1">
        <f t="array" ref="I92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26" s="46" t="str" cm="1">
        <f t="array" ref="J92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26" s="44" t="s">
        <v>4</v>
      </c>
      <c r="L926" s="44" t="s">
        <v>4</v>
      </c>
      <c r="M926" s="44" t="s">
        <v>4</v>
      </c>
      <c r="N926" s="45">
        <v>0</v>
      </c>
    </row>
    <row r="927" spans="8:14" ht="17" customHeight="1" x14ac:dyDescent="0.2">
      <c r="H927" s="46" t="str">
        <f>IF(Table1[[#This Row],[CFU (static)]]&gt;=$B$7,"Cx Positive","Cx Negative")</f>
        <v>Cx Positive</v>
      </c>
      <c r="I927" s="46" t="str" cm="1">
        <f t="array" ref="I92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27" s="46" t="str" cm="1">
        <f t="array" ref="J92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927" s="44" t="s">
        <v>7</v>
      </c>
      <c r="L927" s="44" t="s">
        <v>4</v>
      </c>
      <c r="M927" s="44" t="s">
        <v>4</v>
      </c>
      <c r="N927" s="45">
        <v>100000</v>
      </c>
    </row>
    <row r="928" spans="8:14" ht="17" customHeight="1" x14ac:dyDescent="0.2">
      <c r="H928" s="46" t="str">
        <f>IF(Table1[[#This Row],[CFU (static)]]&gt;=$B$7,"Cx Positive","Cx Negative")</f>
        <v>Cx Negative</v>
      </c>
      <c r="I928" s="46" t="str" cm="1">
        <f t="array" ref="I92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28" s="46" t="str" cm="1">
        <f t="array" ref="J92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28" s="44" t="s">
        <v>5</v>
      </c>
      <c r="L928" s="44" t="s">
        <v>4</v>
      </c>
      <c r="M928" s="44" t="s">
        <v>8</v>
      </c>
      <c r="N928" s="45">
        <v>50000</v>
      </c>
    </row>
    <row r="929" spans="8:14" ht="17" customHeight="1" x14ac:dyDescent="0.2">
      <c r="H929" s="46" t="str">
        <f>IF(Table1[[#This Row],[CFU (static)]]&gt;=$B$7,"Cx Positive","Cx Negative")</f>
        <v>Cx Negative</v>
      </c>
      <c r="I929" s="46" t="str" cm="1">
        <f t="array" ref="I92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29" s="46" t="str" cm="1">
        <f t="array" ref="J92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29" s="44" t="s">
        <v>4</v>
      </c>
      <c r="L929" s="44" t="s">
        <v>4</v>
      </c>
      <c r="M929" s="44" t="s">
        <v>4</v>
      </c>
      <c r="N929" s="45">
        <v>0</v>
      </c>
    </row>
    <row r="930" spans="8:14" ht="17" customHeight="1" x14ac:dyDescent="0.2">
      <c r="H930" s="46" t="str">
        <f>IF(Table1[[#This Row],[CFU (static)]]&gt;=$B$7,"Cx Positive","Cx Negative")</f>
        <v>Cx Negative</v>
      </c>
      <c r="I930" s="46" t="str" cm="1">
        <f t="array" ref="I93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30" s="46" t="str" cm="1">
        <f t="array" ref="J93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30" s="44" t="s">
        <v>4</v>
      </c>
      <c r="L930" s="44" t="s">
        <v>4</v>
      </c>
      <c r="M930" s="44" t="s">
        <v>7</v>
      </c>
      <c r="N930" s="45">
        <v>0</v>
      </c>
    </row>
    <row r="931" spans="8:14" ht="17" customHeight="1" x14ac:dyDescent="0.2">
      <c r="H931" s="46" t="str">
        <f>IF(Table1[[#This Row],[CFU (static)]]&gt;=$B$7,"Cx Positive","Cx Negative")</f>
        <v>Cx Negative</v>
      </c>
      <c r="I931" s="46" t="str" cm="1">
        <f t="array" ref="I93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31" s="46" t="str" cm="1">
        <f t="array" ref="J93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31" s="44" t="s">
        <v>7</v>
      </c>
      <c r="L931" s="44" t="s">
        <v>4</v>
      </c>
      <c r="M931" s="44" t="s">
        <v>5</v>
      </c>
      <c r="N931" s="45">
        <v>50000</v>
      </c>
    </row>
    <row r="932" spans="8:14" ht="17" customHeight="1" x14ac:dyDescent="0.2">
      <c r="H932" s="46" t="str">
        <f>IF(Table1[[#This Row],[CFU (static)]]&gt;=$B$7,"Cx Positive","Cx Negative")</f>
        <v>Cx Negative</v>
      </c>
      <c r="I932" s="46" t="str" cm="1">
        <f t="array" ref="I93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32" s="46" t="str" cm="1">
        <f t="array" ref="J93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32" s="44" t="s">
        <v>7</v>
      </c>
      <c r="L932" s="44" t="s">
        <v>4</v>
      </c>
      <c r="M932" s="44" t="s">
        <v>8</v>
      </c>
      <c r="N932" s="45">
        <v>0</v>
      </c>
    </row>
    <row r="933" spans="8:14" ht="17" customHeight="1" x14ac:dyDescent="0.2">
      <c r="H933" s="46" t="str">
        <f>IF(Table1[[#This Row],[CFU (static)]]&gt;=$B$7,"Cx Positive","Cx Negative")</f>
        <v>Cx Negative</v>
      </c>
      <c r="I933" s="46" t="str" cm="1">
        <f t="array" ref="I93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33" s="46" t="str" cm="1">
        <f t="array" ref="J93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33" s="44" t="s">
        <v>4</v>
      </c>
      <c r="L933" s="44" t="s">
        <v>4</v>
      </c>
      <c r="M933" s="44" t="s">
        <v>8</v>
      </c>
      <c r="N933" s="45">
        <v>0</v>
      </c>
    </row>
    <row r="934" spans="8:14" ht="17" customHeight="1" x14ac:dyDescent="0.2">
      <c r="H934" s="46" t="str">
        <f>IF(Table1[[#This Row],[CFU (static)]]&gt;=$B$7,"Cx Positive","Cx Negative")</f>
        <v>Cx Negative</v>
      </c>
      <c r="I934" s="46" t="str" cm="1">
        <f t="array" ref="I93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34" s="46" t="str" cm="1">
        <f t="array" ref="J93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34" s="44" t="s">
        <v>4</v>
      </c>
      <c r="L934" s="44" t="s">
        <v>4</v>
      </c>
      <c r="M934" s="44" t="s">
        <v>4</v>
      </c>
      <c r="N934" s="45">
        <v>10000</v>
      </c>
    </row>
    <row r="935" spans="8:14" ht="17" customHeight="1" x14ac:dyDescent="0.2">
      <c r="H935" s="46" t="str">
        <f>IF(Table1[[#This Row],[CFU (static)]]&gt;=$B$7,"Cx Positive","Cx Negative")</f>
        <v>Cx Negative</v>
      </c>
      <c r="I935" s="46" t="str" cm="1">
        <f t="array" ref="I93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35" s="46" t="str" cm="1">
        <f t="array" ref="J93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35" s="44" t="s">
        <v>4</v>
      </c>
      <c r="L935" s="44" t="s">
        <v>4</v>
      </c>
      <c r="M935" s="44" t="s">
        <v>4</v>
      </c>
      <c r="N935" s="45">
        <v>0</v>
      </c>
    </row>
    <row r="936" spans="8:14" ht="17" customHeight="1" x14ac:dyDescent="0.2">
      <c r="H936" s="46" t="str">
        <f>IF(Table1[[#This Row],[CFU (static)]]&gt;=$B$7,"Cx Positive","Cx Negative")</f>
        <v>Cx Negative</v>
      </c>
      <c r="I936" s="46" t="str" cm="1">
        <f t="array" ref="I93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36" s="46" t="str" cm="1">
        <f t="array" ref="J93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36" s="44" t="s">
        <v>5</v>
      </c>
      <c r="L936" s="44" t="s">
        <v>4</v>
      </c>
      <c r="M936" s="44" t="s">
        <v>4</v>
      </c>
      <c r="N936" s="45">
        <v>0</v>
      </c>
    </row>
    <row r="937" spans="8:14" ht="17" customHeight="1" x14ac:dyDescent="0.2">
      <c r="H937" s="46" t="str">
        <f>IF(Table1[[#This Row],[CFU (static)]]&gt;=$B$7,"Cx Positive","Cx Negative")</f>
        <v>Cx Positive</v>
      </c>
      <c r="I937" s="46" t="str" cm="1">
        <f t="array" ref="I93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37" s="46" t="str" cm="1">
        <f t="array" ref="J93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937" s="44" t="s">
        <v>5</v>
      </c>
      <c r="L937" s="44" t="s">
        <v>4</v>
      </c>
      <c r="M937" s="44" t="s">
        <v>4</v>
      </c>
      <c r="N937" s="45">
        <v>100000</v>
      </c>
    </row>
    <row r="938" spans="8:14" ht="17" customHeight="1" x14ac:dyDescent="0.2">
      <c r="H938" s="46" t="str">
        <f>IF(Table1[[#This Row],[CFU (static)]]&gt;=$B$7,"Cx Positive","Cx Negative")</f>
        <v>Cx Negative</v>
      </c>
      <c r="I938" s="46" t="str" cm="1">
        <f t="array" ref="I93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38" s="46" t="str" cm="1">
        <f t="array" ref="J93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38" s="44" t="s">
        <v>5</v>
      </c>
      <c r="L938" s="44" t="s">
        <v>6</v>
      </c>
      <c r="M938" s="44" t="s">
        <v>8</v>
      </c>
      <c r="N938" s="45">
        <v>50000</v>
      </c>
    </row>
    <row r="939" spans="8:14" ht="17" customHeight="1" x14ac:dyDescent="0.2">
      <c r="H939" s="46" t="str">
        <f>IF(Table1[[#This Row],[CFU (static)]]&gt;=$B$7,"Cx Positive","Cx Negative")</f>
        <v>Cx Negative</v>
      </c>
      <c r="I939" s="46" t="str" cm="1">
        <f t="array" ref="I93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39" s="46" t="str" cm="1">
        <f t="array" ref="J93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39" s="44" t="s">
        <v>7</v>
      </c>
      <c r="L939" s="44" t="s">
        <v>4</v>
      </c>
      <c r="M939" s="44" t="s">
        <v>5</v>
      </c>
      <c r="N939" s="45">
        <v>0</v>
      </c>
    </row>
    <row r="940" spans="8:14" ht="17" customHeight="1" x14ac:dyDescent="0.2">
      <c r="H940" s="46" t="str">
        <f>IF(Table1[[#This Row],[CFU (static)]]&gt;=$B$7,"Cx Positive","Cx Negative")</f>
        <v>Cx Negative</v>
      </c>
      <c r="I940" s="46" t="str" cm="1">
        <f t="array" ref="I94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40" s="46" t="str" cm="1">
        <f t="array" ref="J94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40" s="44" t="s">
        <v>8</v>
      </c>
      <c r="L940" s="44" t="s">
        <v>4</v>
      </c>
      <c r="M940" s="44" t="s">
        <v>8</v>
      </c>
      <c r="N940" s="45">
        <v>10000</v>
      </c>
    </row>
    <row r="941" spans="8:14" ht="17" customHeight="1" x14ac:dyDescent="0.2">
      <c r="H941" s="46" t="str">
        <f>IF(Table1[[#This Row],[CFU (static)]]&gt;=$B$7,"Cx Positive","Cx Negative")</f>
        <v>Cx Negative</v>
      </c>
      <c r="I941" s="46" t="str" cm="1">
        <f t="array" ref="I94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41" s="46" t="str" cm="1">
        <f t="array" ref="J94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41" s="44" t="s">
        <v>4</v>
      </c>
      <c r="L941" s="44" t="s">
        <v>4</v>
      </c>
      <c r="M941" s="44" t="s">
        <v>4</v>
      </c>
      <c r="N941" s="45">
        <v>0</v>
      </c>
    </row>
    <row r="942" spans="8:14" ht="17" customHeight="1" x14ac:dyDescent="0.2">
      <c r="H942" s="46" t="str">
        <f>IF(Table1[[#This Row],[CFU (static)]]&gt;=$B$7,"Cx Positive","Cx Negative")</f>
        <v>Cx Negative</v>
      </c>
      <c r="I942" s="46" t="str" cm="1">
        <f t="array" ref="I94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42" s="46" t="str" cm="1">
        <f t="array" ref="J94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42" s="44" t="s">
        <v>4</v>
      </c>
      <c r="L942" s="44" t="s">
        <v>4</v>
      </c>
      <c r="M942" s="44" t="s">
        <v>4</v>
      </c>
      <c r="N942" s="45">
        <v>0</v>
      </c>
    </row>
    <row r="943" spans="8:14" ht="17" customHeight="1" x14ac:dyDescent="0.2">
      <c r="H943" s="46" t="str">
        <f>IF(Table1[[#This Row],[CFU (static)]]&gt;=$B$7,"Cx Positive","Cx Negative")</f>
        <v>Cx Negative</v>
      </c>
      <c r="I943" s="46" t="str" cm="1">
        <f t="array" ref="I94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43" s="46" t="str" cm="1">
        <f t="array" ref="J94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43" s="44" t="s">
        <v>5</v>
      </c>
      <c r="L943" s="44" t="s">
        <v>4</v>
      </c>
      <c r="M943" s="44" t="s">
        <v>4</v>
      </c>
      <c r="N943" s="45">
        <v>0</v>
      </c>
    </row>
    <row r="944" spans="8:14" ht="17" customHeight="1" x14ac:dyDescent="0.2">
      <c r="H944" s="46" t="str">
        <f>IF(Table1[[#This Row],[CFU (static)]]&gt;=$B$7,"Cx Positive","Cx Negative")</f>
        <v>Cx Negative</v>
      </c>
      <c r="I944" s="46" t="str" cm="1">
        <f t="array" ref="I94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44" s="46" t="str" cm="1">
        <f t="array" ref="J94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44" s="44" t="s">
        <v>4</v>
      </c>
      <c r="L944" s="44" t="s">
        <v>4</v>
      </c>
      <c r="M944" s="44" t="s">
        <v>4</v>
      </c>
      <c r="N944" s="45">
        <v>0</v>
      </c>
    </row>
    <row r="945" spans="8:14" ht="17" customHeight="1" x14ac:dyDescent="0.2">
      <c r="H945" s="46" t="str">
        <f>IF(Table1[[#This Row],[CFU (static)]]&gt;=$B$7,"Cx Positive","Cx Negative")</f>
        <v>Cx Negative</v>
      </c>
      <c r="I945" s="46" t="str" cm="1">
        <f t="array" ref="I94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45" s="46" t="str" cm="1">
        <f t="array" ref="J94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45" s="44" t="s">
        <v>5</v>
      </c>
      <c r="L945" s="44" t="s">
        <v>4</v>
      </c>
      <c r="M945" s="44" t="s">
        <v>8</v>
      </c>
      <c r="N945" s="45">
        <v>0</v>
      </c>
    </row>
    <row r="946" spans="8:14" ht="17" customHeight="1" x14ac:dyDescent="0.2">
      <c r="H946" s="46" t="str">
        <f>IF(Table1[[#This Row],[CFU (static)]]&gt;=$B$7,"Cx Positive","Cx Negative")</f>
        <v>Cx Negative</v>
      </c>
      <c r="I946" s="46" t="str" cm="1">
        <f t="array" ref="I94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46" s="46" t="str" cm="1">
        <f t="array" ref="J94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46" s="44" t="s">
        <v>4</v>
      </c>
      <c r="L946" s="44" t="s">
        <v>4</v>
      </c>
      <c r="M946" s="44" t="s">
        <v>4</v>
      </c>
      <c r="N946" s="45">
        <v>0</v>
      </c>
    </row>
    <row r="947" spans="8:14" ht="17" customHeight="1" x14ac:dyDescent="0.2">
      <c r="H947" s="46" t="str">
        <f>IF(Table1[[#This Row],[CFU (static)]]&gt;=$B$7,"Cx Positive","Cx Negative")</f>
        <v>Cx Positive</v>
      </c>
      <c r="I947" s="46" t="str" cm="1">
        <f t="array" ref="I94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47" s="46" t="str" cm="1">
        <f t="array" ref="J94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947" s="44" t="s">
        <v>5</v>
      </c>
      <c r="L947" s="44" t="s">
        <v>4</v>
      </c>
      <c r="M947" s="44" t="s">
        <v>8</v>
      </c>
      <c r="N947" s="45">
        <v>100000</v>
      </c>
    </row>
    <row r="948" spans="8:14" ht="17" customHeight="1" x14ac:dyDescent="0.2">
      <c r="H948" s="46" t="str">
        <f>IF(Table1[[#This Row],[CFU (static)]]&gt;=$B$7,"Cx Positive","Cx Negative")</f>
        <v>Cx Negative</v>
      </c>
      <c r="I948" s="46" t="str" cm="1">
        <f t="array" ref="I94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48" s="46" t="str" cm="1">
        <f t="array" ref="J94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48" s="44" t="s">
        <v>4</v>
      </c>
      <c r="L948" s="44" t="s">
        <v>4</v>
      </c>
      <c r="M948" s="44" t="s">
        <v>7</v>
      </c>
      <c r="N948" s="45">
        <v>0</v>
      </c>
    </row>
    <row r="949" spans="8:14" ht="17" customHeight="1" x14ac:dyDescent="0.2">
      <c r="H949" s="46" t="str">
        <f>IF(Table1[[#This Row],[CFU (static)]]&gt;=$B$7,"Cx Positive","Cx Negative")</f>
        <v>Cx Negative</v>
      </c>
      <c r="I949" s="46" t="str" cm="1">
        <f t="array" ref="I94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49" s="46" t="str" cm="1">
        <f t="array" ref="J94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49" s="44" t="s">
        <v>4</v>
      </c>
      <c r="L949" s="44" t="s">
        <v>4</v>
      </c>
      <c r="M949" s="44" t="s">
        <v>8</v>
      </c>
      <c r="N949" s="45">
        <v>0</v>
      </c>
    </row>
    <row r="950" spans="8:14" ht="17" customHeight="1" x14ac:dyDescent="0.2">
      <c r="H950" s="46" t="str">
        <f>IF(Table1[[#This Row],[CFU (static)]]&gt;=$B$7,"Cx Positive","Cx Negative")</f>
        <v>Cx Negative</v>
      </c>
      <c r="I950" s="46" t="str" cm="1">
        <f t="array" ref="I95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50" s="46" t="str" cm="1">
        <f t="array" ref="J95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50" s="44" t="s">
        <v>4</v>
      </c>
      <c r="L950" s="44" t="s">
        <v>4</v>
      </c>
      <c r="M950" s="44" t="s">
        <v>4</v>
      </c>
      <c r="N950" s="45">
        <v>0</v>
      </c>
    </row>
    <row r="951" spans="8:14" ht="17" customHeight="1" x14ac:dyDescent="0.2">
      <c r="H951" s="46" t="str">
        <f>IF(Table1[[#This Row],[CFU (static)]]&gt;=$B$7,"Cx Positive","Cx Negative")</f>
        <v>Cx Negative</v>
      </c>
      <c r="I951" s="46" t="str" cm="1">
        <f t="array" ref="I95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51" s="46" t="str" cm="1">
        <f t="array" ref="J95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51" s="44" t="s">
        <v>4</v>
      </c>
      <c r="L951" s="44" t="s">
        <v>4</v>
      </c>
      <c r="M951" s="44" t="s">
        <v>4</v>
      </c>
      <c r="N951" s="45">
        <v>0</v>
      </c>
    </row>
    <row r="952" spans="8:14" ht="17" customHeight="1" x14ac:dyDescent="0.2">
      <c r="H952" s="46" t="str">
        <f>IF(Table1[[#This Row],[CFU (static)]]&gt;=$B$7,"Cx Positive","Cx Negative")</f>
        <v>Cx Negative</v>
      </c>
      <c r="I952" s="46" t="str" cm="1">
        <f t="array" ref="I95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52" s="46" t="str" cm="1">
        <f t="array" ref="J95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52" s="44" t="s">
        <v>4</v>
      </c>
      <c r="L952" s="44" t="s">
        <v>4</v>
      </c>
      <c r="M952" s="44" t="s">
        <v>4</v>
      </c>
      <c r="N952" s="45">
        <v>0</v>
      </c>
    </row>
    <row r="953" spans="8:14" ht="17" customHeight="1" x14ac:dyDescent="0.2">
      <c r="H953" s="46" t="str">
        <f>IF(Table1[[#This Row],[CFU (static)]]&gt;=$B$7,"Cx Positive","Cx Negative")</f>
        <v>Cx Negative</v>
      </c>
      <c r="I953" s="46" t="str" cm="1">
        <f t="array" ref="I95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53" s="46" t="str" cm="1">
        <f t="array" ref="J95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53" s="44" t="s">
        <v>4</v>
      </c>
      <c r="L953" s="44" t="s">
        <v>4</v>
      </c>
      <c r="M953" s="44" t="s">
        <v>5</v>
      </c>
      <c r="N953" s="45">
        <v>0</v>
      </c>
    </row>
    <row r="954" spans="8:14" ht="17" customHeight="1" x14ac:dyDescent="0.2">
      <c r="H954" s="46" t="str">
        <f>IF(Table1[[#This Row],[CFU (static)]]&gt;=$B$7,"Cx Positive","Cx Negative")</f>
        <v>Cx Negative</v>
      </c>
      <c r="I954" s="46" t="str" cm="1">
        <f t="array" ref="I95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54" s="46" t="str" cm="1">
        <f t="array" ref="J95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54" s="44" t="s">
        <v>4</v>
      </c>
      <c r="L954" s="44" t="s">
        <v>4</v>
      </c>
      <c r="M954" s="44" t="s">
        <v>9</v>
      </c>
      <c r="N954" s="45">
        <v>0</v>
      </c>
    </row>
    <row r="955" spans="8:14" ht="17" customHeight="1" x14ac:dyDescent="0.2">
      <c r="H955" s="46" t="str">
        <f>IF(Table1[[#This Row],[CFU (static)]]&gt;=$B$7,"Cx Positive","Cx Negative")</f>
        <v>Cx Negative</v>
      </c>
      <c r="I955" s="46" t="str" cm="1">
        <f t="array" ref="I95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55" s="46" t="str" cm="1">
        <f t="array" ref="J95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55" s="44" t="s">
        <v>4</v>
      </c>
      <c r="L955" s="44" t="s">
        <v>4</v>
      </c>
      <c r="M955" s="44" t="s">
        <v>8</v>
      </c>
      <c r="N955" s="45">
        <v>0</v>
      </c>
    </row>
    <row r="956" spans="8:14" ht="17" customHeight="1" x14ac:dyDescent="0.2">
      <c r="H956" s="46" t="str">
        <f>IF(Table1[[#This Row],[CFU (static)]]&gt;=$B$7,"Cx Positive","Cx Negative")</f>
        <v>Cx Negative</v>
      </c>
      <c r="I956" s="46" t="str" cm="1">
        <f t="array" ref="I95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56" s="46" t="str" cm="1">
        <f t="array" ref="J95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56" s="44" t="s">
        <v>8</v>
      </c>
      <c r="L956" s="44" t="s">
        <v>4</v>
      </c>
      <c r="M956" s="44" t="s">
        <v>4</v>
      </c>
      <c r="N956" s="45">
        <v>0</v>
      </c>
    </row>
    <row r="957" spans="8:14" ht="17" customHeight="1" x14ac:dyDescent="0.2">
      <c r="H957" s="46" t="str">
        <f>IF(Table1[[#This Row],[CFU (static)]]&gt;=$B$7,"Cx Positive","Cx Negative")</f>
        <v>Cx Negative</v>
      </c>
      <c r="I957" s="46" t="str" cm="1">
        <f t="array" ref="I95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57" s="46" t="str" cm="1">
        <f t="array" ref="J95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57" s="44" t="s">
        <v>4</v>
      </c>
      <c r="L957" s="44" t="s">
        <v>4</v>
      </c>
      <c r="M957" s="44" t="s">
        <v>4</v>
      </c>
      <c r="N957" s="45">
        <v>0</v>
      </c>
    </row>
    <row r="958" spans="8:14" ht="17" customHeight="1" x14ac:dyDescent="0.2">
      <c r="H958" s="46" t="str">
        <f>IF(Table1[[#This Row],[CFU (static)]]&gt;=$B$7,"Cx Positive","Cx Negative")</f>
        <v>Cx Negative</v>
      </c>
      <c r="I958" s="46" t="str" cm="1">
        <f t="array" ref="I95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58" s="46" t="str" cm="1">
        <f t="array" ref="J95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58" s="44" t="s">
        <v>4</v>
      </c>
      <c r="L958" s="44" t="s">
        <v>4</v>
      </c>
      <c r="M958" s="44" t="s">
        <v>4</v>
      </c>
      <c r="N958" s="45">
        <v>0</v>
      </c>
    </row>
    <row r="959" spans="8:14" ht="17" customHeight="1" x14ac:dyDescent="0.2">
      <c r="H959" s="46" t="str">
        <f>IF(Table1[[#This Row],[CFU (static)]]&gt;=$B$7,"Cx Positive","Cx Negative")</f>
        <v>Cx Positive</v>
      </c>
      <c r="I959" s="46" t="str" cm="1">
        <f t="array" ref="I95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59" s="46" t="str" cm="1">
        <f t="array" ref="J95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959" s="44" t="s">
        <v>5</v>
      </c>
      <c r="L959" s="44" t="s">
        <v>4</v>
      </c>
      <c r="M959" s="44" t="s">
        <v>8</v>
      </c>
      <c r="N959" s="45">
        <v>100000</v>
      </c>
    </row>
    <row r="960" spans="8:14" ht="17" customHeight="1" x14ac:dyDescent="0.2">
      <c r="H960" s="46" t="str">
        <f>IF(Table1[[#This Row],[CFU (static)]]&gt;=$B$7,"Cx Positive","Cx Negative")</f>
        <v>Cx Positive</v>
      </c>
      <c r="I960" s="46" t="str" cm="1">
        <f t="array" ref="I96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60" s="46" t="str" cm="1">
        <f t="array" ref="J96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960" s="44" t="s">
        <v>7</v>
      </c>
      <c r="L960" s="44" t="s">
        <v>4</v>
      </c>
      <c r="M960" s="44" t="s">
        <v>8</v>
      </c>
      <c r="N960" s="45">
        <v>100000</v>
      </c>
    </row>
    <row r="961" spans="8:14" ht="17" customHeight="1" x14ac:dyDescent="0.2">
      <c r="H961" s="46" t="str">
        <f>IF(Table1[[#This Row],[CFU (static)]]&gt;=$B$7,"Cx Positive","Cx Negative")</f>
        <v>Cx Negative</v>
      </c>
      <c r="I961" s="46" t="str" cm="1">
        <f t="array" ref="I96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61" s="46" t="str" cm="1">
        <f t="array" ref="J96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61" s="44" t="s">
        <v>4</v>
      </c>
      <c r="L961" s="44" t="s">
        <v>4</v>
      </c>
      <c r="M961" s="44" t="s">
        <v>4</v>
      </c>
      <c r="N961" s="45">
        <v>0</v>
      </c>
    </row>
    <row r="962" spans="8:14" ht="17" customHeight="1" x14ac:dyDescent="0.2">
      <c r="H962" s="46" t="str">
        <f>IF(Table1[[#This Row],[CFU (static)]]&gt;=$B$7,"Cx Positive","Cx Negative")</f>
        <v>Cx Negative</v>
      </c>
      <c r="I962" s="46" t="str" cm="1">
        <f t="array" ref="I96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62" s="46" t="str" cm="1">
        <f t="array" ref="J96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62" s="44" t="s">
        <v>5</v>
      </c>
      <c r="L962" s="44" t="s">
        <v>4</v>
      </c>
      <c r="M962" s="44" t="s">
        <v>4</v>
      </c>
      <c r="N962" s="45">
        <v>0</v>
      </c>
    </row>
    <row r="963" spans="8:14" ht="17" customHeight="1" x14ac:dyDescent="0.2">
      <c r="H963" s="46" t="str">
        <f>IF(Table1[[#This Row],[CFU (static)]]&gt;=$B$7,"Cx Positive","Cx Negative")</f>
        <v>Cx Negative</v>
      </c>
      <c r="I963" s="46" t="str" cm="1">
        <f t="array" ref="I96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63" s="46" t="str" cm="1">
        <f t="array" ref="J96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63" s="44" t="s">
        <v>4</v>
      </c>
      <c r="L963" s="44" t="s">
        <v>4</v>
      </c>
      <c r="M963" s="44" t="s">
        <v>4</v>
      </c>
      <c r="N963" s="45">
        <v>0</v>
      </c>
    </row>
    <row r="964" spans="8:14" ht="17" customHeight="1" x14ac:dyDescent="0.2">
      <c r="H964" s="46" t="str">
        <f>IF(Table1[[#This Row],[CFU (static)]]&gt;=$B$7,"Cx Positive","Cx Negative")</f>
        <v>Cx Positive</v>
      </c>
      <c r="I964" s="46" t="str" cm="1">
        <f t="array" ref="I96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64" s="46" t="str" cm="1">
        <f t="array" ref="J96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964" s="44" t="s">
        <v>5</v>
      </c>
      <c r="L964" s="44" t="s">
        <v>4</v>
      </c>
      <c r="M964" s="44" t="s">
        <v>5</v>
      </c>
      <c r="N964" s="45">
        <v>100000</v>
      </c>
    </row>
    <row r="965" spans="8:14" ht="17" customHeight="1" x14ac:dyDescent="0.2">
      <c r="H965" s="46" t="str">
        <f>IF(Table1[[#This Row],[CFU (static)]]&gt;=$B$7,"Cx Positive","Cx Negative")</f>
        <v>Cx Negative</v>
      </c>
      <c r="I965" s="46" t="str" cm="1">
        <f t="array" ref="I96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65" s="46" t="str" cm="1">
        <f t="array" ref="J96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65" s="44" t="s">
        <v>4</v>
      </c>
      <c r="L965" s="44" t="s">
        <v>4</v>
      </c>
      <c r="M965" s="44" t="s">
        <v>4</v>
      </c>
      <c r="N965" s="45">
        <v>10000</v>
      </c>
    </row>
    <row r="966" spans="8:14" ht="17" customHeight="1" x14ac:dyDescent="0.2">
      <c r="H966" s="46" t="str">
        <f>IF(Table1[[#This Row],[CFU (static)]]&gt;=$B$7,"Cx Positive","Cx Negative")</f>
        <v>Cx Negative</v>
      </c>
      <c r="I966" s="46" t="str" cm="1">
        <f t="array" ref="I96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66" s="46" t="str" cm="1">
        <f t="array" ref="J96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66" s="44" t="s">
        <v>4</v>
      </c>
      <c r="L966" s="44" t="s">
        <v>4</v>
      </c>
      <c r="M966" s="44" t="s">
        <v>4</v>
      </c>
      <c r="N966" s="45">
        <v>0</v>
      </c>
    </row>
    <row r="967" spans="8:14" ht="17" customHeight="1" x14ac:dyDescent="0.2">
      <c r="H967" s="46" t="str">
        <f>IF(Table1[[#This Row],[CFU (static)]]&gt;=$B$7,"Cx Positive","Cx Negative")</f>
        <v>Cx Negative</v>
      </c>
      <c r="I967" s="46" t="str" cm="1">
        <f t="array" ref="I96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67" s="46" t="str" cm="1">
        <f t="array" ref="J96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67" s="44" t="s">
        <v>4</v>
      </c>
      <c r="L967" s="44" t="s">
        <v>4</v>
      </c>
      <c r="M967" s="44" t="s">
        <v>9</v>
      </c>
      <c r="N967" s="45">
        <v>10000</v>
      </c>
    </row>
    <row r="968" spans="8:14" ht="17" customHeight="1" x14ac:dyDescent="0.2">
      <c r="H968" s="46" t="str">
        <f>IF(Table1[[#This Row],[CFU (static)]]&gt;=$B$7,"Cx Positive","Cx Negative")</f>
        <v>Cx Negative</v>
      </c>
      <c r="I968" s="46" t="str" cm="1">
        <f t="array" ref="I96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68" s="46" t="str" cm="1">
        <f t="array" ref="J96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68" s="44" t="s">
        <v>7</v>
      </c>
      <c r="L968" s="44" t="s">
        <v>4</v>
      </c>
      <c r="M968" s="44" t="s">
        <v>4</v>
      </c>
      <c r="N968" s="45">
        <v>0</v>
      </c>
    </row>
    <row r="969" spans="8:14" ht="17" customHeight="1" x14ac:dyDescent="0.2">
      <c r="H969" s="46" t="str">
        <f>IF(Table1[[#This Row],[CFU (static)]]&gt;=$B$7,"Cx Positive","Cx Negative")</f>
        <v>Cx Positive</v>
      </c>
      <c r="I969" s="46" t="str" cm="1">
        <f t="array" ref="I96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69" s="46" t="str" cm="1">
        <f t="array" ref="J96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Negative</v>
      </c>
      <c r="K969" s="44" t="s">
        <v>4</v>
      </c>
      <c r="L969" s="44" t="s">
        <v>4</v>
      </c>
      <c r="M969" s="44" t="s">
        <v>4</v>
      </c>
      <c r="N969" s="45">
        <v>100000</v>
      </c>
    </row>
    <row r="970" spans="8:14" ht="17" customHeight="1" x14ac:dyDescent="0.2">
      <c r="H970" s="46" t="str">
        <f>IF(Table1[[#This Row],[CFU (static)]]&gt;=$B$7,"Cx Positive","Cx Negative")</f>
        <v>Cx Negative</v>
      </c>
      <c r="I970" s="46" t="str" cm="1">
        <f t="array" ref="I97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70" s="46" t="str" cm="1">
        <f t="array" ref="J97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70" s="44" t="s">
        <v>4</v>
      </c>
      <c r="L970" s="44" t="s">
        <v>4</v>
      </c>
      <c r="M970" s="44" t="s">
        <v>4</v>
      </c>
      <c r="N970" s="45">
        <v>0</v>
      </c>
    </row>
    <row r="971" spans="8:14" ht="17" customHeight="1" x14ac:dyDescent="0.2">
      <c r="H971" s="46" t="str">
        <f>IF(Table1[[#This Row],[CFU (static)]]&gt;=$B$7,"Cx Positive","Cx Negative")</f>
        <v>Cx Negative</v>
      </c>
      <c r="I971" s="46" t="str" cm="1">
        <f t="array" ref="I97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71" s="46" t="str" cm="1">
        <f t="array" ref="J97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71" s="44" t="s">
        <v>4</v>
      </c>
      <c r="L971" s="44" t="s">
        <v>4</v>
      </c>
      <c r="M971" s="44" t="s">
        <v>4</v>
      </c>
      <c r="N971" s="45">
        <v>0</v>
      </c>
    </row>
    <row r="972" spans="8:14" ht="17" customHeight="1" x14ac:dyDescent="0.2">
      <c r="H972" s="46" t="str">
        <f>IF(Table1[[#This Row],[CFU (static)]]&gt;=$B$7,"Cx Positive","Cx Negative")</f>
        <v>Cx Negative</v>
      </c>
      <c r="I972" s="46" t="str" cm="1">
        <f t="array" ref="I97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72" s="46" t="str" cm="1">
        <f t="array" ref="J97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72" s="44" t="s">
        <v>4</v>
      </c>
      <c r="L972" s="44" t="s">
        <v>6</v>
      </c>
      <c r="M972" s="44" t="s">
        <v>4</v>
      </c>
      <c r="N972" s="45">
        <v>0</v>
      </c>
    </row>
    <row r="973" spans="8:14" ht="17" customHeight="1" x14ac:dyDescent="0.2">
      <c r="H973" s="46" t="str">
        <f>IF(Table1[[#This Row],[CFU (static)]]&gt;=$B$7,"Cx Positive","Cx Negative")</f>
        <v>Cx Negative</v>
      </c>
      <c r="I973" s="46" t="str" cm="1">
        <f t="array" ref="I97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73" s="46" t="str" cm="1">
        <f t="array" ref="J97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73" s="44" t="s">
        <v>8</v>
      </c>
      <c r="L973" s="44" t="s">
        <v>4</v>
      </c>
      <c r="M973" s="44" t="s">
        <v>4</v>
      </c>
      <c r="N973" s="45">
        <v>0</v>
      </c>
    </row>
    <row r="974" spans="8:14" ht="17" customHeight="1" x14ac:dyDescent="0.2">
      <c r="H974" s="46" t="str">
        <f>IF(Table1[[#This Row],[CFU (static)]]&gt;=$B$7,"Cx Positive","Cx Negative")</f>
        <v>Cx Negative</v>
      </c>
      <c r="I974" s="46" t="str" cm="1">
        <f t="array" ref="I97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74" s="46" t="str" cm="1">
        <f t="array" ref="J97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74" s="44" t="s">
        <v>5</v>
      </c>
      <c r="L974" s="44" t="s">
        <v>4</v>
      </c>
      <c r="M974" s="44" t="s">
        <v>5</v>
      </c>
      <c r="N974" s="45">
        <v>0</v>
      </c>
    </row>
    <row r="975" spans="8:14" ht="17" customHeight="1" x14ac:dyDescent="0.2">
      <c r="H975" s="46" t="str">
        <f>IF(Table1[[#This Row],[CFU (static)]]&gt;=$B$7,"Cx Positive","Cx Negative")</f>
        <v>Cx Negative</v>
      </c>
      <c r="I975" s="46" t="str" cm="1">
        <f t="array" ref="I97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75" s="46" t="str" cm="1">
        <f t="array" ref="J97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75" s="44" t="s">
        <v>4</v>
      </c>
      <c r="L975" s="44" t="s">
        <v>4</v>
      </c>
      <c r="M975" s="44" t="s">
        <v>4</v>
      </c>
      <c r="N975" s="45">
        <v>0</v>
      </c>
    </row>
    <row r="976" spans="8:14" ht="17" customHeight="1" x14ac:dyDescent="0.2">
      <c r="H976" s="46" t="str">
        <f>IF(Table1[[#This Row],[CFU (static)]]&gt;=$B$7,"Cx Positive","Cx Negative")</f>
        <v>Cx Negative</v>
      </c>
      <c r="I976" s="46" t="str" cm="1">
        <f t="array" ref="I97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76" s="46" t="str" cm="1">
        <f t="array" ref="J97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76" s="44" t="s">
        <v>5</v>
      </c>
      <c r="L976" s="44" t="s">
        <v>4</v>
      </c>
      <c r="M976" s="44" t="s">
        <v>4</v>
      </c>
      <c r="N976" s="45">
        <v>0</v>
      </c>
    </row>
    <row r="977" spans="8:14" ht="17" customHeight="1" x14ac:dyDescent="0.2">
      <c r="H977" s="46" t="str">
        <f>IF(Table1[[#This Row],[CFU (static)]]&gt;=$B$7,"Cx Positive","Cx Negative")</f>
        <v>Cx Negative</v>
      </c>
      <c r="I977" s="46" t="str" cm="1">
        <f t="array" ref="I97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77" s="46" t="str" cm="1">
        <f t="array" ref="J97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77" s="44" t="s">
        <v>4</v>
      </c>
      <c r="L977" s="44" t="s">
        <v>4</v>
      </c>
      <c r="M977" s="44" t="s">
        <v>4</v>
      </c>
      <c r="N977" s="45">
        <v>0</v>
      </c>
    </row>
    <row r="978" spans="8:14" ht="17" customHeight="1" x14ac:dyDescent="0.2">
      <c r="H978" s="46" t="str">
        <f>IF(Table1[[#This Row],[CFU (static)]]&gt;=$B$7,"Cx Positive","Cx Negative")</f>
        <v>Cx Positive</v>
      </c>
      <c r="I978" s="46" t="str" cm="1">
        <f t="array" ref="I97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78" s="46" t="str" cm="1">
        <f t="array" ref="J97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978" s="44" t="s">
        <v>8</v>
      </c>
      <c r="L978" s="44" t="s">
        <v>4</v>
      </c>
      <c r="M978" s="44" t="s">
        <v>5</v>
      </c>
      <c r="N978" s="45">
        <v>100000</v>
      </c>
    </row>
    <row r="979" spans="8:14" ht="17" customHeight="1" x14ac:dyDescent="0.2">
      <c r="H979" s="46" t="str">
        <f>IF(Table1[[#This Row],[CFU (static)]]&gt;=$B$7,"Cx Positive","Cx Negative")</f>
        <v>Cx Negative</v>
      </c>
      <c r="I979" s="46" t="str" cm="1">
        <f t="array" ref="I97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79" s="46" t="str" cm="1">
        <f t="array" ref="J97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79" s="44" t="s">
        <v>7</v>
      </c>
      <c r="L979" s="44" t="s">
        <v>4</v>
      </c>
      <c r="M979" s="44" t="s">
        <v>4</v>
      </c>
      <c r="N979" s="45">
        <v>0</v>
      </c>
    </row>
    <row r="980" spans="8:14" ht="17" customHeight="1" x14ac:dyDescent="0.2">
      <c r="H980" s="46" t="str">
        <f>IF(Table1[[#This Row],[CFU (static)]]&gt;=$B$7,"Cx Positive","Cx Negative")</f>
        <v>Cx Negative</v>
      </c>
      <c r="I980" s="46" t="str" cm="1">
        <f t="array" ref="I98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80" s="46" t="str" cm="1">
        <f t="array" ref="J98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80" s="44" t="s">
        <v>4</v>
      </c>
      <c r="L980" s="44" t="s">
        <v>4</v>
      </c>
      <c r="M980" s="44" t="s">
        <v>9</v>
      </c>
      <c r="N980" s="45">
        <v>0</v>
      </c>
    </row>
    <row r="981" spans="8:14" ht="17" customHeight="1" x14ac:dyDescent="0.2">
      <c r="H981" s="46" t="str">
        <f>IF(Table1[[#This Row],[CFU (static)]]&gt;=$B$7,"Cx Positive","Cx Negative")</f>
        <v>Cx Positive</v>
      </c>
      <c r="I981" s="46" t="str" cm="1">
        <f t="array" ref="I98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81" s="46" t="str" cm="1">
        <f t="array" ref="J98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981" s="44" t="s">
        <v>5</v>
      </c>
      <c r="L981" s="44" t="s">
        <v>4</v>
      </c>
      <c r="M981" s="44" t="s">
        <v>5</v>
      </c>
      <c r="N981" s="45">
        <v>100000</v>
      </c>
    </row>
    <row r="982" spans="8:14" ht="17" customHeight="1" x14ac:dyDescent="0.2">
      <c r="H982" s="46" t="str">
        <f>IF(Table1[[#This Row],[CFU (static)]]&gt;=$B$7,"Cx Positive","Cx Negative")</f>
        <v>Cx Negative</v>
      </c>
      <c r="I982" s="46" t="str" cm="1">
        <f t="array" ref="I98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82" s="46" t="str" cm="1">
        <f t="array" ref="J98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82" s="44" t="s">
        <v>4</v>
      </c>
      <c r="L982" s="44" t="s">
        <v>4</v>
      </c>
      <c r="M982" s="44" t="s">
        <v>8</v>
      </c>
      <c r="N982" s="45">
        <v>0</v>
      </c>
    </row>
    <row r="983" spans="8:14" ht="17" customHeight="1" x14ac:dyDescent="0.2">
      <c r="H983" s="46" t="str">
        <f>IF(Table1[[#This Row],[CFU (static)]]&gt;=$B$7,"Cx Positive","Cx Negative")</f>
        <v>Cx Negative</v>
      </c>
      <c r="I983" s="46" t="str" cm="1">
        <f t="array" ref="I98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83" s="46" t="str" cm="1">
        <f t="array" ref="J98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83" s="44" t="s">
        <v>4</v>
      </c>
      <c r="L983" s="44" t="s">
        <v>4</v>
      </c>
      <c r="M983" s="44" t="s">
        <v>4</v>
      </c>
      <c r="N983" s="45">
        <v>0</v>
      </c>
    </row>
    <row r="984" spans="8:14" ht="17" customHeight="1" x14ac:dyDescent="0.2">
      <c r="H984" s="46" t="str">
        <f>IF(Table1[[#This Row],[CFU (static)]]&gt;=$B$7,"Cx Positive","Cx Negative")</f>
        <v>Cx Negative</v>
      </c>
      <c r="I984" s="46" t="str" cm="1">
        <f t="array" ref="I98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84" s="46" t="str" cm="1">
        <f t="array" ref="J98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84" s="44" t="s">
        <v>4</v>
      </c>
      <c r="L984" s="44" t="s">
        <v>4</v>
      </c>
      <c r="M984" s="44" t="s">
        <v>7</v>
      </c>
      <c r="N984" s="45">
        <v>10000</v>
      </c>
    </row>
    <row r="985" spans="8:14" ht="17" customHeight="1" x14ac:dyDescent="0.2">
      <c r="H985" s="46" t="str">
        <f>IF(Table1[[#This Row],[CFU (static)]]&gt;=$B$7,"Cx Positive","Cx Negative")</f>
        <v>Cx Negative</v>
      </c>
      <c r="I985" s="46" t="str" cm="1">
        <f t="array" ref="I98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85" s="46" t="str" cm="1">
        <f t="array" ref="J98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85" s="44" t="s">
        <v>7</v>
      </c>
      <c r="L985" s="44" t="s">
        <v>4</v>
      </c>
      <c r="M985" s="44" t="s">
        <v>5</v>
      </c>
      <c r="N985" s="45">
        <v>0</v>
      </c>
    </row>
    <row r="986" spans="8:14" ht="17" customHeight="1" x14ac:dyDescent="0.2">
      <c r="H986" s="46" t="str">
        <f>IF(Table1[[#This Row],[CFU (static)]]&gt;=$B$7,"Cx Positive","Cx Negative")</f>
        <v>Cx Negative</v>
      </c>
      <c r="I986" s="46" t="str" cm="1">
        <f t="array" ref="I98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86" s="46" t="str" cm="1">
        <f t="array" ref="J98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86" s="44" t="s">
        <v>4</v>
      </c>
      <c r="L986" s="44" t="s">
        <v>4</v>
      </c>
      <c r="M986" s="44" t="s">
        <v>9</v>
      </c>
      <c r="N986" s="45">
        <v>0</v>
      </c>
    </row>
    <row r="987" spans="8:14" ht="17" customHeight="1" x14ac:dyDescent="0.2">
      <c r="H987" s="46" t="str">
        <f>IF(Table1[[#This Row],[CFU (static)]]&gt;=$B$7,"Cx Positive","Cx Negative")</f>
        <v>Cx Negative</v>
      </c>
      <c r="I987" s="46" t="str" cm="1">
        <f t="array" ref="I98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87" s="46" t="str" cm="1">
        <f t="array" ref="J98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87" s="44" t="s">
        <v>4</v>
      </c>
      <c r="L987" s="44" t="s">
        <v>4</v>
      </c>
      <c r="M987" s="44" t="s">
        <v>4</v>
      </c>
      <c r="N987" s="45">
        <v>0</v>
      </c>
    </row>
    <row r="988" spans="8:14" ht="17" customHeight="1" x14ac:dyDescent="0.2">
      <c r="H988" s="46" t="str">
        <f>IF(Table1[[#This Row],[CFU (static)]]&gt;=$B$7,"Cx Positive","Cx Negative")</f>
        <v>Cx Negative</v>
      </c>
      <c r="I988" s="46" t="str" cm="1">
        <f t="array" ref="I98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88" s="46" t="str" cm="1">
        <f t="array" ref="J98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88" s="44" t="s">
        <v>4</v>
      </c>
      <c r="L988" s="44" t="s">
        <v>4</v>
      </c>
      <c r="M988" s="44" t="s">
        <v>9</v>
      </c>
      <c r="N988" s="45">
        <v>0</v>
      </c>
    </row>
    <row r="989" spans="8:14" ht="17" customHeight="1" x14ac:dyDescent="0.2">
      <c r="H989" s="46" t="str">
        <f>IF(Table1[[#This Row],[CFU (static)]]&gt;=$B$7,"Cx Positive","Cx Negative")</f>
        <v>Cx Negative</v>
      </c>
      <c r="I989" s="46" t="str" cm="1">
        <f t="array" ref="I98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89" s="46" t="str" cm="1">
        <f t="array" ref="J98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89" s="44" t="s">
        <v>4</v>
      </c>
      <c r="L989" s="44" t="s">
        <v>4</v>
      </c>
      <c r="M989" s="44" t="s">
        <v>4</v>
      </c>
      <c r="N989" s="45">
        <v>0</v>
      </c>
    </row>
    <row r="990" spans="8:14" ht="17" customHeight="1" x14ac:dyDescent="0.2">
      <c r="H990" s="46" t="str">
        <f>IF(Table1[[#This Row],[CFU (static)]]&gt;=$B$7,"Cx Positive","Cx Negative")</f>
        <v>Cx Negative</v>
      </c>
      <c r="I990" s="46" t="str" cm="1">
        <f t="array" ref="I99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90" s="46" t="str" cm="1">
        <f t="array" ref="J99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90" s="44" t="s">
        <v>8</v>
      </c>
      <c r="L990" s="44" t="s">
        <v>4</v>
      </c>
      <c r="M990" s="44" t="s">
        <v>5</v>
      </c>
      <c r="N990" s="45">
        <v>0</v>
      </c>
    </row>
    <row r="991" spans="8:14" ht="17" customHeight="1" x14ac:dyDescent="0.2">
      <c r="H991" s="46" t="str">
        <f>IF(Table1[[#This Row],[CFU (static)]]&gt;=$B$7,"Cx Positive","Cx Negative")</f>
        <v>Cx Positive</v>
      </c>
      <c r="I991" s="46" t="str" cm="1">
        <f t="array" ref="I99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91" s="46" t="str" cm="1">
        <f t="array" ref="J99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Positive</v>
      </c>
      <c r="K991" s="44" t="s">
        <v>5</v>
      </c>
      <c r="L991" s="44" t="s">
        <v>4</v>
      </c>
      <c r="M991" s="44" t="s">
        <v>9</v>
      </c>
      <c r="N991" s="45">
        <v>100000</v>
      </c>
    </row>
    <row r="992" spans="8:14" ht="17" customHeight="1" x14ac:dyDescent="0.2">
      <c r="H992" s="46" t="str">
        <f>IF(Table1[[#This Row],[CFU (static)]]&gt;=$B$7,"Cx Positive","Cx Negative")</f>
        <v>Cx Negative</v>
      </c>
      <c r="I992" s="46" t="str" cm="1">
        <f t="array" ref="I992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92" s="46" t="str" cm="1">
        <f t="array" ref="J992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92" s="44" t="s">
        <v>4</v>
      </c>
      <c r="L992" s="44" t="s">
        <v>4</v>
      </c>
      <c r="M992" s="44" t="s">
        <v>4</v>
      </c>
      <c r="N992" s="45">
        <v>0</v>
      </c>
    </row>
    <row r="993" spans="8:14" ht="17" customHeight="1" x14ac:dyDescent="0.2">
      <c r="H993" s="46" t="str">
        <f>IF(Table1[[#This Row],[CFU (static)]]&gt;=$B$7,"Cx Positive","Cx Negative")</f>
        <v>Cx Negative</v>
      </c>
      <c r="I993" s="46" t="str" cm="1">
        <f t="array" ref="I993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93" s="46" t="str" cm="1">
        <f t="array" ref="J993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93" s="44" t="s">
        <v>4</v>
      </c>
      <c r="L993" s="44" t="s">
        <v>4</v>
      </c>
      <c r="M993" s="44" t="s">
        <v>9</v>
      </c>
      <c r="N993" s="45">
        <v>0</v>
      </c>
    </row>
    <row r="994" spans="8:14" ht="17" customHeight="1" x14ac:dyDescent="0.2">
      <c r="H994" s="46" t="str">
        <f>IF(Table1[[#This Row],[CFU (static)]]&gt;=$B$7,"Cx Positive","Cx Negative")</f>
        <v>Cx Negative</v>
      </c>
      <c r="I994" s="46" t="str" cm="1">
        <f t="array" ref="I994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94" s="46" t="str" cm="1">
        <f t="array" ref="J994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94" s="44" t="s">
        <v>4</v>
      </c>
      <c r="L994" s="44" t="s">
        <v>4</v>
      </c>
      <c r="M994" s="44" t="s">
        <v>4</v>
      </c>
      <c r="N994" s="45">
        <v>0</v>
      </c>
    </row>
    <row r="995" spans="8:14" ht="17" customHeight="1" x14ac:dyDescent="0.2">
      <c r="H995" s="46" t="str">
        <f>IF(Table1[[#This Row],[CFU (static)]]&gt;=$B$7,"Cx Positive","Cx Negative")</f>
        <v>Cx Negative</v>
      </c>
      <c r="I995" s="46" t="str" cm="1">
        <f t="array" ref="I995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95" s="46" t="str" cm="1">
        <f t="array" ref="J995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95" s="44" t="s">
        <v>4</v>
      </c>
      <c r="L995" s="44" t="s">
        <v>4</v>
      </c>
      <c r="M995" s="44" t="s">
        <v>4</v>
      </c>
      <c r="N995" s="45">
        <v>0</v>
      </c>
    </row>
    <row r="996" spans="8:14" ht="17" customHeight="1" x14ac:dyDescent="0.2">
      <c r="H996" s="46" t="str">
        <f>IF(Table1[[#This Row],[CFU (static)]]&gt;=$B$7,"Cx Positive","Cx Negative")</f>
        <v>Cx Negative</v>
      </c>
      <c r="I996" s="46" t="str" cm="1">
        <f t="array" ref="I996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Negative</v>
      </c>
      <c r="J996" s="46" t="str" cm="1">
        <f t="array" ref="J996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True Negative</v>
      </c>
      <c r="K996" s="44" t="s">
        <v>4</v>
      </c>
      <c r="L996" s="44" t="s">
        <v>4</v>
      </c>
      <c r="M996" s="44" t="s">
        <v>4</v>
      </c>
      <c r="N996" s="45">
        <v>0</v>
      </c>
    </row>
    <row r="997" spans="8:14" ht="17" customHeight="1" x14ac:dyDescent="0.2">
      <c r="H997" s="46" t="str">
        <f>IF(Table1[[#This Row],[CFU (static)]]&gt;=$B$7,"Cx Positive","Cx Negative")</f>
        <v>Cx Negative</v>
      </c>
      <c r="I997" s="46" t="str" cm="1">
        <f t="array" ref="I997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97" s="46" t="str" cm="1">
        <f t="array" ref="J997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97" s="44" t="s">
        <v>4</v>
      </c>
      <c r="L997" s="44" t="s">
        <v>4</v>
      </c>
      <c r="M997" s="44" t="s">
        <v>9</v>
      </c>
      <c r="N997" s="45">
        <v>0</v>
      </c>
    </row>
    <row r="998" spans="8:14" ht="17" customHeight="1" x14ac:dyDescent="0.2">
      <c r="H998" s="46" t="str">
        <f>IF(Table1[[#This Row],[CFU (static)]]&gt;=$B$7,"Cx Positive","Cx Negative")</f>
        <v>Cx Negative</v>
      </c>
      <c r="I998" s="46" t="str" cm="1">
        <f t="array" ref="I998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98" s="46" t="str" cm="1">
        <f t="array" ref="J998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98" s="44" t="s">
        <v>4</v>
      </c>
      <c r="L998" s="44" t="s">
        <v>4</v>
      </c>
      <c r="M998" s="44" t="s">
        <v>5</v>
      </c>
      <c r="N998" s="45">
        <v>0</v>
      </c>
    </row>
    <row r="999" spans="8:14" ht="17" customHeight="1" x14ac:dyDescent="0.2">
      <c r="H999" s="46" t="str">
        <f>IF(Table1[[#This Row],[CFU (static)]]&gt;=$B$7,"Cx Positive","Cx Negative")</f>
        <v>Cx Negative</v>
      </c>
      <c r="I999" s="46" t="str" cm="1">
        <f t="array" ref="I999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999" s="46" t="str" cm="1">
        <f t="array" ref="J999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999" s="44" t="s">
        <v>4</v>
      </c>
      <c r="L999" s="44" t="s">
        <v>4</v>
      </c>
      <c r="M999" s="44" t="s">
        <v>8</v>
      </c>
      <c r="N999" s="45">
        <v>0</v>
      </c>
    </row>
    <row r="1000" spans="8:14" ht="17" customHeight="1" x14ac:dyDescent="0.2">
      <c r="H1000" s="46" t="str">
        <f>IF(Table1[[#This Row],[CFU (static)]]&gt;=$B$7,"Cx Positive","Cx Negative")</f>
        <v>Cx Negative</v>
      </c>
      <c r="I1000" s="46" t="str" cm="1">
        <f t="array" ref="I1000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000" s="46" t="str" cm="1">
        <f t="array" ref="J1000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000" s="44" t="s">
        <v>4</v>
      </c>
      <c r="L1000" s="44" t="s">
        <v>4</v>
      </c>
      <c r="M1000" s="44" t="s">
        <v>9</v>
      </c>
      <c r="N1000" s="45">
        <v>50000</v>
      </c>
    </row>
    <row r="1001" spans="8:14" ht="17" customHeight="1" x14ac:dyDescent="0.2">
      <c r="H1001" s="46" t="str">
        <f>IF(Table1[[#This Row],[CFU (static)]]&gt;=$B$7,"Cx Positive","Cx Negative")</f>
        <v>Cx Negative</v>
      </c>
      <c r="I1001" s="46" t="str" cm="1">
        <f t="array" ref="I1001">IF(OR(OR(Table1[[#This Row],[Leuk Est (static)]]=_xlfn.IFS($B$9="Negative",{"Large";"Moderate";"Small";"Trace";"Negative"},
                                    $B$9="Trace",{"Large";"Moderate";"Small";"Trace"},
                                    $B$9="Small",{"Large";"Moderate";"Small"},
                                    $B$9="Moderate",{"Large";"Moderate"},
                                    $B$9="Large",{"Large"},
                                    $B$9="Never",{"LE cannot be a positive trigger"})),
              OR(Table1[[#This Row],[Nitrite (static)]]=_xlfn.IFS($B$11="Negative",{"Positive";"Negative"},
                                    $B$11="Positive",{"Positive"},
                                    $B$11="Never",{"Nitrite can not be a trigger"})),
              OR(Table1[[#This Row],[Blood (static)]]=_xlfn.IFS($B$13="Negative",{"Large";"Moderate";"Small";"Trace";"Negative"},
                                   $B$13="Trace",{"Large";"Moderate";"Small";"Trace"},
                                   $B$13="Small",{"Large";"Moderate";"Small"},
                                   $B$13="Moderate",{"Large";"Moderate"},
                                   $B$13="Large",{"Large"},
                                   $B$13="Never",{"Blood cannot be a positive trigger"}))),"UA Positive","UA Negative")</f>
        <v>UA Positive</v>
      </c>
      <c r="J1001" s="46" t="str" cm="1">
        <f t="array" ref="J1001">_xlfn.IFS(AND(Table1[[#This Row],[UA result (live)]]="UA Positive",Table1[[#This Row],[Culture result (live)]]="Cx Positive"),"True Positive",
         AND(Table1[[#This Row],[UA result (live)]]="UA Positive",Table1[[#This Row],[Culture result (live)]]="Cx Negative"),"False Positive",
         AND(Table1[[#This Row],[UA result (live)]]="UA Negative",Table1[[#This Row],[Culture result (live)]]="Cx Positive"),"False Negative",
         AND(Table1[[#This Row],[UA result (live)]]="UA Negative",Table1[[#This Row],[Culture result (live)]]="Cx Negative"),"True Negative",
         Table1[[#This Row],[Culture result (live)]]="Cx Contaminated","Cx Contaminated",
          TRUE,"error")</f>
        <v>False Positive</v>
      </c>
      <c r="K1001" s="44" t="s">
        <v>7</v>
      </c>
      <c r="L1001" s="44" t="s">
        <v>4</v>
      </c>
      <c r="M1001" s="44" t="s">
        <v>4</v>
      </c>
      <c r="N1001" s="45">
        <v>0</v>
      </c>
    </row>
  </sheetData>
  <mergeCells count="1">
    <mergeCell ref="A2:F5"/>
  </mergeCells>
  <dataValidations disablePrompts="1" count="4">
    <dataValidation type="list" allowBlank="1" showInputMessage="1" showErrorMessage="1" sqref="B11" xr:uid="{46F94E62-A405-5149-AB37-65BA525ACF0B}">
      <formula1>"Never,Positive"</formula1>
    </dataValidation>
    <dataValidation type="list" allowBlank="1" showInputMessage="1" showErrorMessage="1" sqref="B9 B13" xr:uid="{599A7B75-07C1-2041-B6DA-8D6656A27449}">
      <formula1>"Never,Large,Moderate,Small,Trace"</formula1>
    </dataValidation>
    <dataValidation type="list" allowBlank="1" showInputMessage="1" showErrorMessage="1" sqref="B7:B8" xr:uid="{D0E9AE93-F18B-314C-99D0-4D39F06CF70F}">
      <formula1>"5000, 10000, 50000, 100000"</formula1>
    </dataValidation>
    <dataValidation type="list" allowBlank="1" showInputMessage="1" showErrorMessage="1" sqref="B10 B12" xr:uid="{3A3D8686-472B-D341-B81C-BA8875E210F0}">
      <formula1>"Never,Large,Moderate,Small,Trace,Negative"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FN</vt:lpstr>
      <vt:lpstr>FP</vt:lpstr>
      <vt:lpstr>Sensitivity</vt:lpstr>
      <vt:lpstr>Specificity</vt:lpstr>
      <vt:lpstr>TN</vt:lpstr>
      <vt:lpstr>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Yonah Ziemba</dc:creator>
  <cp:lastModifiedBy>Yonah Ziemba</cp:lastModifiedBy>
  <dcterms:created xsi:type="dcterms:W3CDTF">2021-07-30T17:20:45Z</dcterms:created>
  <dcterms:modified xsi:type="dcterms:W3CDTF">2021-11-29T21:38:15Z</dcterms:modified>
</cp:coreProperties>
</file>