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P2033\Desktop\"/>
    </mc:Choice>
  </mc:AlternateContent>
  <xr:revisionPtr revIDLastSave="0" documentId="13_ncr:1_{ADB71A9D-FDE1-4569-A52B-F5B451FB9498}" xr6:coauthVersionLast="34" xr6:coauthVersionMax="34" xr10:uidLastSave="{00000000-0000-0000-0000-000000000000}"/>
  <bookViews>
    <workbookView xWindow="0" yWindow="0" windowWidth="20490" windowHeight="7545" tabRatio="574" xr2:uid="{3942141E-07FB-4355-9E40-BE9024884194}"/>
  </bookViews>
  <sheets>
    <sheet name="Movimientos Final Noviembre 018" sheetId="1" r:id="rId1"/>
    <sheet name="Movimientos Final Diciembre 018" sheetId="2" r:id="rId2"/>
    <sheet name="Movimientos Final Enero 019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" l="1"/>
  <c r="E23" i="1" s="1"/>
  <c r="E20" i="1" s="1"/>
  <c r="D19" i="1"/>
  <c r="E18" i="1"/>
  <c r="E20" i="3"/>
  <c r="E17" i="3"/>
  <c r="D16" i="3"/>
  <c r="E15" i="3"/>
  <c r="E14" i="3"/>
  <c r="E16" i="2"/>
  <c r="E13" i="2"/>
  <c r="E19" i="2" s="1"/>
  <c r="D15" i="2" l="1"/>
  <c r="E14" i="2"/>
  <c r="D15" i="1"/>
  <c r="E15" i="1"/>
</calcChain>
</file>

<file path=xl/sharedStrings.xml><?xml version="1.0" encoding="utf-8"?>
<sst xmlns="http://schemas.openxmlformats.org/spreadsheetml/2006/main" count="92" uniqueCount="39">
  <si>
    <t>Fecha</t>
  </si>
  <si>
    <t>Concepto</t>
  </si>
  <si>
    <t>Moneda</t>
  </si>
  <si>
    <t>Débito</t>
  </si>
  <si>
    <t>Crédito</t>
  </si>
  <si>
    <t>AMZN Mktp US*M078Q4ER1   Amzn.com/bill USA</t>
  </si>
  <si>
    <t>RD$</t>
  </si>
  <si>
    <t>AMZN Mktp US*M07SU63X2   Amzn.com/bill USA</t>
  </si>
  <si>
    <t>EDENORTE PR              SANTIAGO      DOM</t>
  </si>
  <si>
    <t>SQUARE ONE FOOD SHOP     SANTIAGO      DOM</t>
  </si>
  <si>
    <t>PAGO RECIBIDO VIA OFICINA</t>
  </si>
  <si>
    <t>PLURALSIGHT              FARMINGTON    USA</t>
  </si>
  <si>
    <t>CLARO P REC 8099711279   SANTO DOMINGO DOM</t>
  </si>
  <si>
    <t>PAYPAL *SPOTIFY          35314369001   GBR</t>
  </si>
  <si>
    <t>PUCMM CSTI CURSOS ECOM   SANTIAGO      DOM</t>
  </si>
  <si>
    <t>NETFLIX.COM              408-724-9160  NLD</t>
  </si>
  <si>
    <t>AMZN Mktp US             Amzn.com/bill USA</t>
  </si>
  <si>
    <t>Total de Debitos</t>
  </si>
  <si>
    <t>Total de Credito</t>
  </si>
  <si>
    <t>Balance Pendiente Noviembre</t>
  </si>
  <si>
    <t>AMZN Mktp US*M08LL5890   Amzn.com/bill USA</t>
  </si>
  <si>
    <t>Total de Pagos NOVIEMBRE</t>
  </si>
  <si>
    <t>Balance Anterior OCTUBRE</t>
  </si>
  <si>
    <t>Balance Pendiente OCTUBRE</t>
  </si>
  <si>
    <t>Total de Pagos Diciembre</t>
  </si>
  <si>
    <t>Balance Pendiente Diciembre</t>
  </si>
  <si>
    <t>CARGO POR RENOVACION</t>
  </si>
  <si>
    <t>CARGO POR COBERTURA DE SEGURO</t>
  </si>
  <si>
    <t>CLARO P REC 8099711279   SANTO DOMINGO0DOM</t>
  </si>
  <si>
    <t>PAYPAL *SPOTIFY          35314369001  0GBR</t>
  </si>
  <si>
    <t>PROFAMILIA               SANTO DOMINGO DOM</t>
  </si>
  <si>
    <t>NETFLIX.COM              408-724-9160 ENLD</t>
  </si>
  <si>
    <t>SM NACIONAL SANTIAGO     SANTIAGO      DOM</t>
  </si>
  <si>
    <t>Totales</t>
  </si>
  <si>
    <t>Total de Pagos Enero</t>
  </si>
  <si>
    <t>Balance Pendiente Enero</t>
  </si>
  <si>
    <t>Balance Anterior Diciembre</t>
  </si>
  <si>
    <t>Balance Anterior NOVIEMBRE</t>
  </si>
  <si>
    <t>Balance Pendiente 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</si>
</sst>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b/>
      <u/>
      <sz val="10"/>
      <color indexed="56"/>
      <name val="Arial"/>
      <family val="2"/>
    </font>
    <font>
      <sz val="11"/>
      <color theme="9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4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4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51">
    <xf numFmtId="0" fontId="0" fillId="0" borderId="0" xfId="0"/>
    <xf numFmtId="0" fontId="22" fillId="24" borderId="7" xfId="1" applyFont="1" applyFill="1" applyBorder="1" applyAlignment="1">
      <alignment horizontal="right"/>
    </xf>
    <xf numFmtId="0" fontId="21" fillId="24" borderId="0" xfId="1" applyFont="1" applyFill="1" applyAlignment="1">
      <alignment horizontal="right" vertical="center"/>
    </xf>
    <xf numFmtId="0" fontId="22" fillId="24" borderId="10" xfId="1" applyFont="1" applyFill="1" applyBorder="1" applyAlignment="1">
      <alignment horizontal="right"/>
    </xf>
    <xf numFmtId="0" fontId="22" fillId="24" borderId="10" xfId="1" applyFont="1" applyFill="1" applyBorder="1" applyAlignment="1">
      <alignment horizontal="left"/>
    </xf>
    <xf numFmtId="0" fontId="21" fillId="24" borderId="0" xfId="1" applyFont="1" applyFill="1" applyAlignment="1">
      <alignment horizontal="left" vertical="center"/>
    </xf>
    <xf numFmtId="0" fontId="21" fillId="0" borderId="0" xfId="1" applyNumberFormat="1" applyFont="1" applyBorder="1" applyAlignment="1">
      <alignment horizontal="left"/>
    </xf>
    <xf numFmtId="164" fontId="21" fillId="24" borderId="0" xfId="1" applyNumberFormat="1" applyFont="1" applyFill="1" applyAlignment="1">
      <alignment horizontal="left" vertical="center"/>
    </xf>
    <xf numFmtId="164" fontId="21" fillId="0" borderId="0" xfId="1" applyNumberFormat="1" applyFont="1" applyBorder="1" applyAlignment="1">
      <alignment horizontal="left"/>
    </xf>
    <xf numFmtId="0" fontId="21" fillId="0" borderId="0" xfId="1" applyNumberFormat="1" applyFont="1" applyBorder="1" applyAlignment="1">
      <alignment horizontal="right"/>
    </xf>
    <xf numFmtId="4" fontId="21" fillId="24" borderId="0" xfId="1" applyNumberFormat="1" applyFont="1" applyFill="1" applyAlignment="1">
      <alignment horizontal="right" vertical="center"/>
    </xf>
    <xf numFmtId="4" fontId="21" fillId="0" borderId="0" xfId="1" applyNumberFormat="1" applyFont="1" applyBorder="1" applyAlignment="1">
      <alignment horizontal="right"/>
    </xf>
    <xf numFmtId="4" fontId="0" fillId="0" borderId="0" xfId="0" applyNumberFormat="1"/>
    <xf numFmtId="0" fontId="2" fillId="25" borderId="11" xfId="0" applyFont="1" applyFill="1" applyBorder="1"/>
    <xf numFmtId="0" fontId="2" fillId="25" borderId="12" xfId="0" applyFont="1" applyFill="1" applyBorder="1"/>
    <xf numFmtId="4" fontId="2" fillId="25" borderId="13" xfId="0" applyNumberFormat="1" applyFont="1" applyFill="1" applyBorder="1"/>
    <xf numFmtId="0" fontId="0" fillId="26" borderId="11" xfId="0" applyFill="1" applyBorder="1"/>
    <xf numFmtId="0" fontId="0" fillId="26" borderId="12" xfId="0" applyFill="1" applyBorder="1"/>
    <xf numFmtId="4" fontId="0" fillId="26" borderId="13" xfId="0" applyNumberFormat="1" applyFill="1" applyBorder="1"/>
    <xf numFmtId="0" fontId="23" fillId="0" borderId="11" xfId="0" applyFont="1" applyFill="1" applyBorder="1"/>
    <xf numFmtId="0" fontId="23" fillId="0" borderId="12" xfId="0" applyFont="1" applyBorder="1"/>
    <xf numFmtId="4" fontId="23" fillId="0" borderId="12" xfId="0" applyNumberFormat="1" applyFont="1" applyBorder="1"/>
    <xf numFmtId="4" fontId="23" fillId="0" borderId="13" xfId="0" applyNumberFormat="1" applyFont="1" applyBorder="1"/>
    <xf numFmtId="4" fontId="24" fillId="27" borderId="11" xfId="0" applyNumberFormat="1" applyFont="1" applyFill="1" applyBorder="1"/>
    <xf numFmtId="4" fontId="24" fillId="27" borderId="12" xfId="0" applyNumberFormat="1" applyFont="1" applyFill="1" applyBorder="1"/>
    <xf numFmtId="4" fontId="24" fillId="27" borderId="13" xfId="0" applyNumberFormat="1" applyFont="1" applyFill="1" applyBorder="1"/>
    <xf numFmtId="0" fontId="1" fillId="28" borderId="11" xfId="0" applyFont="1" applyFill="1" applyBorder="1"/>
    <xf numFmtId="0" fontId="1" fillId="28" borderId="12" xfId="0" applyFont="1" applyFill="1" applyBorder="1"/>
    <xf numFmtId="4" fontId="1" fillId="28" borderId="12" xfId="0" applyNumberFormat="1" applyFont="1" applyFill="1" applyBorder="1"/>
    <xf numFmtId="4" fontId="1" fillId="28" borderId="13" xfId="0" applyNumberFormat="1" applyFont="1" applyFill="1" applyBorder="1"/>
    <xf numFmtId="0" fontId="25" fillId="24" borderId="0" xfId="1" applyFont="1" applyFill="1" applyAlignment="1">
      <alignment horizontal="left" vertical="center"/>
    </xf>
    <xf numFmtId="0" fontId="3" fillId="0" borderId="0" xfId="0" applyFont="1"/>
    <xf numFmtId="4" fontId="3" fillId="0" borderId="0" xfId="0" applyNumberFormat="1" applyFont="1"/>
    <xf numFmtId="0" fontId="22" fillId="24" borderId="7" xfId="1" applyFont="1" applyFill="1" applyBorder="1" applyAlignment="1">
      <alignment horizontal="right"/>
    </xf>
    <xf numFmtId="0" fontId="21" fillId="24" borderId="0" xfId="1" applyFont="1" applyFill="1" applyAlignment="1">
      <alignment horizontal="right" vertical="center"/>
    </xf>
    <xf numFmtId="0" fontId="22" fillId="24" borderId="10" xfId="1" applyFont="1" applyFill="1" applyBorder="1" applyAlignment="1">
      <alignment horizontal="right"/>
    </xf>
    <xf numFmtId="0" fontId="22" fillId="24" borderId="10" xfId="1" applyFont="1" applyFill="1" applyBorder="1" applyAlignment="1">
      <alignment horizontal="left"/>
    </xf>
    <xf numFmtId="0" fontId="21" fillId="24" borderId="0" xfId="1" applyFont="1" applyFill="1" applyAlignment="1">
      <alignment horizontal="left" vertical="center"/>
    </xf>
    <xf numFmtId="0" fontId="21" fillId="0" borderId="0" xfId="1" applyNumberFormat="1" applyFont="1" applyBorder="1" applyAlignment="1">
      <alignment horizontal="left"/>
    </xf>
    <xf numFmtId="164" fontId="21" fillId="24" borderId="0" xfId="1" applyNumberFormat="1" applyFont="1" applyFill="1" applyAlignment="1">
      <alignment horizontal="left" vertical="center"/>
    </xf>
    <xf numFmtId="164" fontId="21" fillId="0" borderId="0" xfId="1" applyNumberFormat="1" applyFont="1" applyBorder="1" applyAlignment="1">
      <alignment horizontal="left"/>
    </xf>
    <xf numFmtId="0" fontId="21" fillId="0" borderId="0" xfId="1" applyNumberFormat="1" applyFont="1" applyBorder="1" applyAlignment="1">
      <alignment horizontal="right"/>
    </xf>
    <xf numFmtId="0" fontId="22" fillId="24" borderId="7" xfId="1" applyFont="1" applyFill="1" applyBorder="1" applyAlignment="1">
      <alignment horizontal="right"/>
    </xf>
    <xf numFmtId="0" fontId="21" fillId="24" borderId="0" xfId="1" applyFont="1" applyFill="1" applyAlignment="1">
      <alignment horizontal="right" vertical="center"/>
    </xf>
    <xf numFmtId="0" fontId="22" fillId="24" borderId="10" xfId="1" applyFont="1" applyFill="1" applyBorder="1" applyAlignment="1">
      <alignment horizontal="right"/>
    </xf>
    <xf numFmtId="0" fontId="22" fillId="24" borderId="10" xfId="1" applyFont="1" applyFill="1" applyBorder="1" applyAlignment="1">
      <alignment horizontal="left"/>
    </xf>
    <xf numFmtId="0" fontId="21" fillId="24" borderId="0" xfId="1" applyFont="1" applyFill="1" applyAlignment="1">
      <alignment horizontal="left" vertical="center"/>
    </xf>
    <xf numFmtId="0" fontId="21" fillId="0" borderId="0" xfId="1" applyNumberFormat="1" applyFont="1" applyBorder="1" applyAlignment="1">
      <alignment horizontal="left"/>
    </xf>
    <xf numFmtId="164" fontId="21" fillId="24" borderId="0" xfId="1" applyNumberFormat="1" applyFont="1" applyFill="1" applyAlignment="1">
      <alignment horizontal="left" vertical="center"/>
    </xf>
    <xf numFmtId="164" fontId="21" fillId="0" borderId="0" xfId="1" applyNumberFormat="1" applyFont="1" applyBorder="1" applyAlignment="1">
      <alignment horizontal="left"/>
    </xf>
    <xf numFmtId="0" fontId="21" fillId="0" borderId="0" xfId="1" applyNumberFormat="1" applyFont="1" applyBorder="1" applyAlignment="1">
      <alignment horizontal="right"/>
    </xf>
  </cellXfs>
  <cellStyles count="43">
    <cellStyle name="20% - Accent1" xfId="2" xr:uid="{00000000-0005-0000-0000-00002F000000}"/>
    <cellStyle name="20% - Accent2" xfId="3" xr:uid="{00000000-0005-0000-0000-000030000000}"/>
    <cellStyle name="20% - Accent3" xfId="4" xr:uid="{00000000-0005-0000-0000-000031000000}"/>
    <cellStyle name="20% - Accent4" xfId="5" xr:uid="{00000000-0005-0000-0000-000032000000}"/>
    <cellStyle name="20% - Accent5" xfId="6" xr:uid="{00000000-0005-0000-0000-000033000000}"/>
    <cellStyle name="20% - Accent6" xfId="7" xr:uid="{00000000-0005-0000-0000-000034000000}"/>
    <cellStyle name="40% - Accent1" xfId="8" xr:uid="{00000000-0005-0000-0000-000035000000}"/>
    <cellStyle name="40% - Accent2" xfId="9" xr:uid="{00000000-0005-0000-0000-000036000000}"/>
    <cellStyle name="40% - Accent3" xfId="10" xr:uid="{00000000-0005-0000-0000-000037000000}"/>
    <cellStyle name="40% - Accent4" xfId="11" xr:uid="{00000000-0005-0000-0000-000038000000}"/>
    <cellStyle name="40% - Accent5" xfId="12" xr:uid="{00000000-0005-0000-0000-000039000000}"/>
    <cellStyle name="40% - Accent6" xfId="13" xr:uid="{00000000-0005-0000-0000-00003A000000}"/>
    <cellStyle name="60% - Accent1" xfId="14" xr:uid="{00000000-0005-0000-0000-00003B000000}"/>
    <cellStyle name="60% - Accent2" xfId="15" xr:uid="{00000000-0005-0000-0000-00003C000000}"/>
    <cellStyle name="60% - Accent3" xfId="16" xr:uid="{00000000-0005-0000-0000-00003D000000}"/>
    <cellStyle name="60% - Accent4" xfId="17" xr:uid="{00000000-0005-0000-0000-00003E000000}"/>
    <cellStyle name="60% - Accent5" xfId="18" xr:uid="{00000000-0005-0000-0000-00003F000000}"/>
    <cellStyle name="60% - Accent6" xfId="19" xr:uid="{00000000-0005-0000-0000-000040000000}"/>
    <cellStyle name="Accent1" xfId="20" xr:uid="{00000000-0005-0000-0000-000041000000}"/>
    <cellStyle name="Accent2" xfId="21" xr:uid="{00000000-0005-0000-0000-000042000000}"/>
    <cellStyle name="Accent3" xfId="22" xr:uid="{00000000-0005-0000-0000-000043000000}"/>
    <cellStyle name="Accent4" xfId="23" xr:uid="{00000000-0005-0000-0000-000044000000}"/>
    <cellStyle name="Accent5" xfId="24" xr:uid="{00000000-0005-0000-0000-000045000000}"/>
    <cellStyle name="Accent6" xfId="25" xr:uid="{00000000-0005-0000-0000-000046000000}"/>
    <cellStyle name="Bad" xfId="26" xr:uid="{00000000-0005-0000-0000-000047000000}"/>
    <cellStyle name="Calculation" xfId="27" xr:uid="{00000000-0005-0000-0000-000048000000}"/>
    <cellStyle name="Check Cell" xfId="28" xr:uid="{00000000-0005-0000-0000-000049000000}"/>
    <cellStyle name="Explanatory Text" xfId="29" xr:uid="{00000000-0005-0000-0000-00004A000000}"/>
    <cellStyle name="Good" xfId="30" xr:uid="{00000000-0005-0000-0000-00004B000000}"/>
    <cellStyle name="Heading 1" xfId="31" xr:uid="{00000000-0005-0000-0000-00004C000000}"/>
    <cellStyle name="Heading 2" xfId="32" xr:uid="{00000000-0005-0000-0000-00004D000000}"/>
    <cellStyle name="Heading 3" xfId="33" xr:uid="{00000000-0005-0000-0000-00004E000000}"/>
    <cellStyle name="Heading 4" xfId="34" xr:uid="{00000000-0005-0000-0000-00004F000000}"/>
    <cellStyle name="Input" xfId="35" xr:uid="{00000000-0005-0000-0000-000050000000}"/>
    <cellStyle name="Linked Cell" xfId="36" xr:uid="{00000000-0005-0000-0000-000051000000}"/>
    <cellStyle name="Neutral 2" xfId="37" xr:uid="{00000000-0005-0000-0000-000052000000}"/>
    <cellStyle name="Normal" xfId="0" builtinId="0"/>
    <cellStyle name="Normal 2" xfId="1" xr:uid="{00000000-0005-0000-0000-000053000000}"/>
    <cellStyle name="Note" xfId="38" xr:uid="{00000000-0005-0000-0000-000054000000}"/>
    <cellStyle name="Output" xfId="39" xr:uid="{00000000-0005-0000-0000-000055000000}"/>
    <cellStyle name="Title" xfId="40" xr:uid="{00000000-0005-0000-0000-000056000000}"/>
    <cellStyle name="Total 2" xfId="41" xr:uid="{00000000-0005-0000-0000-000057000000}"/>
    <cellStyle name="Warning Text" xfId="42" xr:uid="{00000000-0005-0000-0000-00005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2316-8950-4385-ADD4-9E0923798500}">
  <dimension ref="A2:E23"/>
  <sheetViews>
    <sheetView tabSelected="1" topLeftCell="A5" workbookViewId="0">
      <selection activeCell="B8" sqref="B8"/>
    </sheetView>
  </sheetViews>
  <sheetFormatPr baseColWidth="10" defaultRowHeight="15" x14ac:dyDescent="0.25"/>
  <cols>
    <col min="2" max="2" width="47.42578125" bestFit="1" customWidth="1"/>
    <col min="3" max="3" width="8.28515625" bestFit="1" customWidth="1"/>
    <col min="6" max="6" width="11.85546875" bestFit="1" customWidth="1"/>
  </cols>
  <sheetData>
    <row r="2" spans="1:5" x14ac:dyDescent="0.25">
      <c r="A2" s="4" t="s">
        <v>0</v>
      </c>
      <c r="B2" s="4" t="s">
        <v>1</v>
      </c>
      <c r="C2" s="4" t="s">
        <v>2</v>
      </c>
      <c r="D2" s="3" t="s">
        <v>3</v>
      </c>
      <c r="E2" s="1" t="s">
        <v>4</v>
      </c>
    </row>
    <row r="3" spans="1:5" x14ac:dyDescent="0.25">
      <c r="A3" s="7">
        <v>43432</v>
      </c>
      <c r="B3" s="5" t="s">
        <v>5</v>
      </c>
      <c r="C3" s="5" t="s">
        <v>6</v>
      </c>
      <c r="D3" s="10">
        <v>7465.24</v>
      </c>
      <c r="E3" s="2">
        <v>0</v>
      </c>
    </row>
    <row r="4" spans="1:5" x14ac:dyDescent="0.25">
      <c r="A4" s="8">
        <v>43432</v>
      </c>
      <c r="B4" s="6" t="s">
        <v>7</v>
      </c>
      <c r="C4" s="6" t="s">
        <v>6</v>
      </c>
      <c r="D4" s="9">
        <v>646.32000000000005</v>
      </c>
      <c r="E4" s="9">
        <v>0</v>
      </c>
    </row>
    <row r="5" spans="1:5" x14ac:dyDescent="0.25">
      <c r="A5" s="7">
        <v>43430</v>
      </c>
      <c r="B5" s="5" t="s">
        <v>8</v>
      </c>
      <c r="C5" s="5" t="s">
        <v>6</v>
      </c>
      <c r="D5" s="2">
        <v>749.97</v>
      </c>
      <c r="E5" s="2">
        <v>0</v>
      </c>
    </row>
    <row r="6" spans="1:5" x14ac:dyDescent="0.25">
      <c r="A6" s="8">
        <v>43423</v>
      </c>
      <c r="B6" s="6" t="s">
        <v>9</v>
      </c>
      <c r="C6" s="6" t="s">
        <v>6</v>
      </c>
      <c r="D6" s="11">
        <v>1152</v>
      </c>
      <c r="E6" s="9">
        <v>0</v>
      </c>
    </row>
    <row r="7" spans="1:5" x14ac:dyDescent="0.25">
      <c r="A7" s="7">
        <v>43423</v>
      </c>
      <c r="B7" s="5" t="s">
        <v>10</v>
      </c>
      <c r="C7" s="5" t="s">
        <v>6</v>
      </c>
      <c r="D7" s="2">
        <v>0</v>
      </c>
      <c r="E7" s="10">
        <v>5800</v>
      </c>
    </row>
    <row r="8" spans="1:5" x14ac:dyDescent="0.25">
      <c r="A8" s="8">
        <v>43418</v>
      </c>
      <c r="B8" s="6" t="s">
        <v>11</v>
      </c>
      <c r="C8" s="6" t="s">
        <v>6</v>
      </c>
      <c r="D8" s="9">
        <v>0</v>
      </c>
      <c r="E8" s="11">
        <v>1451.79</v>
      </c>
    </row>
    <row r="9" spans="1:5" x14ac:dyDescent="0.25">
      <c r="A9" s="7">
        <v>43418</v>
      </c>
      <c r="B9" s="5" t="s">
        <v>12</v>
      </c>
      <c r="C9" s="5" t="s">
        <v>6</v>
      </c>
      <c r="D9" s="10">
        <v>1943.5</v>
      </c>
      <c r="E9" s="2">
        <v>0</v>
      </c>
    </row>
    <row r="10" spans="1:5" x14ac:dyDescent="0.25">
      <c r="A10" s="8">
        <v>43418</v>
      </c>
      <c r="B10" s="6" t="s">
        <v>11</v>
      </c>
      <c r="C10" s="6" t="s">
        <v>6</v>
      </c>
      <c r="D10" s="11">
        <v>1451.79</v>
      </c>
      <c r="E10" s="9">
        <v>0</v>
      </c>
    </row>
    <row r="11" spans="1:5" x14ac:dyDescent="0.25">
      <c r="A11" s="7">
        <v>43417</v>
      </c>
      <c r="B11" s="5" t="s">
        <v>13</v>
      </c>
      <c r="C11" s="5" t="s">
        <v>6</v>
      </c>
      <c r="D11" s="2">
        <v>313.8</v>
      </c>
      <c r="E11" s="2">
        <v>0</v>
      </c>
    </row>
    <row r="12" spans="1:5" x14ac:dyDescent="0.25">
      <c r="A12" s="8">
        <v>43416</v>
      </c>
      <c r="B12" s="6" t="s">
        <v>14</v>
      </c>
      <c r="C12" s="6" t="s">
        <v>6</v>
      </c>
      <c r="D12" s="9">
        <v>500</v>
      </c>
      <c r="E12" s="9">
        <v>0</v>
      </c>
    </row>
    <row r="13" spans="1:5" x14ac:dyDescent="0.25">
      <c r="A13" s="7">
        <v>43410</v>
      </c>
      <c r="B13" s="5" t="s">
        <v>15</v>
      </c>
      <c r="C13" s="5" t="s">
        <v>6</v>
      </c>
      <c r="D13" s="2">
        <v>599.63</v>
      </c>
      <c r="E13" s="2">
        <v>0</v>
      </c>
    </row>
    <row r="14" spans="1:5" x14ac:dyDescent="0.25">
      <c r="A14" s="8">
        <v>43405</v>
      </c>
      <c r="B14" s="6" t="s">
        <v>16</v>
      </c>
      <c r="C14" s="6" t="s">
        <v>6</v>
      </c>
      <c r="D14" s="9">
        <v>0</v>
      </c>
      <c r="E14" s="9">
        <v>749.48</v>
      </c>
    </row>
    <row r="15" spans="1:5" x14ac:dyDescent="0.25">
      <c r="B15" s="30" t="s">
        <v>33</v>
      </c>
      <c r="C15" s="31"/>
      <c r="D15" s="32">
        <f>SUM(D3:D14)</f>
        <v>14822.249999999998</v>
      </c>
      <c r="E15" s="32">
        <f>SUM(E3:E14)</f>
        <v>8001.27</v>
      </c>
    </row>
    <row r="17" spans="1:5" x14ac:dyDescent="0.25">
      <c r="A17" s="13" t="s">
        <v>21</v>
      </c>
      <c r="B17" s="13"/>
      <c r="C17" s="14"/>
      <c r="D17" s="14"/>
      <c r="E17" s="15">
        <f>SUMIF(B3:B14,"*PAGO*",E3:E14)</f>
        <v>5800</v>
      </c>
    </row>
    <row r="18" spans="1:5" x14ac:dyDescent="0.25">
      <c r="A18" s="16" t="s">
        <v>17</v>
      </c>
      <c r="B18" s="17"/>
      <c r="C18" s="17"/>
      <c r="D18" s="17"/>
      <c r="E18" s="18">
        <f>SUMIF(B3:B14,"&lt;&gt;*PAGO*",E3:E14)</f>
        <v>2201.27</v>
      </c>
    </row>
    <row r="19" spans="1:5" x14ac:dyDescent="0.25">
      <c r="A19" s="19" t="s">
        <v>18</v>
      </c>
      <c r="B19" s="20"/>
      <c r="C19" s="20"/>
      <c r="D19" s="21">
        <f>SUM(D3:D14)</f>
        <v>14822.249999999998</v>
      </c>
      <c r="E19" s="22"/>
    </row>
    <row r="20" spans="1:5" x14ac:dyDescent="0.25">
      <c r="A20" s="26" t="s">
        <v>19</v>
      </c>
      <c r="B20" s="27"/>
      <c r="C20" s="27"/>
      <c r="D20" s="28"/>
      <c r="E20" s="29">
        <f>D19 - ( E18 + ABS(E23))</f>
        <v>12540.149999999998</v>
      </c>
    </row>
    <row r="22" spans="1:5" x14ac:dyDescent="0.25">
      <c r="A22" s="23" t="s">
        <v>22</v>
      </c>
      <c r="B22" s="24"/>
      <c r="C22" s="24"/>
      <c r="D22" s="24"/>
      <c r="E22" s="25">
        <v>5719.17</v>
      </c>
    </row>
    <row r="23" spans="1:5" x14ac:dyDescent="0.25">
      <c r="A23" t="s">
        <v>23</v>
      </c>
      <c r="E23" s="12">
        <f>E22-E17</f>
        <v>-80.829999999999927</v>
      </c>
    </row>
  </sheetData>
  <pageMargins left="0.7" right="0.7" top="0.75" bottom="0.75" header="0.3" footer="0.3"/>
  <pageSetup orientation="portrait" r:id="rId1"/>
  <headerFooter>
    <oddHeader>&amp;R&amp;"Calibri"&amp;10&amp;K000000*Público&amp;1#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9897-9184-470D-979C-7A84CEEF18ED}">
  <dimension ref="A2:E19"/>
  <sheetViews>
    <sheetView workbookViewId="0">
      <selection activeCell="B22" sqref="B22"/>
    </sheetView>
  </sheetViews>
  <sheetFormatPr baseColWidth="10" defaultRowHeight="15" x14ac:dyDescent="0.25"/>
  <cols>
    <col min="2" max="2" width="47.42578125" bestFit="1" customWidth="1"/>
    <col min="3" max="3" width="8.28515625" bestFit="1" customWidth="1"/>
    <col min="4" max="4" width="8.140625" bestFit="1" customWidth="1"/>
  </cols>
  <sheetData>
    <row r="2" spans="1:5" x14ac:dyDescent="0.25">
      <c r="A2" s="36" t="s">
        <v>0</v>
      </c>
      <c r="B2" s="36" t="s">
        <v>1</v>
      </c>
      <c r="C2" s="36" t="s">
        <v>2</v>
      </c>
      <c r="D2" s="35" t="s">
        <v>3</v>
      </c>
      <c r="E2" s="33" t="s">
        <v>4</v>
      </c>
    </row>
    <row r="3" spans="1:5" x14ac:dyDescent="0.25">
      <c r="A3" s="39">
        <v>43465</v>
      </c>
      <c r="B3" s="37" t="s">
        <v>10</v>
      </c>
      <c r="C3" s="37" t="s">
        <v>6</v>
      </c>
      <c r="D3" s="34">
        <v>0</v>
      </c>
      <c r="E3" s="10">
        <v>7600</v>
      </c>
    </row>
    <row r="4" spans="1:5" x14ac:dyDescent="0.25">
      <c r="A4" s="40">
        <v>43460</v>
      </c>
      <c r="B4" s="38" t="s">
        <v>8</v>
      </c>
      <c r="C4" s="38" t="s">
        <v>6</v>
      </c>
      <c r="D4" s="41">
        <v>834.33</v>
      </c>
      <c r="E4" s="41">
        <v>0</v>
      </c>
    </row>
    <row r="5" spans="1:5" x14ac:dyDescent="0.25">
      <c r="A5" s="39">
        <v>43451</v>
      </c>
      <c r="B5" s="37" t="s">
        <v>10</v>
      </c>
      <c r="C5" s="37" t="s">
        <v>6</v>
      </c>
      <c r="D5" s="34">
        <v>0</v>
      </c>
      <c r="E5" s="10">
        <v>6800</v>
      </c>
    </row>
    <row r="6" spans="1:5" x14ac:dyDescent="0.25">
      <c r="A6" s="40">
        <v>43448</v>
      </c>
      <c r="B6" s="38" t="s">
        <v>12</v>
      </c>
      <c r="C6" s="38" t="s">
        <v>6</v>
      </c>
      <c r="D6" s="11">
        <v>1943.5</v>
      </c>
      <c r="E6" s="41">
        <v>0</v>
      </c>
    </row>
    <row r="7" spans="1:5" x14ac:dyDescent="0.25">
      <c r="A7" s="39">
        <v>43447</v>
      </c>
      <c r="B7" s="37" t="s">
        <v>13</v>
      </c>
      <c r="C7" s="37" t="s">
        <v>6</v>
      </c>
      <c r="D7" s="34">
        <v>315.85000000000002</v>
      </c>
      <c r="E7" s="34">
        <v>0</v>
      </c>
    </row>
    <row r="8" spans="1:5" x14ac:dyDescent="0.25">
      <c r="A8" s="40">
        <v>43439</v>
      </c>
      <c r="B8" s="38" t="s">
        <v>15</v>
      </c>
      <c r="C8" s="38" t="s">
        <v>6</v>
      </c>
      <c r="D8" s="41">
        <v>600.91</v>
      </c>
      <c r="E8" s="41">
        <v>0</v>
      </c>
    </row>
    <row r="9" spans="1:5" x14ac:dyDescent="0.25">
      <c r="A9" s="39">
        <v>43439</v>
      </c>
      <c r="B9" s="37" t="s">
        <v>20</v>
      </c>
      <c r="C9" s="37" t="s">
        <v>6</v>
      </c>
      <c r="D9" s="10">
        <v>3906.66</v>
      </c>
      <c r="E9" s="34">
        <v>0</v>
      </c>
    </row>
    <row r="10" spans="1:5" x14ac:dyDescent="0.25">
      <c r="A10" s="40">
        <v>43437</v>
      </c>
      <c r="B10" s="38" t="s">
        <v>10</v>
      </c>
      <c r="C10" s="38" t="s">
        <v>6</v>
      </c>
      <c r="D10" s="41">
        <v>0</v>
      </c>
      <c r="E10" s="11">
        <v>5800</v>
      </c>
    </row>
    <row r="13" spans="1:5" x14ac:dyDescent="0.25">
      <c r="A13" s="13" t="s">
        <v>24</v>
      </c>
      <c r="B13" s="13"/>
      <c r="C13" s="14"/>
      <c r="D13" s="14"/>
      <c r="E13" s="15">
        <f>SUMIF(B3:B10,"*PAGO*",E3:E10)</f>
        <v>20200</v>
      </c>
    </row>
    <row r="14" spans="1:5" x14ac:dyDescent="0.25">
      <c r="A14" s="16" t="s">
        <v>17</v>
      </c>
      <c r="B14" s="17"/>
      <c r="C14" s="17"/>
      <c r="D14" s="17"/>
      <c r="E14" s="18">
        <f>SUMIF(B3:B10,"&lt;&gt;*PAGO*",E3:E10)</f>
        <v>0</v>
      </c>
    </row>
    <row r="15" spans="1:5" x14ac:dyDescent="0.25">
      <c r="A15" s="19" t="s">
        <v>18</v>
      </c>
      <c r="B15" s="20"/>
      <c r="C15" s="20"/>
      <c r="D15" s="21">
        <f>SUM(D3:D10)</f>
        <v>7601.25</v>
      </c>
      <c r="E15" s="22"/>
    </row>
    <row r="16" spans="1:5" x14ac:dyDescent="0.25">
      <c r="A16" s="26" t="s">
        <v>25</v>
      </c>
      <c r="B16" s="27"/>
      <c r="C16" s="27"/>
      <c r="D16" s="28"/>
      <c r="E16" s="29">
        <f>D15-( E14 + ABS(E19))</f>
        <v>-58.600000000000364</v>
      </c>
    </row>
    <row r="18" spans="1:5" x14ac:dyDescent="0.25">
      <c r="A18" s="23" t="s">
        <v>37</v>
      </c>
      <c r="B18" s="24"/>
      <c r="C18" s="24"/>
      <c r="D18" s="24"/>
      <c r="E18" s="24">
        <v>12540.15</v>
      </c>
    </row>
    <row r="19" spans="1:5" x14ac:dyDescent="0.25">
      <c r="A19" t="s">
        <v>38</v>
      </c>
      <c r="E19" s="12">
        <f>E18-E13</f>
        <v>-7659.85</v>
      </c>
    </row>
  </sheetData>
  <pageMargins left="0.7" right="0.7" top="0.75" bottom="0.75" header="0.3" footer="0.3"/>
  <pageSetup orientation="portrait" r:id="rId1"/>
  <headerFooter>
    <oddHeader>&amp;R&amp;"Calibri"&amp;10&amp;K000000*Público&amp;1#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A0E3-A597-436A-84EB-98A143A08731}">
  <dimension ref="A2:E20"/>
  <sheetViews>
    <sheetView workbookViewId="0">
      <selection activeCell="E21" sqref="E21"/>
    </sheetView>
  </sheetViews>
  <sheetFormatPr baseColWidth="10" defaultRowHeight="15" x14ac:dyDescent="0.25"/>
  <cols>
    <col min="2" max="2" width="47.85546875" bestFit="1" customWidth="1"/>
    <col min="3" max="3" width="8.28515625" bestFit="1" customWidth="1"/>
  </cols>
  <sheetData>
    <row r="2" spans="1:5" x14ac:dyDescent="0.25">
      <c r="A2" s="45" t="s">
        <v>0</v>
      </c>
      <c r="B2" s="45" t="s">
        <v>1</v>
      </c>
      <c r="C2" s="45" t="s">
        <v>2</v>
      </c>
      <c r="D2" s="44" t="s">
        <v>3</v>
      </c>
      <c r="E2" s="42" t="s">
        <v>4</v>
      </c>
    </row>
    <row r="3" spans="1:5" x14ac:dyDescent="0.25">
      <c r="A3" s="48">
        <v>43495</v>
      </c>
      <c r="B3" s="46" t="s">
        <v>26</v>
      </c>
      <c r="C3" s="46" t="s">
        <v>6</v>
      </c>
      <c r="D3" s="10">
        <v>1200</v>
      </c>
      <c r="E3" s="43">
        <v>0</v>
      </c>
    </row>
    <row r="4" spans="1:5" x14ac:dyDescent="0.25">
      <c r="A4" s="49">
        <v>43495</v>
      </c>
      <c r="B4" s="47" t="s">
        <v>27</v>
      </c>
      <c r="C4" s="47" t="s">
        <v>6</v>
      </c>
      <c r="D4" s="50">
        <v>300</v>
      </c>
      <c r="E4" s="50">
        <v>0</v>
      </c>
    </row>
    <row r="5" spans="1:5" x14ac:dyDescent="0.25">
      <c r="A5" s="48">
        <v>43493</v>
      </c>
      <c r="B5" s="46" t="s">
        <v>8</v>
      </c>
      <c r="C5" s="46" t="s">
        <v>6</v>
      </c>
      <c r="D5" s="43">
        <v>772.17</v>
      </c>
      <c r="E5" s="43">
        <v>0</v>
      </c>
    </row>
    <row r="6" spans="1:5" x14ac:dyDescent="0.25">
      <c r="A6" s="49">
        <v>43479</v>
      </c>
      <c r="B6" s="47" t="s">
        <v>28</v>
      </c>
      <c r="C6" s="47" t="s">
        <v>6</v>
      </c>
      <c r="D6" s="11">
        <v>1943.5</v>
      </c>
      <c r="E6" s="50">
        <v>0</v>
      </c>
    </row>
    <row r="7" spans="1:5" x14ac:dyDescent="0.25">
      <c r="A7" s="48">
        <v>43479</v>
      </c>
      <c r="B7" s="46" t="s">
        <v>29</v>
      </c>
      <c r="C7" s="46" t="s">
        <v>6</v>
      </c>
      <c r="D7" s="43">
        <v>315.72000000000003</v>
      </c>
      <c r="E7" s="43">
        <v>0</v>
      </c>
    </row>
    <row r="8" spans="1:5" x14ac:dyDescent="0.25">
      <c r="A8" s="49">
        <v>43479</v>
      </c>
      <c r="B8" s="47" t="s">
        <v>10</v>
      </c>
      <c r="C8" s="47" t="s">
        <v>6</v>
      </c>
      <c r="D8" s="50">
        <v>0</v>
      </c>
      <c r="E8" s="11">
        <v>10250</v>
      </c>
    </row>
    <row r="9" spans="1:5" x14ac:dyDescent="0.25">
      <c r="A9" s="48">
        <v>43472</v>
      </c>
      <c r="B9" s="46" t="s">
        <v>30</v>
      </c>
      <c r="C9" s="46" t="s">
        <v>6</v>
      </c>
      <c r="D9" s="10">
        <v>10274.6</v>
      </c>
      <c r="E9" s="43">
        <v>0</v>
      </c>
    </row>
    <row r="10" spans="1:5" x14ac:dyDescent="0.25">
      <c r="A10" s="49">
        <v>43472</v>
      </c>
      <c r="B10" s="47" t="s">
        <v>31</v>
      </c>
      <c r="C10" s="47" t="s">
        <v>6</v>
      </c>
      <c r="D10" s="50">
        <v>602.21</v>
      </c>
      <c r="E10" s="50">
        <v>0</v>
      </c>
    </row>
    <row r="11" spans="1:5" x14ac:dyDescent="0.25">
      <c r="A11" s="48">
        <v>43472</v>
      </c>
      <c r="B11" s="46" t="s">
        <v>32</v>
      </c>
      <c r="C11" s="46" t="s">
        <v>6</v>
      </c>
      <c r="D11" s="10">
        <v>1892.8</v>
      </c>
      <c r="E11" s="43">
        <v>0</v>
      </c>
    </row>
    <row r="14" spans="1:5" x14ac:dyDescent="0.25">
      <c r="A14" s="13" t="s">
        <v>34</v>
      </c>
      <c r="B14" s="13"/>
      <c r="C14" s="14"/>
      <c r="D14" s="14"/>
      <c r="E14" s="15">
        <f>SUMIF(B3:B11,"*PAGO*",E3:E11)</f>
        <v>10250</v>
      </c>
    </row>
    <row r="15" spans="1:5" x14ac:dyDescent="0.25">
      <c r="A15" s="16" t="s">
        <v>17</v>
      </c>
      <c r="B15" s="17"/>
      <c r="C15" s="17"/>
      <c r="D15" s="17"/>
      <c r="E15" s="18">
        <f>SUMIF(B3:B11,"&lt;&gt;*PAGO*",E3:E11)</f>
        <v>0</v>
      </c>
    </row>
    <row r="16" spans="1:5" x14ac:dyDescent="0.25">
      <c r="A16" s="19" t="s">
        <v>18</v>
      </c>
      <c r="B16" s="20"/>
      <c r="C16" s="20"/>
      <c r="D16" s="21">
        <f>SUM(D3:D11)</f>
        <v>17301</v>
      </c>
      <c r="E16" s="22"/>
    </row>
    <row r="17" spans="1:5" x14ac:dyDescent="0.25">
      <c r="A17" s="26" t="s">
        <v>35</v>
      </c>
      <c r="B17" s="27"/>
      <c r="C17" s="27"/>
      <c r="D17" s="28"/>
      <c r="E17" s="29">
        <f>D16 -( E15 + ABS(E20))</f>
        <v>6992.4</v>
      </c>
    </row>
    <row r="19" spans="1:5" x14ac:dyDescent="0.25">
      <c r="A19" s="23" t="s">
        <v>36</v>
      </c>
      <c r="B19" s="24"/>
      <c r="C19" s="24"/>
      <c r="D19" s="24"/>
      <c r="E19" s="24">
        <v>-58.6</v>
      </c>
    </row>
    <row r="20" spans="1:5" x14ac:dyDescent="0.25">
      <c r="A20" t="s">
        <v>25</v>
      </c>
      <c r="E20" s="12">
        <f>E19-E14</f>
        <v>-10308.6</v>
      </c>
    </row>
  </sheetData>
  <pageMargins left="0.7" right="0.7" top="0.75" bottom="0.75" header="0.3" footer="0.3"/>
  <pageSetup orientation="portrait" r:id="rId1"/>
  <headerFooter>
    <oddHeader>&amp;R&amp;"Calibri"&amp;10&amp;K000000*Público&amp;1#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Movimientos Final Noviembre 018</vt:lpstr>
      <vt:lpstr>Movimientos Final Diciembre 018</vt:lpstr>
      <vt:lpstr>Movimientos Final Enero 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Yonaides Antonio Tavares Shuterbrondt</dc:creator>
  <cp:lastModifiedBy>Yonaides Antonio Tavares Shuterbrondt</cp:lastModifiedBy>
  <dcterms:created xsi:type="dcterms:W3CDTF">2019-02-12T12:42:21Z</dcterms:created>
  <dcterms:modified xsi:type="dcterms:W3CDTF">2019-02-14T17:10:59Z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2d8d97a-4947-466e-82db-62e6ac6e9a27_Enabled">
    <vt:lpwstr>True</vt:lpwstr>
  </property>
  <property fmtid="{D5CDD505-2E9C-101B-9397-08002B2CF9AE}" pid="3" name="MSIP_Label_a2d8d97a-4947-466e-82db-62e6ac6e9a27_SiteId">
    <vt:lpwstr>ecf390a7-4463-4f87-93f3-376442fd93a9</vt:lpwstr>
  </property>
  <property fmtid="{D5CDD505-2E9C-101B-9397-08002B2CF9AE}" pid="4" name="MSIP_Label_a2d8d97a-4947-466e-82db-62e6ac6e9a27_Owner">
    <vt:lpwstr>ytavares@acap.com.do</vt:lpwstr>
  </property>
  <property fmtid="{D5CDD505-2E9C-101B-9397-08002B2CF9AE}" pid="5" name="MSIP_Label_a2d8d97a-4947-466e-82db-62e6ac6e9a27_SetDate">
    <vt:lpwstr>2019-02-12T12:55:42.9285437Z</vt:lpwstr>
  </property>
  <property fmtid="{D5CDD505-2E9C-101B-9397-08002B2CF9AE}" pid="6" name="MSIP_Label_a2d8d97a-4947-466e-82db-62e6ac6e9a27_Name">
    <vt:lpwstr>Público</vt:lpwstr>
  </property>
  <property fmtid="{D5CDD505-2E9C-101B-9397-08002B2CF9AE}" pid="7" name="MSIP_Label_a2d8d97a-4947-466e-82db-62e6ac6e9a27_Application">
    <vt:lpwstr>Microsoft Azure Information Protection</vt:lpwstr>
  </property>
  <property fmtid="{D5CDD505-2E9C-101B-9397-08002B2CF9AE}" pid="8" name="MSIP_Label_a2d8d97a-4947-466e-82db-62e6ac6e9a27_Extended_MSFT_Method">
    <vt:lpwstr>Manual</vt:lpwstr>
  </property>
  <property fmtid="{D5CDD505-2E9C-101B-9397-08002B2CF9AE}" pid="9" name="Sensitivity">
    <vt:lpwstr>Público</vt:lpwstr>
  </property>
</Properties>
</file>