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DOCS 2023\CursoAdminLog\"/>
    </mc:Choice>
  </mc:AlternateContent>
  <xr:revisionPtr revIDLastSave="0" documentId="13_ncr:1_{5C3E8DB6-9369-4DF4-AE7D-E2B570311A5F}" xr6:coauthVersionLast="47" xr6:coauthVersionMax="47" xr10:uidLastSave="{00000000-0000-0000-0000-000000000000}"/>
  <bookViews>
    <workbookView xWindow="-108" yWindow="-108" windowWidth="30936" windowHeight="17496" activeTab="1" xr2:uid="{548AF21A-4C20-4AAE-B097-4C2943FA7CFD}"/>
  </bookViews>
  <sheets>
    <sheet name="coordenadas" sheetId="1" r:id="rId1"/>
    <sheet name="metodo sinergico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1" i="2" l="1"/>
  <c r="D32" i="2"/>
  <c r="D30" i="2"/>
  <c r="E30" i="2"/>
  <c r="D29" i="2"/>
  <c r="F20" i="2"/>
  <c r="F21" i="2"/>
  <c r="F22" i="2"/>
  <c r="F19" i="2"/>
  <c r="K22" i="2"/>
  <c r="J22" i="2"/>
  <c r="K11" i="2"/>
  <c r="K8" i="2"/>
  <c r="K9" i="2"/>
  <c r="K10" i="2"/>
  <c r="K7" i="2"/>
  <c r="J8" i="2"/>
  <c r="J9" i="2"/>
  <c r="J10" i="2"/>
  <c r="J7" i="2"/>
  <c r="M9" i="1"/>
  <c r="M6" i="1"/>
  <c r="G11" i="1"/>
  <c r="M8" i="1" s="1"/>
  <c r="N8" i="1" s="1"/>
  <c r="F11" i="1"/>
  <c r="M5" i="1" s="1"/>
  <c r="N5" i="1" s="1"/>
  <c r="G7" i="1"/>
  <c r="G8" i="1"/>
  <c r="G9" i="1"/>
  <c r="G10" i="1"/>
  <c r="G6" i="1"/>
  <c r="F7" i="1"/>
  <c r="F8" i="1"/>
  <c r="F9" i="1"/>
  <c r="F10" i="1"/>
  <c r="F6" i="1"/>
  <c r="E11" i="1"/>
</calcChain>
</file>

<file path=xl/sharedStrings.xml><?xml version="1.0" encoding="utf-8"?>
<sst xmlns="http://schemas.openxmlformats.org/spreadsheetml/2006/main" count="97" uniqueCount="75">
  <si>
    <t>sumatoriadix*vi</t>
  </si>
  <si>
    <t>sumatoria vi</t>
  </si>
  <si>
    <t>UBICACIONES</t>
  </si>
  <si>
    <t>X</t>
  </si>
  <si>
    <t>Y</t>
  </si>
  <si>
    <t>COORDENADAS</t>
  </si>
  <si>
    <t>GALONES</t>
  </si>
  <si>
    <t>POR MES</t>
  </si>
  <si>
    <t>B</t>
  </si>
  <si>
    <t>dix*vi</t>
  </si>
  <si>
    <t>diy*vy</t>
  </si>
  <si>
    <t>sumatorias</t>
  </si>
  <si>
    <t>sumatoria diY*vi</t>
  </si>
  <si>
    <t>concepcion</t>
  </si>
  <si>
    <t>talcahuano</t>
  </si>
  <si>
    <t>chiguayante</t>
  </si>
  <si>
    <t>coronel</t>
  </si>
  <si>
    <t>lota</t>
  </si>
  <si>
    <t>cx=</t>
  </si>
  <si>
    <t>cy=</t>
  </si>
  <si>
    <t>vi</t>
  </si>
  <si>
    <t>dix</t>
  </si>
  <si>
    <t>diy</t>
  </si>
  <si>
    <t>sumatoria diy*vi</t>
  </si>
  <si>
    <t>A</t>
  </si>
  <si>
    <t>C</t>
  </si>
  <si>
    <t>D</t>
  </si>
  <si>
    <t>ENERGIA</t>
  </si>
  <si>
    <t>ELECTRICA</t>
  </si>
  <si>
    <t>MATERIA</t>
  </si>
  <si>
    <t>PRIMA</t>
  </si>
  <si>
    <t>CIUDAD</t>
  </si>
  <si>
    <t>COSTO</t>
  </si>
  <si>
    <t>DEL LOTE</t>
  </si>
  <si>
    <t>COSTO DE</t>
  </si>
  <si>
    <t xml:space="preserve">COSTO DE </t>
  </si>
  <si>
    <t>MATERIA PRIMA</t>
  </si>
  <si>
    <t>CONSTRUCCION</t>
  </si>
  <si>
    <t>TOTAL</t>
  </si>
  <si>
    <t xml:space="preserve">FACTORES </t>
  </si>
  <si>
    <t>CRITICOS</t>
  </si>
  <si>
    <t>FACTORES OBJETIVOS (MILLONES)</t>
  </si>
  <si>
    <t>EJEMPLO APLICACION METODO SINERGICO</t>
  </si>
  <si>
    <t>factores objetivos</t>
  </si>
  <si>
    <t>MTTO</t>
  </si>
  <si>
    <t>FACTOR</t>
  </si>
  <si>
    <t>OBJETIVO</t>
  </si>
  <si>
    <t>LA SUMA DE LOS FACTORES OBJETIVOS ES IGUAL A 1</t>
  </si>
  <si>
    <t>factur subjetivo</t>
  </si>
  <si>
    <t>disponibilidad de mano de obra</t>
  </si>
  <si>
    <t>Factor subjetivo</t>
  </si>
  <si>
    <t>Disponibilidad mano de obra</t>
  </si>
  <si>
    <t>servicios comunitarios</t>
  </si>
  <si>
    <t>Clima social</t>
  </si>
  <si>
    <t>Impacto social</t>
  </si>
  <si>
    <t>ponderacion</t>
  </si>
  <si>
    <t>ciudad A</t>
  </si>
  <si>
    <t>Ciudad B</t>
  </si>
  <si>
    <t>Ciudad C</t>
  </si>
  <si>
    <t>Ciudad D</t>
  </si>
  <si>
    <t>IL</t>
  </si>
  <si>
    <t>FC</t>
  </si>
  <si>
    <t>CALCULO BINARIO</t>
  </si>
  <si>
    <t>VALOR</t>
  </si>
  <si>
    <t>BINARIO</t>
  </si>
  <si>
    <t>Ct</t>
  </si>
  <si>
    <t>FO</t>
  </si>
  <si>
    <t>α=</t>
  </si>
  <si>
    <t>cualitativo es subjetivo</t>
  </si>
  <si>
    <t>cuantitativo es objetivo</t>
  </si>
  <si>
    <t>Indice de localizacion</t>
  </si>
  <si>
    <t>=80%</t>
  </si>
  <si>
    <t>FS</t>
  </si>
  <si>
    <t>0 SIN FACTIBILIDAD</t>
  </si>
  <si>
    <t>1 CON FACTIBILIDAD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</si>
</sst>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0.0000"/>
    <numFmt numFmtId="165" formatCode="0.00000000"/>
    <numFmt numFmtId="167" formatCode="0.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</font>
    <font>
      <sz val="9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399975585192419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98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9" xfId="0" applyBorder="1"/>
    <xf numFmtId="0" fontId="0" fillId="0" borderId="1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2" xfId="0" applyBorder="1"/>
    <xf numFmtId="0" fontId="0" fillId="0" borderId="8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7" xfId="0" applyBorder="1"/>
    <xf numFmtId="0" fontId="0" fillId="0" borderId="18" xfId="0" applyFill="1" applyBorder="1"/>
    <xf numFmtId="0" fontId="0" fillId="0" borderId="19" xfId="0" applyFill="1" applyBorder="1"/>
    <xf numFmtId="0" fontId="0" fillId="0" borderId="20" xfId="0" applyBorder="1"/>
    <xf numFmtId="0" fontId="0" fillId="0" borderId="0" xfId="0" applyBorder="1"/>
    <xf numFmtId="0" fontId="0" fillId="0" borderId="18" xfId="0" applyBorder="1"/>
    <xf numFmtId="0" fontId="0" fillId="0" borderId="21" xfId="0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1" xfId="0" applyBorder="1" applyAlignment="1">
      <alignment horizontal="center"/>
    </xf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19" xfId="0" applyFill="1" applyBorder="1" applyAlignment="1">
      <alignment horizontal="center"/>
    </xf>
    <xf numFmtId="2" fontId="0" fillId="0" borderId="0" xfId="0" applyNumberFormat="1"/>
    <xf numFmtId="42" fontId="0" fillId="0" borderId="6" xfId="1" applyFont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2" borderId="14" xfId="0" applyFont="1" applyFill="1" applyBorder="1"/>
    <xf numFmtId="0" fontId="2" fillId="2" borderId="15" xfId="0" applyFont="1" applyFill="1" applyBorder="1"/>
    <xf numFmtId="0" fontId="2" fillId="2" borderId="16" xfId="0" applyFont="1" applyFill="1" applyBorder="1"/>
    <xf numFmtId="0" fontId="0" fillId="0" borderId="9" xfId="0" applyBorder="1" applyAlignment="1">
      <alignment horizontal="center"/>
    </xf>
    <xf numFmtId="42" fontId="0" fillId="0" borderId="9" xfId="1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0" borderId="0" xfId="0" applyFont="1"/>
    <xf numFmtId="0" fontId="2" fillId="4" borderId="0" xfId="0" applyFont="1" applyFill="1" applyBorder="1" applyAlignment="1">
      <alignment horizontal="center"/>
    </xf>
    <xf numFmtId="0" fontId="0" fillId="4" borderId="0" xfId="0" applyFill="1"/>
    <xf numFmtId="2" fontId="0" fillId="4" borderId="0" xfId="0" applyNumberFormat="1" applyFill="1"/>
    <xf numFmtId="0" fontId="2" fillId="5" borderId="10" xfId="0" applyFont="1" applyFill="1" applyBorder="1" applyAlignment="1">
      <alignment horizontal="center"/>
    </xf>
    <xf numFmtId="0" fontId="2" fillId="5" borderId="2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6" borderId="11" xfId="0" applyFont="1" applyFill="1" applyBorder="1"/>
    <xf numFmtId="0" fontId="2" fillId="3" borderId="15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6" borderId="29" xfId="0" applyFont="1" applyFill="1" applyBorder="1" applyAlignment="1">
      <alignment horizontal="center"/>
    </xf>
    <xf numFmtId="0" fontId="0" fillId="6" borderId="10" xfId="0" applyFill="1" applyBorder="1"/>
    <xf numFmtId="164" fontId="0" fillId="0" borderId="0" xfId="0" applyNumberFormat="1"/>
    <xf numFmtId="9" fontId="0" fillId="0" borderId="6" xfId="0" applyNumberFormat="1" applyBorder="1"/>
    <xf numFmtId="9" fontId="0" fillId="0" borderId="9" xfId="0" applyNumberFormat="1" applyBorder="1"/>
    <xf numFmtId="0" fontId="2" fillId="0" borderId="21" xfId="0" applyFont="1" applyBorder="1"/>
    <xf numFmtId="0" fontId="2" fillId="0" borderId="18" xfId="0" applyFont="1" applyBorder="1"/>
    <xf numFmtId="0" fontId="2" fillId="0" borderId="9" xfId="0" applyFont="1" applyBorder="1"/>
    <xf numFmtId="0" fontId="2" fillId="0" borderId="6" xfId="0" applyFont="1" applyBorder="1"/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 applyAlignment="1">
      <alignment horizontal="center"/>
    </xf>
    <xf numFmtId="0" fontId="2" fillId="0" borderId="0" xfId="0" applyFont="1" applyFill="1" applyBorder="1" applyAlignment="1">
      <alignment horizontal="center"/>
    </xf>
    <xf numFmtId="9" fontId="2" fillId="7" borderId="6" xfId="0" applyNumberFormat="1" applyFont="1" applyFill="1" applyBorder="1"/>
    <xf numFmtId="42" fontId="2" fillId="7" borderId="9" xfId="1" applyFont="1" applyFill="1" applyBorder="1" applyAlignment="1">
      <alignment horizontal="center"/>
    </xf>
    <xf numFmtId="42" fontId="2" fillId="7" borderId="6" xfId="1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9" fontId="2" fillId="6" borderId="6" xfId="0" applyNumberFormat="1" applyFont="1" applyFill="1" applyBorder="1"/>
    <xf numFmtId="0" fontId="0" fillId="0" borderId="0" xfId="0" quotePrefix="1"/>
    <xf numFmtId="0" fontId="2" fillId="0" borderId="30" xfId="0" applyFont="1" applyBorder="1"/>
    <xf numFmtId="9" fontId="0" fillId="0" borderId="12" xfId="0" applyNumberFormat="1" applyBorder="1"/>
    <xf numFmtId="9" fontId="0" fillId="0" borderId="8" xfId="0" applyNumberFormat="1" applyBorder="1"/>
    <xf numFmtId="9" fontId="2" fillId="7" borderId="8" xfId="0" applyNumberFormat="1" applyFont="1" applyFill="1" applyBorder="1"/>
    <xf numFmtId="0" fontId="2" fillId="0" borderId="0" xfId="0" applyFont="1" applyFill="1" applyBorder="1"/>
    <xf numFmtId="0" fontId="2" fillId="0" borderId="0" xfId="0" applyFont="1" applyBorder="1" applyAlignment="1">
      <alignment horizontal="center"/>
    </xf>
    <xf numFmtId="0" fontId="0" fillId="7" borderId="0" xfId="0" applyFill="1" applyBorder="1"/>
    <xf numFmtId="0" fontId="0" fillId="0" borderId="6" xfId="0" applyFill="1" applyBorder="1" applyAlignment="1">
      <alignment horizontal="center"/>
    </xf>
    <xf numFmtId="164" fontId="0" fillId="0" borderId="6" xfId="0" applyNumberFormat="1" applyBorder="1"/>
    <xf numFmtId="0" fontId="2" fillId="0" borderId="6" xfId="0" applyFont="1" applyFill="1" applyBorder="1" applyAlignment="1">
      <alignment horizontal="center"/>
    </xf>
    <xf numFmtId="164" fontId="0" fillId="5" borderId="6" xfId="0" applyNumberFormat="1" applyFill="1" applyBorder="1"/>
    <xf numFmtId="165" fontId="0" fillId="4" borderId="9" xfId="0" quotePrefix="1" applyNumberFormat="1" applyFill="1" applyBorder="1"/>
    <xf numFmtId="165" fontId="0" fillId="4" borderId="6" xfId="0" quotePrefix="1" applyNumberFormat="1" applyFill="1" applyBorder="1"/>
    <xf numFmtId="165" fontId="0" fillId="6" borderId="6" xfId="0" quotePrefix="1" applyNumberFormat="1" applyFill="1" applyBorder="1"/>
    <xf numFmtId="0" fontId="2" fillId="0" borderId="6" xfId="0" applyFont="1" applyBorder="1" applyAlignment="1">
      <alignment horizontal="right"/>
    </xf>
    <xf numFmtId="0" fontId="3" fillId="8" borderId="14" xfId="0" applyFont="1" applyFill="1" applyBorder="1" applyAlignment="1">
      <alignment horizontal="right"/>
    </xf>
    <xf numFmtId="167" fontId="0" fillId="8" borderId="16" xfId="0" applyNumberFormat="1" applyFill="1" applyBorder="1" applyAlignment="1">
      <alignment horizontal="left"/>
    </xf>
    <xf numFmtId="0" fontId="4" fillId="0" borderId="0" xfId="0" applyFont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Relationship Id="rId9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640081</xdr:colOff>
      <xdr:row>10</xdr:row>
      <xdr:rowOff>0</xdr:rowOff>
    </xdr:from>
    <xdr:to>
      <xdr:col>15</xdr:col>
      <xdr:colOff>136801</xdr:colOff>
      <xdr:row>15</xdr:row>
      <xdr:rowOff>162128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2670AFF-6D66-4934-8CF0-8C72E0F5B0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6581" y="1866900"/>
          <a:ext cx="4655460" cy="108414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198121</xdr:colOff>
      <xdr:row>37</xdr:row>
      <xdr:rowOff>121920</xdr:rowOff>
    </xdr:from>
    <xdr:to>
      <xdr:col>8</xdr:col>
      <xdr:colOff>655393</xdr:colOff>
      <xdr:row>52</xdr:row>
      <xdr:rowOff>30480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956FE70-CEA7-4B8F-A7CA-77CCA508FD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90601" y="7040880"/>
          <a:ext cx="6317052" cy="2651760"/>
        </a:xfrm>
        <a:prstGeom prst="rect">
          <a:avLst/>
        </a:prstGeom>
      </xdr:spPr>
    </xdr:pic>
    <xdr:clientData/>
  </xdr:twoCellAnchor>
  <xdr:twoCellAnchor editAs="oneCell">
    <xdr:from>
      <xdr:col>11</xdr:col>
      <xdr:colOff>113978</xdr:colOff>
      <xdr:row>6</xdr:row>
      <xdr:rowOff>83820</xdr:rowOff>
    </xdr:from>
    <xdr:to>
      <xdr:col>13</xdr:col>
      <xdr:colOff>500854</xdr:colOff>
      <xdr:row>9</xdr:row>
      <xdr:rowOff>137160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0F77515-F476-423A-BD20-A2E3015CAE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440858" y="1303020"/>
          <a:ext cx="1994696" cy="601980"/>
        </a:xfrm>
        <a:prstGeom prst="rect">
          <a:avLst/>
        </a:prstGeom>
      </xdr:spPr>
    </xdr:pic>
    <xdr:clientData/>
  </xdr:twoCellAnchor>
  <xdr:twoCellAnchor editAs="oneCell">
    <xdr:from>
      <xdr:col>11</xdr:col>
      <xdr:colOff>251461</xdr:colOff>
      <xdr:row>2</xdr:row>
      <xdr:rowOff>76200</xdr:rowOff>
    </xdr:from>
    <xdr:to>
      <xdr:col>12</xdr:col>
      <xdr:colOff>399144</xdr:colOff>
      <xdr:row>6</xdr:row>
      <xdr:rowOff>137160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CA905B2C-2756-4DC8-8AAD-69730BEC70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578341" y="541020"/>
          <a:ext cx="970643" cy="815340"/>
        </a:xfrm>
        <a:prstGeom prst="rect">
          <a:avLst/>
        </a:prstGeom>
      </xdr:spPr>
    </xdr:pic>
    <xdr:clientData/>
  </xdr:twoCellAnchor>
  <xdr:twoCellAnchor editAs="oneCell">
    <xdr:from>
      <xdr:col>1</xdr:col>
      <xdr:colOff>373381</xdr:colOff>
      <xdr:row>51</xdr:row>
      <xdr:rowOff>5366</xdr:rowOff>
    </xdr:from>
    <xdr:to>
      <xdr:col>7</xdr:col>
      <xdr:colOff>678180</xdr:colOff>
      <xdr:row>60</xdr:row>
      <xdr:rowOff>144779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1C7D60E1-8491-4FDC-A197-1F90AE0E3D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165861" y="9385586"/>
          <a:ext cx="5059679" cy="1785333"/>
        </a:xfrm>
        <a:prstGeom prst="rect">
          <a:avLst/>
        </a:prstGeom>
      </xdr:spPr>
    </xdr:pic>
    <xdr:clientData/>
  </xdr:twoCellAnchor>
  <xdr:twoCellAnchor editAs="oneCell">
    <xdr:from>
      <xdr:col>8</xdr:col>
      <xdr:colOff>914401</xdr:colOff>
      <xdr:row>41</xdr:row>
      <xdr:rowOff>137160</xdr:rowOff>
    </xdr:from>
    <xdr:to>
      <xdr:col>14</xdr:col>
      <xdr:colOff>208649</xdr:colOff>
      <xdr:row>50</xdr:row>
      <xdr:rowOff>108852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9CBC36CB-E691-4699-A67D-22CB02AC24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1" y="7787640"/>
          <a:ext cx="5214988" cy="1617612"/>
        </a:xfrm>
        <a:prstGeom prst="rect">
          <a:avLst/>
        </a:prstGeom>
      </xdr:spPr>
    </xdr:pic>
    <xdr:clientData/>
  </xdr:twoCellAnchor>
  <xdr:twoCellAnchor editAs="oneCell">
    <xdr:from>
      <xdr:col>8</xdr:col>
      <xdr:colOff>731798</xdr:colOff>
      <xdr:row>37</xdr:row>
      <xdr:rowOff>0</xdr:rowOff>
    </xdr:from>
    <xdr:to>
      <xdr:col>21</xdr:col>
      <xdr:colOff>153317</xdr:colOff>
      <xdr:row>57</xdr:row>
      <xdr:rowOff>4759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93631D93-397F-4DBA-8803-B5B289A695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32598" y="6918960"/>
          <a:ext cx="10889619" cy="3662359"/>
        </a:xfrm>
        <a:prstGeom prst="rect">
          <a:avLst/>
        </a:prstGeom>
      </xdr:spPr>
    </xdr:pic>
    <xdr:clientData/>
  </xdr:twoCellAnchor>
  <xdr:twoCellAnchor editAs="oneCell">
    <xdr:from>
      <xdr:col>1</xdr:col>
      <xdr:colOff>45721</xdr:colOff>
      <xdr:row>23</xdr:row>
      <xdr:rowOff>16604</xdr:rowOff>
    </xdr:from>
    <xdr:to>
      <xdr:col>6</xdr:col>
      <xdr:colOff>167640</xdr:colOff>
      <xdr:row>26</xdr:row>
      <xdr:rowOff>11533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EB66FE57-F8C1-4E4E-84CA-53C76FD369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38201" y="4375244"/>
          <a:ext cx="3832859" cy="543569"/>
        </a:xfrm>
        <a:prstGeom prst="rect">
          <a:avLst/>
        </a:prstGeom>
      </xdr:spPr>
    </xdr:pic>
    <xdr:clientData/>
  </xdr:twoCellAnchor>
  <xdr:twoCellAnchor editAs="oneCell">
    <xdr:from>
      <xdr:col>5</xdr:col>
      <xdr:colOff>335008</xdr:colOff>
      <xdr:row>26</xdr:row>
      <xdr:rowOff>106680</xdr:rowOff>
    </xdr:from>
    <xdr:to>
      <xdr:col>7</xdr:col>
      <xdr:colOff>466181</xdr:colOff>
      <xdr:row>33</xdr:row>
      <xdr:rowOff>60960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6E06A5-2B49-46AA-867C-4C9EF5F8CE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205968" y="5013960"/>
          <a:ext cx="1807573" cy="1234440"/>
        </a:xfrm>
        <a:prstGeom prst="rect">
          <a:avLst/>
        </a:prstGeom>
      </xdr:spPr>
    </xdr:pic>
    <xdr:clientData/>
  </xdr:twoCellAnchor>
  <xdr:twoCellAnchor editAs="oneCell">
    <xdr:from>
      <xdr:col>15</xdr:col>
      <xdr:colOff>480060</xdr:colOff>
      <xdr:row>27</xdr:row>
      <xdr:rowOff>0</xdr:rowOff>
    </xdr:from>
    <xdr:to>
      <xdr:col>21</xdr:col>
      <xdr:colOff>97765</xdr:colOff>
      <xdr:row>35</xdr:row>
      <xdr:rowOff>137383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6483A14-46DE-45BB-9E52-75F493CB91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594080" y="5090160"/>
          <a:ext cx="4372585" cy="16004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1C309-5051-4A56-8D69-6BC45EAE7D1B}">
  <dimension ref="B3:N12"/>
  <sheetViews>
    <sheetView workbookViewId="0">
      <selection activeCell="M5" sqref="M5"/>
    </sheetView>
  </sheetViews>
  <sheetFormatPr baseColWidth="10" defaultRowHeight="14.4" x14ac:dyDescent="0.3"/>
  <cols>
    <col min="1" max="1" width="5.77734375" customWidth="1"/>
    <col min="2" max="2" width="14.44140625" customWidth="1"/>
    <col min="3" max="3" width="13.44140625" customWidth="1"/>
    <col min="5" max="5" width="14.5546875" customWidth="1"/>
    <col min="6" max="6" width="16.6640625" customWidth="1"/>
    <col min="7" max="7" width="15.21875" customWidth="1"/>
    <col min="9" max="9" width="4.77734375" customWidth="1"/>
    <col min="10" max="10" width="16.5546875" customWidth="1"/>
    <col min="11" max="11" width="7.21875" customWidth="1"/>
    <col min="12" max="12" width="5" customWidth="1"/>
    <col min="13" max="13" width="7" bestFit="1" customWidth="1"/>
    <col min="14" max="14" width="11.5546875" style="32"/>
  </cols>
  <sheetData>
    <row r="3" spans="2:14" ht="15" thickBot="1" x14ac:dyDescent="0.35"/>
    <row r="4" spans="2:14" ht="15" thickBot="1" x14ac:dyDescent="0.35">
      <c r="B4" s="1"/>
      <c r="C4" s="2" t="s">
        <v>5</v>
      </c>
      <c r="D4" s="6"/>
      <c r="E4" s="8" t="s">
        <v>6</v>
      </c>
    </row>
    <row r="5" spans="2:14" ht="15" thickBot="1" x14ac:dyDescent="0.35">
      <c r="B5" s="27" t="s">
        <v>2</v>
      </c>
      <c r="C5" s="23" t="s">
        <v>3</v>
      </c>
      <c r="D5" s="22" t="s">
        <v>4</v>
      </c>
      <c r="E5" s="3" t="s">
        <v>7</v>
      </c>
      <c r="F5" s="21" t="s">
        <v>9</v>
      </c>
      <c r="G5" s="31" t="s">
        <v>10</v>
      </c>
      <c r="I5" t="s">
        <v>18</v>
      </c>
      <c r="J5" s="18" t="s">
        <v>0</v>
      </c>
      <c r="L5" s="1" t="s">
        <v>18</v>
      </c>
      <c r="M5" s="18">
        <f>F11</f>
        <v>330949</v>
      </c>
      <c r="N5" s="32">
        <f>M5/M6</f>
        <v>44.244518716577538</v>
      </c>
    </row>
    <row r="6" spans="2:14" x14ac:dyDescent="0.3">
      <c r="B6" s="28" t="s">
        <v>13</v>
      </c>
      <c r="C6" s="24">
        <v>58.7</v>
      </c>
      <c r="D6" s="7">
        <v>4.4000000000000004</v>
      </c>
      <c r="E6" s="10">
        <v>3800</v>
      </c>
      <c r="F6" s="7">
        <f>C6*E6</f>
        <v>223060</v>
      </c>
      <c r="G6" s="7">
        <f>D6*E6</f>
        <v>16720</v>
      </c>
      <c r="J6" t="s">
        <v>1</v>
      </c>
      <c r="M6">
        <f>E11</f>
        <v>7480</v>
      </c>
    </row>
    <row r="7" spans="2:14" x14ac:dyDescent="0.3">
      <c r="B7" s="29" t="s">
        <v>14</v>
      </c>
      <c r="C7" s="25">
        <v>26.2</v>
      </c>
      <c r="D7" s="5">
        <v>5.2</v>
      </c>
      <c r="E7" s="11">
        <v>2700</v>
      </c>
      <c r="F7" s="5">
        <f t="shared" ref="F7:F10" si="0">C7*E7</f>
        <v>70740</v>
      </c>
      <c r="G7" s="5">
        <f t="shared" ref="G7:G10" si="1">D7*E7</f>
        <v>14040</v>
      </c>
    </row>
    <row r="8" spans="2:14" ht="15" thickBot="1" x14ac:dyDescent="0.35">
      <c r="B8" s="29" t="s">
        <v>15</v>
      </c>
      <c r="C8" s="25">
        <v>32.9</v>
      </c>
      <c r="D8" s="5">
        <v>3.8</v>
      </c>
      <c r="E8" s="11">
        <v>310</v>
      </c>
      <c r="F8" s="5">
        <f t="shared" si="0"/>
        <v>10199</v>
      </c>
      <c r="G8" s="5">
        <f t="shared" si="1"/>
        <v>1178</v>
      </c>
      <c r="I8" t="s">
        <v>19</v>
      </c>
      <c r="J8" s="18" t="s">
        <v>12</v>
      </c>
      <c r="L8" s="1" t="s">
        <v>19</v>
      </c>
      <c r="M8" s="18">
        <f>G11</f>
        <v>35210</v>
      </c>
      <c r="N8" s="32">
        <f>M8/M9</f>
        <v>4.7072192513368982</v>
      </c>
    </row>
    <row r="9" spans="2:14" x14ac:dyDescent="0.3">
      <c r="B9" s="29" t="s">
        <v>16</v>
      </c>
      <c r="C9" s="25">
        <v>42.5</v>
      </c>
      <c r="D9" s="5">
        <v>4.0999999999999996</v>
      </c>
      <c r="E9" s="11">
        <v>420</v>
      </c>
      <c r="F9" s="5">
        <f t="shared" si="0"/>
        <v>17850</v>
      </c>
      <c r="G9" s="5">
        <f t="shared" si="1"/>
        <v>1721.9999999999998</v>
      </c>
      <c r="J9" t="s">
        <v>1</v>
      </c>
      <c r="M9">
        <f>E11</f>
        <v>7480</v>
      </c>
    </row>
    <row r="10" spans="2:14" ht="15" thickBot="1" x14ac:dyDescent="0.35">
      <c r="B10" s="30" t="s">
        <v>17</v>
      </c>
      <c r="C10" s="26">
        <v>36.4</v>
      </c>
      <c r="D10" s="12">
        <v>6.2</v>
      </c>
      <c r="E10" s="15">
        <v>250</v>
      </c>
      <c r="F10" s="12">
        <f t="shared" si="0"/>
        <v>9100</v>
      </c>
      <c r="G10" s="12">
        <f t="shared" si="1"/>
        <v>1550</v>
      </c>
    </row>
    <row r="11" spans="2:14" ht="15" thickBot="1" x14ac:dyDescent="0.35">
      <c r="B11" s="13"/>
      <c r="C11" s="13" t="s">
        <v>11</v>
      </c>
      <c r="D11" s="14"/>
      <c r="E11" s="20">
        <f>SUM(E6:E10)</f>
        <v>7480</v>
      </c>
      <c r="F11" s="16">
        <f>SUM(F6:F10)</f>
        <v>330949</v>
      </c>
      <c r="G11" s="17">
        <f>SUM(G6:G10)</f>
        <v>35210</v>
      </c>
    </row>
    <row r="12" spans="2:14" x14ac:dyDescent="0.3">
      <c r="C12" s="1" t="s">
        <v>21</v>
      </c>
      <c r="D12" s="1" t="s">
        <v>22</v>
      </c>
      <c r="E12" s="1" t="s">
        <v>20</v>
      </c>
      <c r="F12" s="19" t="s">
        <v>0</v>
      </c>
      <c r="G12" s="19" t="s">
        <v>23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FE55B-6FDA-4E97-9B10-59911A831967}">
  <dimension ref="C1:P32"/>
  <sheetViews>
    <sheetView tabSelected="1" workbookViewId="0">
      <selection activeCell="C27" sqref="C27:D32"/>
    </sheetView>
  </sheetViews>
  <sheetFormatPr baseColWidth="10" defaultRowHeight="14.4" x14ac:dyDescent="0.3"/>
  <cols>
    <col min="4" max="4" width="10.5546875" customWidth="1"/>
    <col min="5" max="5" width="11.21875" customWidth="1"/>
    <col min="6" max="6" width="9.21875" customWidth="1"/>
    <col min="7" max="7" width="15.21875" customWidth="1"/>
    <col min="8" max="8" width="16.109375" customWidth="1"/>
    <col min="9" max="9" width="23.33203125" customWidth="1"/>
    <col min="10" max="10" width="16.44140625" customWidth="1"/>
    <col min="12" max="12" width="12" bestFit="1" customWidth="1"/>
    <col min="13" max="13" width="11.44140625" customWidth="1"/>
  </cols>
  <sheetData>
    <row r="1" spans="3:16" ht="15" thickBot="1" x14ac:dyDescent="0.35"/>
    <row r="2" spans="3:16" ht="21.6" thickBot="1" x14ac:dyDescent="0.45">
      <c r="E2" s="46" t="s">
        <v>42</v>
      </c>
      <c r="K2" s="95" t="s">
        <v>67</v>
      </c>
      <c r="L2" s="96">
        <v>0.8</v>
      </c>
      <c r="M2" s="79" t="s">
        <v>71</v>
      </c>
      <c r="P2" t="s">
        <v>68</v>
      </c>
    </row>
    <row r="3" spans="3:16" ht="15" thickBot="1" x14ac:dyDescent="0.35">
      <c r="D3" s="70" t="s">
        <v>61</v>
      </c>
      <c r="J3" s="70" t="s">
        <v>65</v>
      </c>
      <c r="K3" s="71" t="s">
        <v>66</v>
      </c>
      <c r="L3" s="48"/>
      <c r="M3" s="48"/>
      <c r="N3" s="48"/>
      <c r="P3" t="s">
        <v>69</v>
      </c>
    </row>
    <row r="4" spans="3:16" ht="15" thickBot="1" x14ac:dyDescent="0.35">
      <c r="C4" s="58"/>
      <c r="D4" s="54" t="s">
        <v>39</v>
      </c>
      <c r="E4" s="37" t="s">
        <v>40</v>
      </c>
      <c r="F4" s="38"/>
      <c r="G4" s="39" t="s">
        <v>41</v>
      </c>
      <c r="H4" s="39"/>
      <c r="I4" s="39"/>
      <c r="J4" s="40"/>
      <c r="K4" s="50"/>
      <c r="L4" s="48"/>
      <c r="M4" s="48"/>
      <c r="N4" s="48"/>
    </row>
    <row r="5" spans="3:16" x14ac:dyDescent="0.3">
      <c r="C5" s="57" t="s">
        <v>31</v>
      </c>
      <c r="D5" s="55" t="s">
        <v>27</v>
      </c>
      <c r="E5" s="34" t="s">
        <v>29</v>
      </c>
      <c r="F5" s="35" t="s">
        <v>32</v>
      </c>
      <c r="G5" s="35" t="s">
        <v>34</v>
      </c>
      <c r="H5" s="35" t="s">
        <v>35</v>
      </c>
      <c r="I5" s="35" t="s">
        <v>35</v>
      </c>
      <c r="J5" s="36" t="s">
        <v>43</v>
      </c>
      <c r="K5" s="51" t="s">
        <v>45</v>
      </c>
      <c r="L5" s="47"/>
      <c r="M5" s="48"/>
      <c r="N5" s="48"/>
    </row>
    <row r="6" spans="3:16" ht="15" thickBot="1" x14ac:dyDescent="0.35">
      <c r="C6" s="53"/>
      <c r="D6" s="56" t="s">
        <v>28</v>
      </c>
      <c r="E6" s="43" t="s">
        <v>30</v>
      </c>
      <c r="F6" s="44" t="s">
        <v>33</v>
      </c>
      <c r="G6" s="44" t="s">
        <v>44</v>
      </c>
      <c r="H6" s="44" t="s">
        <v>36</v>
      </c>
      <c r="I6" s="44" t="s">
        <v>37</v>
      </c>
      <c r="J6" s="45" t="s">
        <v>38</v>
      </c>
      <c r="K6" s="52" t="s">
        <v>46</v>
      </c>
      <c r="L6" s="48"/>
      <c r="M6" s="47"/>
      <c r="N6" s="48"/>
    </row>
    <row r="7" spans="3:16" x14ac:dyDescent="0.3">
      <c r="C7" s="41" t="s">
        <v>24</v>
      </c>
      <c r="D7" s="41">
        <v>1</v>
      </c>
      <c r="E7" s="41">
        <v>1</v>
      </c>
      <c r="F7" s="42">
        <v>241</v>
      </c>
      <c r="G7" s="42">
        <v>40</v>
      </c>
      <c r="H7" s="42">
        <v>73</v>
      </c>
      <c r="I7" s="42">
        <v>728</v>
      </c>
      <c r="J7" s="74">
        <f>SUM(F7:I7)</f>
        <v>1082</v>
      </c>
      <c r="K7" s="91">
        <f>1/(J7*((1/$J$7)+(1/$J$8)+(1/$J$9)+(1/$J$10)))</f>
        <v>0.24140591849117496</v>
      </c>
      <c r="L7" s="49"/>
      <c r="M7" s="48"/>
      <c r="N7" s="48"/>
    </row>
    <row r="8" spans="3:16" x14ac:dyDescent="0.3">
      <c r="C8" s="4" t="s">
        <v>8</v>
      </c>
      <c r="D8" s="4">
        <v>1</v>
      </c>
      <c r="E8" s="4">
        <v>1</v>
      </c>
      <c r="F8" s="33">
        <v>289</v>
      </c>
      <c r="G8" s="33">
        <v>25</v>
      </c>
      <c r="H8" s="33">
        <v>83</v>
      </c>
      <c r="I8" s="33">
        <v>641</v>
      </c>
      <c r="J8" s="75">
        <f t="shared" ref="J8:J10" si="0">SUM(F8:I8)</f>
        <v>1038</v>
      </c>
      <c r="K8" s="92">
        <f t="shared" ref="K8:K10" si="1">1/(J8*((1/$J$7)+(1/$J$8)+(1/$J$9)+(1/$J$10)))</f>
        <v>0.2516389246699916</v>
      </c>
    </row>
    <row r="9" spans="3:16" x14ac:dyDescent="0.3">
      <c r="C9" s="4" t="s">
        <v>25</v>
      </c>
      <c r="D9" s="4">
        <v>1</v>
      </c>
      <c r="E9" s="4">
        <v>0</v>
      </c>
      <c r="F9" s="33">
        <v>216</v>
      </c>
      <c r="G9" s="33">
        <v>23</v>
      </c>
      <c r="H9" s="33">
        <v>67</v>
      </c>
      <c r="I9" s="33">
        <v>719</v>
      </c>
      <c r="J9" s="75">
        <f t="shared" si="0"/>
        <v>1025</v>
      </c>
      <c r="K9" s="93">
        <f t="shared" si="1"/>
        <v>0.25483044273897687</v>
      </c>
    </row>
    <row r="10" spans="3:16" x14ac:dyDescent="0.3">
      <c r="C10" s="4" t="s">
        <v>26</v>
      </c>
      <c r="D10" s="4">
        <v>1</v>
      </c>
      <c r="E10" s="4">
        <v>1</v>
      </c>
      <c r="F10" s="33">
        <v>324</v>
      </c>
      <c r="G10" s="33">
        <v>26</v>
      </c>
      <c r="H10" s="33">
        <v>74</v>
      </c>
      <c r="I10" s="33">
        <v>612</v>
      </c>
      <c r="J10" s="75">
        <f t="shared" si="0"/>
        <v>1036</v>
      </c>
      <c r="K10" s="92">
        <f t="shared" si="1"/>
        <v>0.25212471409985648</v>
      </c>
    </row>
    <row r="11" spans="3:16" x14ac:dyDescent="0.3">
      <c r="K11" s="59">
        <f>SUM(K7:K10)</f>
        <v>0.99999999999999989</v>
      </c>
      <c r="L11" t="s">
        <v>47</v>
      </c>
    </row>
    <row r="12" spans="3:16" x14ac:dyDescent="0.3">
      <c r="C12" s="9" t="s">
        <v>48</v>
      </c>
    </row>
    <row r="13" spans="3:16" x14ac:dyDescent="0.3">
      <c r="C13" s="9" t="s">
        <v>49</v>
      </c>
    </row>
    <row r="14" spans="3:16" x14ac:dyDescent="0.3">
      <c r="C14" s="9"/>
    </row>
    <row r="15" spans="3:16" ht="15" thickBot="1" x14ac:dyDescent="0.35">
      <c r="E15" s="72" t="s">
        <v>62</v>
      </c>
    </row>
    <row r="16" spans="3:16" ht="15" thickBot="1" x14ac:dyDescent="0.35">
      <c r="C16" s="58"/>
      <c r="D16" s="54" t="s">
        <v>39</v>
      </c>
      <c r="E16" s="37" t="s">
        <v>40</v>
      </c>
      <c r="F16" s="70" t="s">
        <v>61</v>
      </c>
      <c r="O16" s="19"/>
    </row>
    <row r="17" spans="3:15" ht="15" thickBot="1" x14ac:dyDescent="0.35">
      <c r="C17" s="57" t="s">
        <v>31</v>
      </c>
      <c r="D17" s="55" t="s">
        <v>27</v>
      </c>
      <c r="E17" s="34" t="s">
        <v>29</v>
      </c>
      <c r="F17" s="68" t="s">
        <v>63</v>
      </c>
      <c r="I17" s="62" t="s">
        <v>50</v>
      </c>
      <c r="J17" s="63" t="s">
        <v>55</v>
      </c>
      <c r="K17" s="63" t="s">
        <v>56</v>
      </c>
      <c r="L17" s="63" t="s">
        <v>57</v>
      </c>
      <c r="M17" s="63" t="s">
        <v>58</v>
      </c>
      <c r="N17" s="80" t="s">
        <v>59</v>
      </c>
      <c r="O17" s="85"/>
    </row>
    <row r="18" spans="3:15" ht="15" thickBot="1" x14ac:dyDescent="0.35">
      <c r="C18" s="53"/>
      <c r="D18" s="56" t="s">
        <v>28</v>
      </c>
      <c r="E18" s="43" t="s">
        <v>30</v>
      </c>
      <c r="F18" s="69" t="s">
        <v>64</v>
      </c>
      <c r="I18" s="64" t="s">
        <v>51</v>
      </c>
      <c r="J18" s="61">
        <v>0.3</v>
      </c>
      <c r="K18" s="61">
        <v>0.15</v>
      </c>
      <c r="L18" s="61">
        <v>0.15</v>
      </c>
      <c r="M18" s="61">
        <v>0.3</v>
      </c>
      <c r="N18" s="81">
        <v>0.15</v>
      </c>
      <c r="O18" s="86"/>
    </row>
    <row r="19" spans="3:15" x14ac:dyDescent="0.3">
      <c r="C19" s="41" t="s">
        <v>24</v>
      </c>
      <c r="D19" s="41">
        <v>1</v>
      </c>
      <c r="E19" s="66">
        <v>1</v>
      </c>
      <c r="F19" s="76">
        <f>D19*E19</f>
        <v>1</v>
      </c>
      <c r="G19" s="97" t="s">
        <v>73</v>
      </c>
      <c r="I19" s="65" t="s">
        <v>52</v>
      </c>
      <c r="J19" s="60">
        <v>0.35</v>
      </c>
      <c r="K19" s="60">
        <v>0.18</v>
      </c>
      <c r="L19" s="60">
        <v>0.18</v>
      </c>
      <c r="M19" s="60">
        <v>0.18</v>
      </c>
      <c r="N19" s="82">
        <v>0.18</v>
      </c>
      <c r="O19" s="86"/>
    </row>
    <row r="20" spans="3:15" x14ac:dyDescent="0.3">
      <c r="C20" s="4" t="s">
        <v>8</v>
      </c>
      <c r="D20" s="4">
        <v>1</v>
      </c>
      <c r="E20" s="67">
        <v>1</v>
      </c>
      <c r="F20" s="77">
        <f t="shared" ref="F20:F22" si="2">D20*E20</f>
        <v>1</v>
      </c>
      <c r="G20" s="97" t="s">
        <v>74</v>
      </c>
      <c r="I20" s="65" t="s">
        <v>53</v>
      </c>
      <c r="J20" s="60">
        <v>0.2</v>
      </c>
      <c r="K20" s="60">
        <v>0.2</v>
      </c>
      <c r="L20" s="60">
        <v>0.1</v>
      </c>
      <c r="M20" s="60">
        <v>0.1</v>
      </c>
      <c r="N20" s="82">
        <v>0.1</v>
      </c>
      <c r="O20" s="86"/>
    </row>
    <row r="21" spans="3:15" x14ac:dyDescent="0.3">
      <c r="C21" s="4" t="s">
        <v>25</v>
      </c>
      <c r="D21" s="4">
        <v>1</v>
      </c>
      <c r="E21" s="67">
        <v>0</v>
      </c>
      <c r="F21" s="77">
        <f t="shared" si="2"/>
        <v>0</v>
      </c>
      <c r="I21" s="65" t="s">
        <v>54</v>
      </c>
      <c r="J21" s="60">
        <v>0.15</v>
      </c>
      <c r="K21" s="60">
        <v>0</v>
      </c>
      <c r="L21" s="60">
        <v>0.08</v>
      </c>
      <c r="M21" s="60">
        <v>0.15</v>
      </c>
      <c r="N21" s="82">
        <v>0.15</v>
      </c>
      <c r="O21" s="86"/>
    </row>
    <row r="22" spans="3:15" x14ac:dyDescent="0.3">
      <c r="C22" s="4" t="s">
        <v>26</v>
      </c>
      <c r="D22" s="4">
        <v>1</v>
      </c>
      <c r="E22" s="67">
        <v>1</v>
      </c>
      <c r="F22" s="77">
        <f t="shared" si="2"/>
        <v>1</v>
      </c>
      <c r="I22" s="94" t="s">
        <v>72</v>
      </c>
      <c r="J22" s="73">
        <f>SUM(J18:J21)</f>
        <v>0.99999999999999989</v>
      </c>
      <c r="K22" s="73">
        <f>SUM(K18:K21)</f>
        <v>0.53</v>
      </c>
      <c r="L22" s="73">
        <v>0.51</v>
      </c>
      <c r="M22" s="78">
        <v>0.83</v>
      </c>
      <c r="N22" s="83">
        <v>0.57999999999999996</v>
      </c>
      <c r="O22" s="86"/>
    </row>
    <row r="23" spans="3:15" x14ac:dyDescent="0.3">
      <c r="O23" s="19"/>
    </row>
    <row r="27" spans="3:15" x14ac:dyDescent="0.3">
      <c r="C27" s="84" t="s">
        <v>70</v>
      </c>
    </row>
    <row r="28" spans="3:15" x14ac:dyDescent="0.3">
      <c r="C28" s="89" t="s">
        <v>31</v>
      </c>
      <c r="D28" s="65" t="s">
        <v>60</v>
      </c>
    </row>
    <row r="29" spans="3:15" x14ac:dyDescent="0.3">
      <c r="C29" s="87" t="s">
        <v>24</v>
      </c>
      <c r="D29" s="90">
        <f>F$19*(($K7*$L$2)+((1-$L$2)*K$22))</f>
        <v>0.29912473479293999</v>
      </c>
    </row>
    <row r="30" spans="3:15" x14ac:dyDescent="0.3">
      <c r="C30" s="87" t="s">
        <v>8</v>
      </c>
      <c r="D30" s="90">
        <f>F$19*(($K8*$L$2)+((1-$L$2)*K$22))</f>
        <v>0.30731113973599328</v>
      </c>
      <c r="E30">
        <f>1*((0.251638*0.8)+((1-0.8)*0.251638))</f>
        <v>0.25163799999999997</v>
      </c>
    </row>
    <row r="31" spans="3:15" x14ac:dyDescent="0.3">
      <c r="C31" s="87" t="s">
        <v>25</v>
      </c>
      <c r="D31" s="88">
        <f t="shared" ref="D31" si="3">F21*(($K9*$L$2)+((1-$L$2)*K$22))</f>
        <v>0</v>
      </c>
    </row>
    <row r="32" spans="3:15" x14ac:dyDescent="0.3">
      <c r="C32" s="87" t="s">
        <v>26</v>
      </c>
      <c r="D32" s="90">
        <f>F22*((K10*L2)+((1-L2)*N22))</f>
        <v>0.31769977127988513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coordenadas</vt:lpstr>
      <vt:lpstr>metodo sinergico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Janvera Videla</dc:creator>
  <cp:lastModifiedBy>Janvera Videla</cp:lastModifiedBy>
  <dcterms:created xsi:type="dcterms:W3CDTF">2023-12-01T22:46:28Z</dcterms:created>
  <dcterms:modified xsi:type="dcterms:W3CDTF">2023-12-02T15:30:40Z</dcterms:modified>
</cp:coreProperties>
</file>