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yh03\Desktop\2023.1학기\언어학연습\"/>
    </mc:Choice>
  </mc:AlternateContent>
  <xr:revisionPtr revIDLastSave="0" documentId="13_ncr:1_{898FB57C-E872-4266-AE7D-C062DCA2E288}" xr6:coauthVersionLast="47" xr6:coauthVersionMax="47" xr10:uidLastSave="{00000000-0000-0000-0000-000000000000}"/>
  <bookViews>
    <workbookView xWindow="-108" yWindow="-108" windowWidth="23256" windowHeight="12576" tabRatio="521" activeTab="3" xr2:uid="{BB88A015-5917-4429-9DB9-552E76ADAA11}"/>
  </bookViews>
  <sheets>
    <sheet name="Sheet5 (2)" sheetId="14" r:id="rId1"/>
    <sheet name="Sheet1" sheetId="1" r:id="rId2"/>
    <sheet name="Sheet1 (2)" sheetId="3" r:id="rId3"/>
    <sheet name="Sheet8" sheetId="11" r:id="rId4"/>
    <sheet name="Sheet2" sheetId="12" r:id="rId5"/>
    <sheet name="Sheet4" sheetId="7" r:id="rId6"/>
    <sheet name="Sheet3" sheetId="13" r:id="rId7"/>
    <sheet name="Sheet5" sheetId="8" r:id="rId8"/>
  </sheets>
  <definedNames>
    <definedName name="_xlnm._FilterDatabase" localSheetId="5" hidden="1">Sheet4!$A$1:$H$18</definedName>
    <definedName name="_xlnm._FilterDatabase" localSheetId="7" hidden="1">Sheet5!$A$1:$H$18</definedName>
    <definedName name="_xlnm._FilterDatabase" localSheetId="0" hidden="1">'Sheet5 (2)'!$A$1:$H$18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K54" i="3" l="1"/>
  <c r="AK30" i="3"/>
  <c r="AK6" i="3"/>
  <c r="Y8" i="8"/>
  <c r="Y7" i="8"/>
  <c r="Y6" i="8"/>
  <c r="Y5" i="8"/>
  <c r="X6" i="7"/>
  <c r="X5" i="7"/>
  <c r="X4" i="7"/>
  <c r="X3" i="7"/>
  <c r="R13" i="14"/>
  <c r="Q13" i="14"/>
  <c r="P13" i="14"/>
  <c r="O13" i="14"/>
  <c r="S13" i="14" s="1"/>
  <c r="R12" i="14"/>
  <c r="Q12" i="14"/>
  <c r="P12" i="14"/>
  <c r="O12" i="14"/>
  <c r="S12" i="14" s="1"/>
  <c r="R11" i="14"/>
  <c r="Q11" i="14"/>
  <c r="P11" i="14"/>
  <c r="O11" i="14"/>
  <c r="S11" i="14" s="1"/>
  <c r="R10" i="14"/>
  <c r="Q10" i="14"/>
  <c r="P10" i="14"/>
  <c r="O10" i="14"/>
  <c r="S10" i="14" s="1"/>
  <c r="O6" i="14"/>
  <c r="O5" i="14"/>
  <c r="O4" i="14"/>
  <c r="O3" i="14"/>
  <c r="X23" i="11"/>
  <c r="Y23" i="11"/>
  <c r="Y24" i="11"/>
  <c r="X24" i="11"/>
  <c r="W23" i="11"/>
  <c r="V23" i="11"/>
  <c r="Q30" i="11"/>
  <c r="Q28" i="11"/>
  <c r="Q27" i="11"/>
  <c r="Q23" i="11"/>
  <c r="Q21" i="11"/>
  <c r="Q20" i="11"/>
  <c r="Q12" i="11"/>
  <c r="Q11" i="11"/>
  <c r="Q9" i="11"/>
  <c r="Q8" i="11"/>
  <c r="S11" i="8"/>
  <c r="S12" i="8"/>
  <c r="S13" i="8"/>
  <c r="S10" i="8"/>
  <c r="O13" i="8"/>
  <c r="P13" i="8"/>
  <c r="Q13" i="8"/>
  <c r="R13" i="8"/>
  <c r="O11" i="8"/>
  <c r="P11" i="8"/>
  <c r="Q11" i="8"/>
  <c r="R11" i="8"/>
  <c r="O12" i="8"/>
  <c r="P12" i="8"/>
  <c r="Q12" i="8"/>
  <c r="R12" i="8"/>
  <c r="P10" i="8"/>
  <c r="Q10" i="8"/>
  <c r="R10" i="8"/>
  <c r="O10" i="8"/>
  <c r="S13" i="7"/>
  <c r="S11" i="7"/>
  <c r="S12" i="7"/>
  <c r="S10" i="7"/>
  <c r="O11" i="7"/>
  <c r="P11" i="7"/>
  <c r="Q11" i="7"/>
  <c r="R11" i="7"/>
  <c r="O12" i="7"/>
  <c r="P12" i="7"/>
  <c r="Q12" i="7"/>
  <c r="R12" i="7"/>
  <c r="O13" i="7"/>
  <c r="P13" i="7"/>
  <c r="Q13" i="7"/>
  <c r="R13" i="7"/>
  <c r="P10" i="7"/>
  <c r="Q10" i="7"/>
  <c r="R10" i="7"/>
  <c r="O10" i="7"/>
  <c r="O3" i="7"/>
  <c r="O4" i="7"/>
  <c r="O5" i="7"/>
  <c r="O6" i="7"/>
  <c r="O6" i="8"/>
  <c r="O5" i="8"/>
  <c r="O4" i="8"/>
  <c r="O3" i="8"/>
  <c r="AS3" i="3"/>
  <c r="AS4" i="3"/>
  <c r="AS5" i="3"/>
  <c r="AS6" i="3"/>
  <c r="AS7" i="3"/>
  <c r="AS8" i="3"/>
  <c r="AS9" i="3"/>
  <c r="AS10" i="3"/>
  <c r="AS11" i="3"/>
  <c r="AS12" i="3"/>
  <c r="AS13" i="3"/>
  <c r="AS14" i="3"/>
  <c r="AS15" i="3"/>
  <c r="AS16" i="3"/>
  <c r="AS17" i="3"/>
  <c r="AS18" i="3"/>
  <c r="AS19" i="3"/>
  <c r="AS20" i="3"/>
  <c r="AS21" i="3"/>
  <c r="AS22" i="3"/>
  <c r="AS23" i="3"/>
  <c r="AS24" i="3"/>
  <c r="AS25" i="3"/>
  <c r="AS26" i="3"/>
  <c r="AS27" i="3"/>
  <c r="AS28" i="3"/>
  <c r="AS29" i="3"/>
  <c r="AS30" i="3"/>
  <c r="AS31" i="3"/>
  <c r="AS32" i="3"/>
  <c r="AS33" i="3"/>
  <c r="AS34" i="3"/>
  <c r="AS35" i="3"/>
  <c r="AS36" i="3"/>
  <c r="AS37" i="3"/>
  <c r="AS38" i="3"/>
  <c r="AS39" i="3"/>
  <c r="AS40" i="3"/>
  <c r="AS41" i="3"/>
  <c r="AS42" i="3"/>
  <c r="AS43" i="3"/>
  <c r="AS44" i="3"/>
  <c r="AS45" i="3"/>
  <c r="AS46" i="3"/>
  <c r="AS47" i="3"/>
  <c r="AS48" i="3"/>
  <c r="AS49" i="3"/>
  <c r="AS50" i="3"/>
  <c r="AS51" i="3"/>
  <c r="AS52" i="3"/>
  <c r="AS53" i="3"/>
  <c r="AS54" i="3"/>
  <c r="AS55" i="3"/>
  <c r="AS56" i="3"/>
  <c r="AS57" i="3"/>
  <c r="AS58" i="3"/>
  <c r="AS59" i="3"/>
  <c r="AS60" i="3"/>
  <c r="AS61" i="3"/>
  <c r="AS62" i="3"/>
  <c r="AS63" i="3"/>
  <c r="AS64" i="3"/>
  <c r="AS65" i="3"/>
  <c r="AS66" i="3"/>
  <c r="AS67" i="3"/>
  <c r="AS68" i="3"/>
  <c r="AS69" i="3"/>
  <c r="AS70" i="3"/>
  <c r="AS71" i="3"/>
  <c r="AS72" i="3"/>
  <c r="AS73" i="3"/>
  <c r="AS74" i="3"/>
  <c r="AS75" i="3"/>
  <c r="AS76" i="3"/>
  <c r="AS77" i="3"/>
  <c r="AS78" i="3"/>
  <c r="AS79" i="3"/>
  <c r="AS80" i="3"/>
  <c r="AS81" i="3"/>
  <c r="AS82" i="3"/>
  <c r="AS83" i="3"/>
  <c r="AS84" i="3"/>
  <c r="AS85" i="3"/>
  <c r="AS86" i="3"/>
  <c r="AS87" i="3"/>
  <c r="AS88" i="3"/>
  <c r="AS89" i="3"/>
  <c r="AS90" i="3"/>
  <c r="AS91" i="3"/>
  <c r="AS92" i="3"/>
  <c r="AS93" i="3"/>
  <c r="AS94" i="3"/>
  <c r="AS95" i="3"/>
  <c r="AS96" i="3"/>
  <c r="AS97" i="3"/>
  <c r="AS2" i="3"/>
  <c r="AR2" i="3"/>
  <c r="AR3" i="3"/>
  <c r="AR4" i="3"/>
  <c r="AR5" i="3"/>
  <c r="AR6" i="3"/>
  <c r="AR7" i="3"/>
  <c r="AR8" i="3"/>
  <c r="AR9" i="3"/>
  <c r="AR10" i="3"/>
  <c r="AR11" i="3"/>
  <c r="AR12" i="3"/>
  <c r="AR13" i="3"/>
  <c r="AR14" i="3"/>
  <c r="AR15" i="3"/>
  <c r="AR16" i="3"/>
  <c r="AR17" i="3"/>
  <c r="AR18" i="3"/>
  <c r="AR19" i="3"/>
  <c r="AR20" i="3"/>
  <c r="AR21" i="3"/>
  <c r="AR22" i="3"/>
  <c r="AR23" i="3"/>
  <c r="AR24" i="3"/>
  <c r="AR25" i="3"/>
  <c r="AR26" i="3"/>
  <c r="AR27" i="3"/>
  <c r="AR28" i="3"/>
  <c r="AR29" i="3"/>
  <c r="AR30" i="3"/>
  <c r="AR31" i="3"/>
  <c r="AR32" i="3"/>
  <c r="AR33" i="3"/>
  <c r="AR34" i="3"/>
  <c r="AR35" i="3"/>
  <c r="AR36" i="3"/>
  <c r="AR37" i="3"/>
  <c r="AR38" i="3"/>
  <c r="AR39" i="3"/>
  <c r="AR40" i="3"/>
  <c r="AR41" i="3"/>
  <c r="AR42" i="3"/>
  <c r="AR43" i="3"/>
  <c r="AR44" i="3"/>
  <c r="AR45" i="3"/>
  <c r="AR46" i="3"/>
  <c r="AR47" i="3"/>
  <c r="AR48" i="3"/>
  <c r="AR49" i="3"/>
  <c r="AR50" i="3"/>
  <c r="AR51" i="3"/>
  <c r="AR52" i="3"/>
  <c r="AR53" i="3"/>
  <c r="AR54" i="3"/>
  <c r="AR55" i="3"/>
  <c r="AR56" i="3"/>
  <c r="AR57" i="3"/>
  <c r="AR58" i="3"/>
  <c r="AR59" i="3"/>
  <c r="AR60" i="3"/>
  <c r="AR61" i="3"/>
  <c r="AR62" i="3"/>
  <c r="AR63" i="3"/>
  <c r="AR64" i="3"/>
  <c r="AR65" i="3"/>
  <c r="AR66" i="3"/>
  <c r="AR67" i="3"/>
  <c r="AR68" i="3"/>
  <c r="AR69" i="3"/>
  <c r="AR70" i="3"/>
  <c r="AR71" i="3"/>
  <c r="AR72" i="3"/>
  <c r="AR73" i="3"/>
  <c r="AR75" i="3"/>
  <c r="AR76" i="3"/>
  <c r="AR77" i="3"/>
  <c r="AR78" i="3"/>
  <c r="AR79" i="3"/>
  <c r="AR80" i="3"/>
  <c r="AR81" i="3"/>
  <c r="AR82" i="3"/>
  <c r="AR83" i="3"/>
  <c r="AR84" i="3"/>
  <c r="AR85" i="3"/>
  <c r="AR86" i="3"/>
  <c r="AR87" i="3"/>
  <c r="AR88" i="3"/>
  <c r="AR89" i="3"/>
  <c r="AR90" i="3"/>
  <c r="AR91" i="3"/>
  <c r="AR92" i="3"/>
  <c r="AR93" i="3"/>
  <c r="AR94" i="3"/>
  <c r="AR95" i="3"/>
  <c r="AR96" i="3"/>
  <c r="AR97" i="3"/>
  <c r="AR74" i="3"/>
  <c r="AJ97" i="3"/>
  <c r="AK97" i="3"/>
  <c r="AJ3" i="3"/>
  <c r="AK3" i="3"/>
  <c r="AJ4" i="3"/>
  <c r="AK4" i="3"/>
  <c r="AJ5" i="3"/>
  <c r="AK5" i="3"/>
  <c r="AJ6" i="3"/>
  <c r="AJ7" i="3"/>
  <c r="AK7" i="3"/>
  <c r="AJ8" i="3"/>
  <c r="AK8" i="3"/>
  <c r="AJ9" i="3"/>
  <c r="AK9" i="3"/>
  <c r="AJ10" i="3"/>
  <c r="AK10" i="3"/>
  <c r="AJ11" i="3"/>
  <c r="AK11" i="3"/>
  <c r="AJ12" i="3"/>
  <c r="AK12" i="3"/>
  <c r="AJ13" i="3"/>
  <c r="AK13" i="3"/>
  <c r="AJ14" i="3"/>
  <c r="AK14" i="3"/>
  <c r="AJ15" i="3"/>
  <c r="AK15" i="3"/>
  <c r="AJ16" i="3"/>
  <c r="AK16" i="3"/>
  <c r="AJ17" i="3"/>
  <c r="AK17" i="3"/>
  <c r="AJ18" i="3"/>
  <c r="AK18" i="3"/>
  <c r="AJ19" i="3"/>
  <c r="AK19" i="3"/>
  <c r="AJ20" i="3"/>
  <c r="AK20" i="3"/>
  <c r="AJ21" i="3"/>
  <c r="AK21" i="3"/>
  <c r="AJ22" i="3"/>
  <c r="AK22" i="3"/>
  <c r="AJ23" i="3"/>
  <c r="AK23" i="3"/>
  <c r="AJ24" i="3"/>
  <c r="AK24" i="3"/>
  <c r="AJ25" i="3"/>
  <c r="AK25" i="3"/>
  <c r="AJ26" i="3"/>
  <c r="AK26" i="3"/>
  <c r="AJ27" i="3"/>
  <c r="AK27" i="3"/>
  <c r="AJ28" i="3"/>
  <c r="AK28" i="3"/>
  <c r="AJ29" i="3"/>
  <c r="AK29" i="3"/>
  <c r="AJ30" i="3"/>
  <c r="AJ31" i="3"/>
  <c r="AK31" i="3"/>
  <c r="AJ32" i="3"/>
  <c r="AK32" i="3"/>
  <c r="AJ33" i="3"/>
  <c r="AK33" i="3"/>
  <c r="AJ34" i="3"/>
  <c r="AK34" i="3"/>
  <c r="AJ35" i="3"/>
  <c r="AK35" i="3"/>
  <c r="AJ36" i="3"/>
  <c r="AK36" i="3"/>
  <c r="AJ37" i="3"/>
  <c r="AK37" i="3"/>
  <c r="AJ38" i="3"/>
  <c r="AK38" i="3"/>
  <c r="AJ39" i="3"/>
  <c r="AK39" i="3"/>
  <c r="AJ40" i="3"/>
  <c r="AK40" i="3"/>
  <c r="AJ41" i="3"/>
  <c r="AK41" i="3"/>
  <c r="AJ42" i="3"/>
  <c r="AK42" i="3"/>
  <c r="AJ43" i="3"/>
  <c r="AK43" i="3"/>
  <c r="AJ44" i="3"/>
  <c r="AK44" i="3"/>
  <c r="AJ45" i="3"/>
  <c r="AK45" i="3"/>
  <c r="AJ46" i="3"/>
  <c r="AK46" i="3"/>
  <c r="AJ47" i="3"/>
  <c r="AK47" i="3"/>
  <c r="AJ48" i="3"/>
  <c r="AK48" i="3"/>
  <c r="AJ49" i="3"/>
  <c r="AK49" i="3"/>
  <c r="AJ50" i="3"/>
  <c r="AK50" i="3"/>
  <c r="AJ51" i="3"/>
  <c r="AK51" i="3"/>
  <c r="AJ52" i="3"/>
  <c r="AK52" i="3"/>
  <c r="AJ53" i="3"/>
  <c r="AK53" i="3"/>
  <c r="AJ54" i="3"/>
  <c r="AJ55" i="3"/>
  <c r="AK55" i="3"/>
  <c r="AJ56" i="3"/>
  <c r="AK56" i="3"/>
  <c r="AJ57" i="3"/>
  <c r="AK57" i="3"/>
  <c r="AJ58" i="3"/>
  <c r="AK58" i="3"/>
  <c r="AJ59" i="3"/>
  <c r="AK59" i="3"/>
  <c r="AJ60" i="3"/>
  <c r="AK60" i="3"/>
  <c r="AJ61" i="3"/>
  <c r="AK61" i="3"/>
  <c r="AJ62" i="3"/>
  <c r="AK62" i="3"/>
  <c r="AJ63" i="3"/>
  <c r="AK63" i="3"/>
  <c r="AJ64" i="3"/>
  <c r="AK64" i="3"/>
  <c r="AJ65" i="3"/>
  <c r="AK65" i="3"/>
  <c r="AJ66" i="3"/>
  <c r="AK66" i="3"/>
  <c r="AJ67" i="3"/>
  <c r="AK67" i="3"/>
  <c r="AJ68" i="3"/>
  <c r="AK68" i="3"/>
  <c r="AJ69" i="3"/>
  <c r="AK69" i="3"/>
  <c r="AJ70" i="3"/>
  <c r="AK70" i="3"/>
  <c r="AJ71" i="3"/>
  <c r="AK71" i="3"/>
  <c r="AJ72" i="3"/>
  <c r="AK72" i="3"/>
  <c r="AJ73" i="3"/>
  <c r="AK73" i="3"/>
  <c r="AJ74" i="3"/>
  <c r="AK74" i="3"/>
  <c r="AJ75" i="3"/>
  <c r="AK75" i="3"/>
  <c r="AJ76" i="3"/>
  <c r="AK76" i="3"/>
  <c r="AJ77" i="3"/>
  <c r="AK77" i="3"/>
  <c r="AJ78" i="3"/>
  <c r="AK78" i="3"/>
  <c r="AJ79" i="3"/>
  <c r="AK79" i="3"/>
  <c r="AJ80" i="3"/>
  <c r="AK80" i="3"/>
  <c r="AJ81" i="3"/>
  <c r="AK81" i="3"/>
  <c r="AJ82" i="3"/>
  <c r="AK82" i="3"/>
  <c r="AJ83" i="3"/>
  <c r="AK83" i="3"/>
  <c r="AJ84" i="3"/>
  <c r="AK84" i="3"/>
  <c r="AJ85" i="3"/>
  <c r="AK85" i="3"/>
  <c r="AJ86" i="3"/>
  <c r="AK86" i="3"/>
  <c r="AJ87" i="3"/>
  <c r="AK87" i="3"/>
  <c r="AJ88" i="3"/>
  <c r="AK88" i="3"/>
  <c r="AJ89" i="3"/>
  <c r="AK89" i="3"/>
  <c r="AJ90" i="3"/>
  <c r="AK90" i="3"/>
  <c r="AJ91" i="3"/>
  <c r="AK91" i="3"/>
  <c r="AJ92" i="3"/>
  <c r="AK92" i="3"/>
  <c r="AJ93" i="3"/>
  <c r="AK93" i="3"/>
  <c r="AJ94" i="3"/>
  <c r="AK94" i="3"/>
  <c r="AJ95" i="3"/>
  <c r="AK95" i="3"/>
  <c r="AJ96" i="3"/>
  <c r="AK96" i="3"/>
  <c r="AK2" i="3"/>
  <c r="AJ2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AI19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AI21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AG22" i="3"/>
  <c r="AH22" i="3"/>
  <c r="AI22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AH23" i="3"/>
  <c r="AI23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AI24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AG26" i="3"/>
  <c r="AH26" i="3"/>
  <c r="AI26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AI27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AG29" i="3"/>
  <c r="AH29" i="3"/>
  <c r="AI29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AI30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S32" i="3"/>
  <c r="T32" i="3"/>
  <c r="U32" i="3"/>
  <c r="V32" i="3"/>
  <c r="W32" i="3"/>
  <c r="X32" i="3"/>
  <c r="Y32" i="3"/>
  <c r="Z32" i="3"/>
  <c r="AA32" i="3"/>
  <c r="AB32" i="3"/>
  <c r="AC32" i="3"/>
  <c r="AD32" i="3"/>
  <c r="AE32" i="3"/>
  <c r="AF32" i="3"/>
  <c r="AG32" i="3"/>
  <c r="AH32" i="3"/>
  <c r="AI32" i="3"/>
  <c r="S33" i="3"/>
  <c r="T33" i="3"/>
  <c r="U33" i="3"/>
  <c r="V33" i="3"/>
  <c r="W33" i="3"/>
  <c r="X33" i="3"/>
  <c r="Y33" i="3"/>
  <c r="Z33" i="3"/>
  <c r="AA33" i="3"/>
  <c r="AB33" i="3"/>
  <c r="AC33" i="3"/>
  <c r="AD33" i="3"/>
  <c r="AE33" i="3"/>
  <c r="AF33" i="3"/>
  <c r="AG33" i="3"/>
  <c r="AH33" i="3"/>
  <c r="AI33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AH34" i="3"/>
  <c r="AI34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AH35" i="3"/>
  <c r="AI35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AH36" i="3"/>
  <c r="AI36" i="3"/>
  <c r="S37" i="3"/>
  <c r="T37" i="3"/>
  <c r="U37" i="3"/>
  <c r="V37" i="3"/>
  <c r="W37" i="3"/>
  <c r="X37" i="3"/>
  <c r="Y37" i="3"/>
  <c r="Z37" i="3"/>
  <c r="AA37" i="3"/>
  <c r="AB37" i="3"/>
  <c r="AC37" i="3"/>
  <c r="AD37" i="3"/>
  <c r="AE37" i="3"/>
  <c r="AF37" i="3"/>
  <c r="AG37" i="3"/>
  <c r="AH37" i="3"/>
  <c r="AI37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F38" i="3"/>
  <c r="AG38" i="3"/>
  <c r="AH38" i="3"/>
  <c r="AI38" i="3"/>
  <c r="S39" i="3"/>
  <c r="T39" i="3"/>
  <c r="U39" i="3"/>
  <c r="V39" i="3"/>
  <c r="W39" i="3"/>
  <c r="X39" i="3"/>
  <c r="Y39" i="3"/>
  <c r="Z39" i="3"/>
  <c r="AA39" i="3"/>
  <c r="AB39" i="3"/>
  <c r="AC39" i="3"/>
  <c r="AD39" i="3"/>
  <c r="AE39" i="3"/>
  <c r="AF39" i="3"/>
  <c r="AG39" i="3"/>
  <c r="AH39" i="3"/>
  <c r="AI39" i="3"/>
  <c r="S40" i="3"/>
  <c r="T40" i="3"/>
  <c r="U40" i="3"/>
  <c r="V40" i="3"/>
  <c r="W40" i="3"/>
  <c r="X40" i="3"/>
  <c r="Y40" i="3"/>
  <c r="Z40" i="3"/>
  <c r="AA40" i="3"/>
  <c r="AB40" i="3"/>
  <c r="AC40" i="3"/>
  <c r="AD40" i="3"/>
  <c r="AE40" i="3"/>
  <c r="AF40" i="3"/>
  <c r="AG40" i="3"/>
  <c r="AH40" i="3"/>
  <c r="AI40" i="3"/>
  <c r="S41" i="3"/>
  <c r="T41" i="3"/>
  <c r="U41" i="3"/>
  <c r="V41" i="3"/>
  <c r="W41" i="3"/>
  <c r="X41" i="3"/>
  <c r="Y41" i="3"/>
  <c r="Z41" i="3"/>
  <c r="AA41" i="3"/>
  <c r="AB41" i="3"/>
  <c r="AC41" i="3"/>
  <c r="AD41" i="3"/>
  <c r="AE41" i="3"/>
  <c r="AF41" i="3"/>
  <c r="AG41" i="3"/>
  <c r="AH41" i="3"/>
  <c r="AI41" i="3"/>
  <c r="S42" i="3"/>
  <c r="T42" i="3"/>
  <c r="U42" i="3"/>
  <c r="V42" i="3"/>
  <c r="W42" i="3"/>
  <c r="X42" i="3"/>
  <c r="Y42" i="3"/>
  <c r="Z42" i="3"/>
  <c r="AA42" i="3"/>
  <c r="AB42" i="3"/>
  <c r="AC42" i="3"/>
  <c r="AD42" i="3"/>
  <c r="AE42" i="3"/>
  <c r="AF42" i="3"/>
  <c r="AG42" i="3"/>
  <c r="AH42" i="3"/>
  <c r="AI42" i="3"/>
  <c r="S43" i="3"/>
  <c r="T43" i="3"/>
  <c r="U43" i="3"/>
  <c r="V43" i="3"/>
  <c r="W43" i="3"/>
  <c r="X43" i="3"/>
  <c r="Y43" i="3"/>
  <c r="Z43" i="3"/>
  <c r="AA43" i="3"/>
  <c r="AB43" i="3"/>
  <c r="AC43" i="3"/>
  <c r="AD43" i="3"/>
  <c r="AE43" i="3"/>
  <c r="AF43" i="3"/>
  <c r="AG43" i="3"/>
  <c r="AH43" i="3"/>
  <c r="AI43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AF44" i="3"/>
  <c r="AG44" i="3"/>
  <c r="AH44" i="3"/>
  <c r="AI44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AH45" i="3"/>
  <c r="AI45" i="3"/>
  <c r="S46" i="3"/>
  <c r="T46" i="3"/>
  <c r="U46" i="3"/>
  <c r="V46" i="3"/>
  <c r="W46" i="3"/>
  <c r="X46" i="3"/>
  <c r="Y46" i="3"/>
  <c r="Z46" i="3"/>
  <c r="AA46" i="3"/>
  <c r="AB46" i="3"/>
  <c r="AC46" i="3"/>
  <c r="AD46" i="3"/>
  <c r="AE46" i="3"/>
  <c r="AF46" i="3"/>
  <c r="AG46" i="3"/>
  <c r="AH46" i="3"/>
  <c r="AI46" i="3"/>
  <c r="S47" i="3"/>
  <c r="T47" i="3"/>
  <c r="U47" i="3"/>
  <c r="V47" i="3"/>
  <c r="W47" i="3"/>
  <c r="X47" i="3"/>
  <c r="Y47" i="3"/>
  <c r="Z47" i="3"/>
  <c r="AA47" i="3"/>
  <c r="AB47" i="3"/>
  <c r="AC47" i="3"/>
  <c r="AD47" i="3"/>
  <c r="AE47" i="3"/>
  <c r="AF47" i="3"/>
  <c r="AG47" i="3"/>
  <c r="AH47" i="3"/>
  <c r="AI47" i="3"/>
  <c r="S48" i="3"/>
  <c r="T48" i="3"/>
  <c r="U48" i="3"/>
  <c r="V48" i="3"/>
  <c r="W48" i="3"/>
  <c r="X48" i="3"/>
  <c r="Y48" i="3"/>
  <c r="Z48" i="3"/>
  <c r="AA48" i="3"/>
  <c r="AB48" i="3"/>
  <c r="AC48" i="3"/>
  <c r="AD48" i="3"/>
  <c r="AE48" i="3"/>
  <c r="AF48" i="3"/>
  <c r="AG48" i="3"/>
  <c r="AH48" i="3"/>
  <c r="AI48" i="3"/>
  <c r="S49" i="3"/>
  <c r="T49" i="3"/>
  <c r="U49" i="3"/>
  <c r="V49" i="3"/>
  <c r="W49" i="3"/>
  <c r="X49" i="3"/>
  <c r="Y49" i="3"/>
  <c r="Z49" i="3"/>
  <c r="AA49" i="3"/>
  <c r="AB49" i="3"/>
  <c r="AC49" i="3"/>
  <c r="AD49" i="3"/>
  <c r="AE49" i="3"/>
  <c r="AF49" i="3"/>
  <c r="AG49" i="3"/>
  <c r="AH49" i="3"/>
  <c r="AI49" i="3"/>
  <c r="S50" i="3"/>
  <c r="T50" i="3"/>
  <c r="U50" i="3"/>
  <c r="V50" i="3"/>
  <c r="W50" i="3"/>
  <c r="X50" i="3"/>
  <c r="Y50" i="3"/>
  <c r="Z50" i="3"/>
  <c r="AA50" i="3"/>
  <c r="AB50" i="3"/>
  <c r="AC50" i="3"/>
  <c r="AD50" i="3"/>
  <c r="AE50" i="3"/>
  <c r="AF50" i="3"/>
  <c r="AG50" i="3"/>
  <c r="AH50" i="3"/>
  <c r="AI50" i="3"/>
  <c r="S51" i="3"/>
  <c r="T51" i="3"/>
  <c r="U51" i="3"/>
  <c r="V51" i="3"/>
  <c r="W51" i="3"/>
  <c r="X51" i="3"/>
  <c r="Y51" i="3"/>
  <c r="Z51" i="3"/>
  <c r="AA51" i="3"/>
  <c r="AB51" i="3"/>
  <c r="AC51" i="3"/>
  <c r="AD51" i="3"/>
  <c r="AE51" i="3"/>
  <c r="AF51" i="3"/>
  <c r="AG51" i="3"/>
  <c r="AH51" i="3"/>
  <c r="AI51" i="3"/>
  <c r="S52" i="3"/>
  <c r="T52" i="3"/>
  <c r="U52" i="3"/>
  <c r="V52" i="3"/>
  <c r="W52" i="3"/>
  <c r="X52" i="3"/>
  <c r="Y52" i="3"/>
  <c r="Z52" i="3"/>
  <c r="AA52" i="3"/>
  <c r="AB52" i="3"/>
  <c r="AC52" i="3"/>
  <c r="AD52" i="3"/>
  <c r="AE52" i="3"/>
  <c r="AF52" i="3"/>
  <c r="AG52" i="3"/>
  <c r="AH52" i="3"/>
  <c r="AI52" i="3"/>
  <c r="S53" i="3"/>
  <c r="T53" i="3"/>
  <c r="U53" i="3"/>
  <c r="V53" i="3"/>
  <c r="W53" i="3"/>
  <c r="X53" i="3"/>
  <c r="Y53" i="3"/>
  <c r="Z53" i="3"/>
  <c r="AA53" i="3"/>
  <c r="AB53" i="3"/>
  <c r="AC53" i="3"/>
  <c r="AD53" i="3"/>
  <c r="AE53" i="3"/>
  <c r="AF53" i="3"/>
  <c r="AG53" i="3"/>
  <c r="AH53" i="3"/>
  <c r="AI53" i="3"/>
  <c r="S54" i="3"/>
  <c r="T54" i="3"/>
  <c r="U54" i="3"/>
  <c r="V54" i="3"/>
  <c r="W54" i="3"/>
  <c r="X54" i="3"/>
  <c r="Y54" i="3"/>
  <c r="Z54" i="3"/>
  <c r="AA54" i="3"/>
  <c r="AB54" i="3"/>
  <c r="AC54" i="3"/>
  <c r="AD54" i="3"/>
  <c r="AE54" i="3"/>
  <c r="AF54" i="3"/>
  <c r="AG54" i="3"/>
  <c r="AH54" i="3"/>
  <c r="AI54" i="3"/>
  <c r="S55" i="3"/>
  <c r="T55" i="3"/>
  <c r="U55" i="3"/>
  <c r="V55" i="3"/>
  <c r="W55" i="3"/>
  <c r="X55" i="3"/>
  <c r="Y55" i="3"/>
  <c r="Z55" i="3"/>
  <c r="AA55" i="3"/>
  <c r="AB55" i="3"/>
  <c r="AC55" i="3"/>
  <c r="AD55" i="3"/>
  <c r="AE55" i="3"/>
  <c r="AF55" i="3"/>
  <c r="AG55" i="3"/>
  <c r="AH55" i="3"/>
  <c r="AI55" i="3"/>
  <c r="S56" i="3"/>
  <c r="T56" i="3"/>
  <c r="U56" i="3"/>
  <c r="V56" i="3"/>
  <c r="W56" i="3"/>
  <c r="X56" i="3"/>
  <c r="Y56" i="3"/>
  <c r="Z56" i="3"/>
  <c r="AA56" i="3"/>
  <c r="AB56" i="3"/>
  <c r="AC56" i="3"/>
  <c r="AD56" i="3"/>
  <c r="AE56" i="3"/>
  <c r="AF56" i="3"/>
  <c r="AG56" i="3"/>
  <c r="AH56" i="3"/>
  <c r="AI56" i="3"/>
  <c r="S57" i="3"/>
  <c r="T57" i="3"/>
  <c r="U57" i="3"/>
  <c r="V57" i="3"/>
  <c r="W57" i="3"/>
  <c r="X57" i="3"/>
  <c r="Y57" i="3"/>
  <c r="Z57" i="3"/>
  <c r="AA57" i="3"/>
  <c r="AB57" i="3"/>
  <c r="AC57" i="3"/>
  <c r="AD57" i="3"/>
  <c r="AE57" i="3"/>
  <c r="AF57" i="3"/>
  <c r="AG57" i="3"/>
  <c r="AH57" i="3"/>
  <c r="AI57" i="3"/>
  <c r="S58" i="3"/>
  <c r="T58" i="3"/>
  <c r="U58" i="3"/>
  <c r="V58" i="3"/>
  <c r="W58" i="3"/>
  <c r="X58" i="3"/>
  <c r="Y58" i="3"/>
  <c r="Z58" i="3"/>
  <c r="AA58" i="3"/>
  <c r="AB58" i="3"/>
  <c r="AC58" i="3"/>
  <c r="AD58" i="3"/>
  <c r="AE58" i="3"/>
  <c r="AF58" i="3"/>
  <c r="AG58" i="3"/>
  <c r="AH58" i="3"/>
  <c r="AI58" i="3"/>
  <c r="S59" i="3"/>
  <c r="T59" i="3"/>
  <c r="U59" i="3"/>
  <c r="V59" i="3"/>
  <c r="W59" i="3"/>
  <c r="X59" i="3"/>
  <c r="Y59" i="3"/>
  <c r="Z59" i="3"/>
  <c r="AA59" i="3"/>
  <c r="AB59" i="3"/>
  <c r="AC59" i="3"/>
  <c r="AD59" i="3"/>
  <c r="AE59" i="3"/>
  <c r="AF59" i="3"/>
  <c r="AG59" i="3"/>
  <c r="AH59" i="3"/>
  <c r="AI59" i="3"/>
  <c r="S60" i="3"/>
  <c r="T60" i="3"/>
  <c r="U60" i="3"/>
  <c r="V60" i="3"/>
  <c r="W60" i="3"/>
  <c r="X60" i="3"/>
  <c r="Y60" i="3"/>
  <c r="Z60" i="3"/>
  <c r="AA60" i="3"/>
  <c r="AB60" i="3"/>
  <c r="AC60" i="3"/>
  <c r="AD60" i="3"/>
  <c r="AE60" i="3"/>
  <c r="AF60" i="3"/>
  <c r="AG60" i="3"/>
  <c r="AH60" i="3"/>
  <c r="AI60" i="3"/>
  <c r="S61" i="3"/>
  <c r="T61" i="3"/>
  <c r="U61" i="3"/>
  <c r="V61" i="3"/>
  <c r="W61" i="3"/>
  <c r="X61" i="3"/>
  <c r="Y61" i="3"/>
  <c r="Z61" i="3"/>
  <c r="AA61" i="3"/>
  <c r="AB61" i="3"/>
  <c r="AC61" i="3"/>
  <c r="AD61" i="3"/>
  <c r="AE61" i="3"/>
  <c r="AF61" i="3"/>
  <c r="AG61" i="3"/>
  <c r="AH61" i="3"/>
  <c r="AI61" i="3"/>
  <c r="S62" i="3"/>
  <c r="T62" i="3"/>
  <c r="U62" i="3"/>
  <c r="V62" i="3"/>
  <c r="W62" i="3"/>
  <c r="X62" i="3"/>
  <c r="Y62" i="3"/>
  <c r="Z62" i="3"/>
  <c r="AA62" i="3"/>
  <c r="AB62" i="3"/>
  <c r="AC62" i="3"/>
  <c r="AD62" i="3"/>
  <c r="AE62" i="3"/>
  <c r="AF62" i="3"/>
  <c r="AG62" i="3"/>
  <c r="AH62" i="3"/>
  <c r="AI62" i="3"/>
  <c r="S63" i="3"/>
  <c r="T63" i="3"/>
  <c r="U63" i="3"/>
  <c r="V63" i="3"/>
  <c r="W63" i="3"/>
  <c r="X63" i="3"/>
  <c r="Y63" i="3"/>
  <c r="Z63" i="3"/>
  <c r="AA63" i="3"/>
  <c r="AB63" i="3"/>
  <c r="AC63" i="3"/>
  <c r="AD63" i="3"/>
  <c r="AE63" i="3"/>
  <c r="AF63" i="3"/>
  <c r="AG63" i="3"/>
  <c r="AH63" i="3"/>
  <c r="AI63" i="3"/>
  <c r="S64" i="3"/>
  <c r="T64" i="3"/>
  <c r="U64" i="3"/>
  <c r="V64" i="3"/>
  <c r="W64" i="3"/>
  <c r="X64" i="3"/>
  <c r="Y64" i="3"/>
  <c r="Z64" i="3"/>
  <c r="AA64" i="3"/>
  <c r="AB64" i="3"/>
  <c r="AC64" i="3"/>
  <c r="AD64" i="3"/>
  <c r="AE64" i="3"/>
  <c r="AF64" i="3"/>
  <c r="AG64" i="3"/>
  <c r="AH64" i="3"/>
  <c r="AI64" i="3"/>
  <c r="S65" i="3"/>
  <c r="T65" i="3"/>
  <c r="U65" i="3"/>
  <c r="V65" i="3"/>
  <c r="W65" i="3"/>
  <c r="X65" i="3"/>
  <c r="Y65" i="3"/>
  <c r="Z65" i="3"/>
  <c r="AA65" i="3"/>
  <c r="AB65" i="3"/>
  <c r="AC65" i="3"/>
  <c r="AD65" i="3"/>
  <c r="AE65" i="3"/>
  <c r="AF65" i="3"/>
  <c r="AG65" i="3"/>
  <c r="AH65" i="3"/>
  <c r="AI65" i="3"/>
  <c r="S66" i="3"/>
  <c r="T66" i="3"/>
  <c r="U66" i="3"/>
  <c r="V66" i="3"/>
  <c r="W66" i="3"/>
  <c r="X66" i="3"/>
  <c r="Y66" i="3"/>
  <c r="Z66" i="3"/>
  <c r="AA66" i="3"/>
  <c r="AB66" i="3"/>
  <c r="AC66" i="3"/>
  <c r="AD66" i="3"/>
  <c r="AE66" i="3"/>
  <c r="AF66" i="3"/>
  <c r="AG66" i="3"/>
  <c r="AH66" i="3"/>
  <c r="AI66" i="3"/>
  <c r="S67" i="3"/>
  <c r="T67" i="3"/>
  <c r="U67" i="3"/>
  <c r="V67" i="3"/>
  <c r="W67" i="3"/>
  <c r="X67" i="3"/>
  <c r="Y67" i="3"/>
  <c r="Z67" i="3"/>
  <c r="AA67" i="3"/>
  <c r="AB67" i="3"/>
  <c r="AC67" i="3"/>
  <c r="AD67" i="3"/>
  <c r="AE67" i="3"/>
  <c r="AF67" i="3"/>
  <c r="AG67" i="3"/>
  <c r="AH67" i="3"/>
  <c r="AI67" i="3"/>
  <c r="S68" i="3"/>
  <c r="T68" i="3"/>
  <c r="U68" i="3"/>
  <c r="V68" i="3"/>
  <c r="W68" i="3"/>
  <c r="X68" i="3"/>
  <c r="Y68" i="3"/>
  <c r="Z68" i="3"/>
  <c r="AA68" i="3"/>
  <c r="AB68" i="3"/>
  <c r="AC68" i="3"/>
  <c r="AD68" i="3"/>
  <c r="AE68" i="3"/>
  <c r="AF68" i="3"/>
  <c r="AG68" i="3"/>
  <c r="AH68" i="3"/>
  <c r="AI68" i="3"/>
  <c r="S69" i="3"/>
  <c r="T69" i="3"/>
  <c r="U69" i="3"/>
  <c r="V69" i="3"/>
  <c r="W69" i="3"/>
  <c r="X69" i="3"/>
  <c r="Y69" i="3"/>
  <c r="Z69" i="3"/>
  <c r="AA69" i="3"/>
  <c r="AB69" i="3"/>
  <c r="AC69" i="3"/>
  <c r="AD69" i="3"/>
  <c r="AE69" i="3"/>
  <c r="AF69" i="3"/>
  <c r="AG69" i="3"/>
  <c r="AH69" i="3"/>
  <c r="AI69" i="3"/>
  <c r="S70" i="3"/>
  <c r="T70" i="3"/>
  <c r="U70" i="3"/>
  <c r="V70" i="3"/>
  <c r="W70" i="3"/>
  <c r="X70" i="3"/>
  <c r="Y70" i="3"/>
  <c r="Z70" i="3"/>
  <c r="AA70" i="3"/>
  <c r="AB70" i="3"/>
  <c r="AC70" i="3"/>
  <c r="AD70" i="3"/>
  <c r="AE70" i="3"/>
  <c r="AF70" i="3"/>
  <c r="AG70" i="3"/>
  <c r="AH70" i="3"/>
  <c r="AI70" i="3"/>
  <c r="S71" i="3"/>
  <c r="T71" i="3"/>
  <c r="U71" i="3"/>
  <c r="V71" i="3"/>
  <c r="W71" i="3"/>
  <c r="X71" i="3"/>
  <c r="Y71" i="3"/>
  <c r="Z71" i="3"/>
  <c r="AA71" i="3"/>
  <c r="AB71" i="3"/>
  <c r="AC71" i="3"/>
  <c r="AD71" i="3"/>
  <c r="AE71" i="3"/>
  <c r="AF71" i="3"/>
  <c r="AG71" i="3"/>
  <c r="AH71" i="3"/>
  <c r="AI71" i="3"/>
  <c r="S72" i="3"/>
  <c r="T72" i="3"/>
  <c r="U72" i="3"/>
  <c r="V72" i="3"/>
  <c r="W72" i="3"/>
  <c r="X72" i="3"/>
  <c r="Y72" i="3"/>
  <c r="Z72" i="3"/>
  <c r="AA72" i="3"/>
  <c r="AB72" i="3"/>
  <c r="AC72" i="3"/>
  <c r="AD72" i="3"/>
  <c r="AE72" i="3"/>
  <c r="AF72" i="3"/>
  <c r="AG72" i="3"/>
  <c r="AH72" i="3"/>
  <c r="AI72" i="3"/>
  <c r="S73" i="3"/>
  <c r="T73" i="3"/>
  <c r="U73" i="3"/>
  <c r="V73" i="3"/>
  <c r="W73" i="3"/>
  <c r="X73" i="3"/>
  <c r="Y73" i="3"/>
  <c r="Z73" i="3"/>
  <c r="AA73" i="3"/>
  <c r="AB73" i="3"/>
  <c r="AC73" i="3"/>
  <c r="AD73" i="3"/>
  <c r="AE73" i="3"/>
  <c r="AF73" i="3"/>
  <c r="AG73" i="3"/>
  <c r="AH73" i="3"/>
  <c r="AI73" i="3"/>
  <c r="S74" i="3"/>
  <c r="T74" i="3"/>
  <c r="U74" i="3"/>
  <c r="V74" i="3"/>
  <c r="W74" i="3"/>
  <c r="X74" i="3"/>
  <c r="Y74" i="3"/>
  <c r="Z74" i="3"/>
  <c r="AA74" i="3"/>
  <c r="AB74" i="3"/>
  <c r="AC74" i="3"/>
  <c r="AD74" i="3"/>
  <c r="AE74" i="3"/>
  <c r="AF74" i="3"/>
  <c r="AG74" i="3"/>
  <c r="AH74" i="3"/>
  <c r="AI74" i="3"/>
  <c r="S75" i="3"/>
  <c r="T75" i="3"/>
  <c r="U75" i="3"/>
  <c r="V75" i="3"/>
  <c r="W75" i="3"/>
  <c r="X75" i="3"/>
  <c r="Y75" i="3"/>
  <c r="Z75" i="3"/>
  <c r="AA75" i="3"/>
  <c r="AB75" i="3"/>
  <c r="AC75" i="3"/>
  <c r="AD75" i="3"/>
  <c r="AE75" i="3"/>
  <c r="AF75" i="3"/>
  <c r="AG75" i="3"/>
  <c r="AH75" i="3"/>
  <c r="AI75" i="3"/>
  <c r="S76" i="3"/>
  <c r="T76" i="3"/>
  <c r="U76" i="3"/>
  <c r="V76" i="3"/>
  <c r="W76" i="3"/>
  <c r="X76" i="3"/>
  <c r="Y76" i="3"/>
  <c r="Z76" i="3"/>
  <c r="AA76" i="3"/>
  <c r="AB76" i="3"/>
  <c r="AC76" i="3"/>
  <c r="AD76" i="3"/>
  <c r="AE76" i="3"/>
  <c r="AF76" i="3"/>
  <c r="AG76" i="3"/>
  <c r="AH76" i="3"/>
  <c r="AI76" i="3"/>
  <c r="S77" i="3"/>
  <c r="T77" i="3"/>
  <c r="U77" i="3"/>
  <c r="V77" i="3"/>
  <c r="W77" i="3"/>
  <c r="X77" i="3"/>
  <c r="Y77" i="3"/>
  <c r="Z77" i="3"/>
  <c r="AA77" i="3"/>
  <c r="AB77" i="3"/>
  <c r="AC77" i="3"/>
  <c r="AD77" i="3"/>
  <c r="AE77" i="3"/>
  <c r="AF77" i="3"/>
  <c r="AG77" i="3"/>
  <c r="AH77" i="3"/>
  <c r="AI77" i="3"/>
  <c r="S78" i="3"/>
  <c r="T78" i="3"/>
  <c r="U78" i="3"/>
  <c r="V78" i="3"/>
  <c r="W78" i="3"/>
  <c r="X78" i="3"/>
  <c r="Y78" i="3"/>
  <c r="Z78" i="3"/>
  <c r="AA78" i="3"/>
  <c r="AB78" i="3"/>
  <c r="AC78" i="3"/>
  <c r="AD78" i="3"/>
  <c r="AE78" i="3"/>
  <c r="AF78" i="3"/>
  <c r="AG78" i="3"/>
  <c r="AH78" i="3"/>
  <c r="AI78" i="3"/>
  <c r="S79" i="3"/>
  <c r="T79" i="3"/>
  <c r="U79" i="3"/>
  <c r="V79" i="3"/>
  <c r="W79" i="3"/>
  <c r="X79" i="3"/>
  <c r="Y79" i="3"/>
  <c r="Z79" i="3"/>
  <c r="AA79" i="3"/>
  <c r="AB79" i="3"/>
  <c r="AC79" i="3"/>
  <c r="AD79" i="3"/>
  <c r="AE79" i="3"/>
  <c r="AF79" i="3"/>
  <c r="AG79" i="3"/>
  <c r="AH79" i="3"/>
  <c r="AI79" i="3"/>
  <c r="S80" i="3"/>
  <c r="T80" i="3"/>
  <c r="U80" i="3"/>
  <c r="V80" i="3"/>
  <c r="W80" i="3"/>
  <c r="X80" i="3"/>
  <c r="Y80" i="3"/>
  <c r="Z80" i="3"/>
  <c r="AA80" i="3"/>
  <c r="AB80" i="3"/>
  <c r="AC80" i="3"/>
  <c r="AD80" i="3"/>
  <c r="AE80" i="3"/>
  <c r="AF80" i="3"/>
  <c r="AG80" i="3"/>
  <c r="AH80" i="3"/>
  <c r="AI80" i="3"/>
  <c r="S81" i="3"/>
  <c r="T81" i="3"/>
  <c r="U81" i="3"/>
  <c r="V81" i="3"/>
  <c r="W81" i="3"/>
  <c r="X81" i="3"/>
  <c r="Y81" i="3"/>
  <c r="Z81" i="3"/>
  <c r="AA81" i="3"/>
  <c r="AB81" i="3"/>
  <c r="AC81" i="3"/>
  <c r="AD81" i="3"/>
  <c r="AE81" i="3"/>
  <c r="AF81" i="3"/>
  <c r="AG81" i="3"/>
  <c r="AH81" i="3"/>
  <c r="AI81" i="3"/>
  <c r="S82" i="3"/>
  <c r="T82" i="3"/>
  <c r="U82" i="3"/>
  <c r="V82" i="3"/>
  <c r="W82" i="3"/>
  <c r="X82" i="3"/>
  <c r="Y82" i="3"/>
  <c r="Z82" i="3"/>
  <c r="AA82" i="3"/>
  <c r="AB82" i="3"/>
  <c r="AC82" i="3"/>
  <c r="AD82" i="3"/>
  <c r="AE82" i="3"/>
  <c r="AF82" i="3"/>
  <c r="AG82" i="3"/>
  <c r="AH82" i="3"/>
  <c r="AI82" i="3"/>
  <c r="S83" i="3"/>
  <c r="T83" i="3"/>
  <c r="U83" i="3"/>
  <c r="V83" i="3"/>
  <c r="W83" i="3"/>
  <c r="X83" i="3"/>
  <c r="Y83" i="3"/>
  <c r="Z83" i="3"/>
  <c r="AA83" i="3"/>
  <c r="AB83" i="3"/>
  <c r="AC83" i="3"/>
  <c r="AD83" i="3"/>
  <c r="AE83" i="3"/>
  <c r="AF83" i="3"/>
  <c r="AG83" i="3"/>
  <c r="AH83" i="3"/>
  <c r="AI83" i="3"/>
  <c r="S84" i="3"/>
  <c r="T84" i="3"/>
  <c r="U84" i="3"/>
  <c r="V84" i="3"/>
  <c r="W84" i="3"/>
  <c r="X84" i="3"/>
  <c r="Y84" i="3"/>
  <c r="Z84" i="3"/>
  <c r="AA84" i="3"/>
  <c r="AB84" i="3"/>
  <c r="AC84" i="3"/>
  <c r="AD84" i="3"/>
  <c r="AE84" i="3"/>
  <c r="AF84" i="3"/>
  <c r="AG84" i="3"/>
  <c r="AH84" i="3"/>
  <c r="AI84" i="3"/>
  <c r="S85" i="3"/>
  <c r="T85" i="3"/>
  <c r="U85" i="3"/>
  <c r="V85" i="3"/>
  <c r="W85" i="3"/>
  <c r="X85" i="3"/>
  <c r="Y85" i="3"/>
  <c r="Z85" i="3"/>
  <c r="AA85" i="3"/>
  <c r="AB85" i="3"/>
  <c r="AC85" i="3"/>
  <c r="AD85" i="3"/>
  <c r="AE85" i="3"/>
  <c r="AF85" i="3"/>
  <c r="AG85" i="3"/>
  <c r="AH85" i="3"/>
  <c r="AI85" i="3"/>
  <c r="S86" i="3"/>
  <c r="T86" i="3"/>
  <c r="U86" i="3"/>
  <c r="V86" i="3"/>
  <c r="W86" i="3"/>
  <c r="X86" i="3"/>
  <c r="Y86" i="3"/>
  <c r="Z86" i="3"/>
  <c r="AA86" i="3"/>
  <c r="AB86" i="3"/>
  <c r="AC86" i="3"/>
  <c r="AD86" i="3"/>
  <c r="AE86" i="3"/>
  <c r="AF86" i="3"/>
  <c r="AG86" i="3"/>
  <c r="AH86" i="3"/>
  <c r="AI86" i="3"/>
  <c r="S87" i="3"/>
  <c r="T87" i="3"/>
  <c r="U87" i="3"/>
  <c r="V87" i="3"/>
  <c r="W87" i="3"/>
  <c r="X87" i="3"/>
  <c r="Y87" i="3"/>
  <c r="Z87" i="3"/>
  <c r="AA87" i="3"/>
  <c r="AB87" i="3"/>
  <c r="AC87" i="3"/>
  <c r="AD87" i="3"/>
  <c r="AE87" i="3"/>
  <c r="AF87" i="3"/>
  <c r="AG87" i="3"/>
  <c r="AH87" i="3"/>
  <c r="AI87" i="3"/>
  <c r="S88" i="3"/>
  <c r="T88" i="3"/>
  <c r="U88" i="3"/>
  <c r="V88" i="3"/>
  <c r="W88" i="3"/>
  <c r="X88" i="3"/>
  <c r="Y88" i="3"/>
  <c r="Z88" i="3"/>
  <c r="AA88" i="3"/>
  <c r="AB88" i="3"/>
  <c r="AC88" i="3"/>
  <c r="AD88" i="3"/>
  <c r="AE88" i="3"/>
  <c r="AF88" i="3"/>
  <c r="AG88" i="3"/>
  <c r="AH88" i="3"/>
  <c r="AI88" i="3"/>
  <c r="S89" i="3"/>
  <c r="T89" i="3"/>
  <c r="U89" i="3"/>
  <c r="V89" i="3"/>
  <c r="W89" i="3"/>
  <c r="X89" i="3"/>
  <c r="Y89" i="3"/>
  <c r="Z89" i="3"/>
  <c r="AA89" i="3"/>
  <c r="AB89" i="3"/>
  <c r="AC89" i="3"/>
  <c r="AD89" i="3"/>
  <c r="AE89" i="3"/>
  <c r="AF89" i="3"/>
  <c r="AG89" i="3"/>
  <c r="AH89" i="3"/>
  <c r="AI89" i="3"/>
  <c r="S90" i="3"/>
  <c r="T90" i="3"/>
  <c r="U90" i="3"/>
  <c r="V90" i="3"/>
  <c r="W90" i="3"/>
  <c r="X90" i="3"/>
  <c r="Y90" i="3"/>
  <c r="Z90" i="3"/>
  <c r="AA90" i="3"/>
  <c r="AB90" i="3"/>
  <c r="AC90" i="3"/>
  <c r="AD90" i="3"/>
  <c r="AE90" i="3"/>
  <c r="AF90" i="3"/>
  <c r="AG90" i="3"/>
  <c r="AH90" i="3"/>
  <c r="AI90" i="3"/>
  <c r="S91" i="3"/>
  <c r="T91" i="3"/>
  <c r="U91" i="3"/>
  <c r="V91" i="3"/>
  <c r="W91" i="3"/>
  <c r="X91" i="3"/>
  <c r="Y91" i="3"/>
  <c r="Z91" i="3"/>
  <c r="AA91" i="3"/>
  <c r="AB91" i="3"/>
  <c r="AC91" i="3"/>
  <c r="AD91" i="3"/>
  <c r="AE91" i="3"/>
  <c r="AF91" i="3"/>
  <c r="AG91" i="3"/>
  <c r="AH91" i="3"/>
  <c r="AI91" i="3"/>
  <c r="S92" i="3"/>
  <c r="T92" i="3"/>
  <c r="U92" i="3"/>
  <c r="V92" i="3"/>
  <c r="W92" i="3"/>
  <c r="X92" i="3"/>
  <c r="Y92" i="3"/>
  <c r="Z92" i="3"/>
  <c r="AA92" i="3"/>
  <c r="AB92" i="3"/>
  <c r="AC92" i="3"/>
  <c r="AD92" i="3"/>
  <c r="AE92" i="3"/>
  <c r="AF92" i="3"/>
  <c r="AG92" i="3"/>
  <c r="AH92" i="3"/>
  <c r="AI92" i="3"/>
  <c r="S93" i="3"/>
  <c r="T93" i="3"/>
  <c r="U93" i="3"/>
  <c r="V93" i="3"/>
  <c r="W93" i="3"/>
  <c r="X93" i="3"/>
  <c r="Y93" i="3"/>
  <c r="Z93" i="3"/>
  <c r="AA93" i="3"/>
  <c r="AB93" i="3"/>
  <c r="AC93" i="3"/>
  <c r="AD93" i="3"/>
  <c r="AE93" i="3"/>
  <c r="AF93" i="3"/>
  <c r="AG93" i="3"/>
  <c r="AH93" i="3"/>
  <c r="AI93" i="3"/>
  <c r="S94" i="3"/>
  <c r="T94" i="3"/>
  <c r="U94" i="3"/>
  <c r="V94" i="3"/>
  <c r="W94" i="3"/>
  <c r="X94" i="3"/>
  <c r="Y94" i="3"/>
  <c r="Z94" i="3"/>
  <c r="AA94" i="3"/>
  <c r="AB94" i="3"/>
  <c r="AC94" i="3"/>
  <c r="AD94" i="3"/>
  <c r="AE94" i="3"/>
  <c r="AF94" i="3"/>
  <c r="AG94" i="3"/>
  <c r="AH94" i="3"/>
  <c r="AI94" i="3"/>
  <c r="S95" i="3"/>
  <c r="T95" i="3"/>
  <c r="U95" i="3"/>
  <c r="V95" i="3"/>
  <c r="W95" i="3"/>
  <c r="X95" i="3"/>
  <c r="Y95" i="3"/>
  <c r="Z95" i="3"/>
  <c r="AA95" i="3"/>
  <c r="AB95" i="3"/>
  <c r="AC95" i="3"/>
  <c r="AD95" i="3"/>
  <c r="AE95" i="3"/>
  <c r="AF95" i="3"/>
  <c r="AG95" i="3"/>
  <c r="AH95" i="3"/>
  <c r="AI95" i="3"/>
  <c r="S96" i="3"/>
  <c r="T96" i="3"/>
  <c r="U96" i="3"/>
  <c r="V96" i="3"/>
  <c r="W96" i="3"/>
  <c r="X96" i="3"/>
  <c r="Y96" i="3"/>
  <c r="Z96" i="3"/>
  <c r="AA96" i="3"/>
  <c r="AB96" i="3"/>
  <c r="AC96" i="3"/>
  <c r="AD96" i="3"/>
  <c r="AE96" i="3"/>
  <c r="AF96" i="3"/>
  <c r="AG96" i="3"/>
  <c r="AH96" i="3"/>
  <c r="AI96" i="3"/>
  <c r="S97" i="3"/>
  <c r="T97" i="3"/>
  <c r="U97" i="3"/>
  <c r="V97" i="3"/>
  <c r="W97" i="3"/>
  <c r="X97" i="3"/>
  <c r="Y97" i="3"/>
  <c r="Z97" i="3"/>
  <c r="AA97" i="3"/>
  <c r="AB97" i="3"/>
  <c r="AC97" i="3"/>
  <c r="AD97" i="3"/>
  <c r="AE97" i="3"/>
  <c r="AF97" i="3"/>
  <c r="AG97" i="3"/>
  <c r="AH97" i="3"/>
  <c r="AI97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S4" i="3"/>
  <c r="T4" i="3"/>
  <c r="U4" i="3"/>
  <c r="V4" i="3"/>
  <c r="W4" i="3"/>
  <c r="Y4" i="3"/>
  <c r="Z4" i="3"/>
  <c r="AA4" i="3"/>
  <c r="AB4" i="3"/>
  <c r="AC4" i="3"/>
  <c r="AD4" i="3"/>
  <c r="AE4" i="3"/>
  <c r="AF4" i="3"/>
  <c r="AG4" i="3"/>
  <c r="AH4" i="3"/>
  <c r="AI4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G2" i="3"/>
  <c r="AH2" i="3"/>
  <c r="AI2" i="3"/>
  <c r="V2" i="3"/>
  <c r="W2" i="3"/>
  <c r="X2" i="3"/>
  <c r="Y2" i="3"/>
  <c r="Z2" i="3"/>
  <c r="AA2" i="3"/>
  <c r="AB2" i="3"/>
  <c r="AC2" i="3"/>
  <c r="AD2" i="3"/>
  <c r="AE2" i="3"/>
  <c r="AF2" i="3"/>
  <c r="T2" i="3"/>
  <c r="U2" i="3"/>
  <c r="S2" i="3"/>
  <c r="T94" i="1" l="1"/>
  <c r="S94" i="1"/>
  <c r="U94" i="1" s="1"/>
  <c r="T93" i="1"/>
  <c r="S93" i="1"/>
  <c r="U93" i="1" s="1"/>
  <c r="T92" i="1"/>
  <c r="S92" i="1"/>
  <c r="U92" i="1" s="1"/>
  <c r="T97" i="1"/>
  <c r="S97" i="1"/>
  <c r="U97" i="1" s="1"/>
  <c r="T96" i="1"/>
  <c r="S96" i="1"/>
  <c r="U96" i="1" s="1"/>
  <c r="T95" i="1"/>
  <c r="S95" i="1"/>
  <c r="U95" i="1" s="1"/>
  <c r="T91" i="1"/>
  <c r="S91" i="1"/>
  <c r="U91" i="1" s="1"/>
  <c r="T90" i="1"/>
  <c r="S90" i="1"/>
  <c r="U90" i="1" s="1"/>
  <c r="T89" i="1"/>
  <c r="S89" i="1"/>
  <c r="U89" i="1" s="1"/>
  <c r="T88" i="1"/>
  <c r="S88" i="1"/>
  <c r="U88" i="1" s="1"/>
  <c r="T87" i="1"/>
  <c r="S87" i="1"/>
  <c r="U87" i="1" s="1"/>
  <c r="T86" i="1"/>
  <c r="S86" i="1"/>
  <c r="U86" i="1" s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3" i="1"/>
  <c r="T4" i="1"/>
  <c r="T2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4" i="1"/>
  <c r="S63" i="1"/>
  <c r="S62" i="1"/>
  <c r="S65" i="1"/>
  <c r="S66" i="1"/>
  <c r="S67" i="1"/>
  <c r="S61" i="1"/>
  <c r="S60" i="1"/>
  <c r="S59" i="1"/>
  <c r="S58" i="1"/>
  <c r="S57" i="1"/>
  <c r="S56" i="1"/>
  <c r="S52" i="1"/>
  <c r="S51" i="1"/>
  <c r="S50" i="1"/>
  <c r="S55" i="1"/>
  <c r="S54" i="1"/>
  <c r="S53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28" i="1"/>
  <c r="S27" i="1"/>
  <c r="S26" i="1"/>
  <c r="S31" i="1"/>
  <c r="S30" i="1"/>
  <c r="S29" i="1"/>
  <c r="S25" i="1"/>
  <c r="S24" i="1"/>
  <c r="S23" i="1"/>
  <c r="S22" i="1"/>
  <c r="S21" i="1"/>
  <c r="S20" i="1"/>
  <c r="S19" i="1"/>
  <c r="S18" i="1"/>
  <c r="S17" i="1"/>
  <c r="S15" i="1"/>
  <c r="S16" i="1"/>
  <c r="S14" i="1"/>
  <c r="S12" i="1"/>
  <c r="S13" i="1"/>
  <c r="S11" i="1"/>
  <c r="S5" i="1"/>
  <c r="S3" i="1"/>
  <c r="S4" i="1"/>
  <c r="S2" i="1"/>
  <c r="S6" i="1"/>
  <c r="S7" i="1"/>
  <c r="S10" i="1"/>
  <c r="S8" i="1"/>
  <c r="S9" i="1"/>
  <c r="U9" i="1" l="1"/>
  <c r="Z9" i="1"/>
  <c r="AA9" i="1" s="1"/>
  <c r="U5" i="1"/>
  <c r="Z5" i="1"/>
  <c r="AA5" i="1" s="1"/>
  <c r="U18" i="1"/>
  <c r="Z18" i="1"/>
  <c r="AA18" i="1" s="1"/>
  <c r="Z29" i="1"/>
  <c r="AA29" i="1" s="1"/>
  <c r="U29" i="1"/>
  <c r="U34" i="1"/>
  <c r="Z34" i="1"/>
  <c r="AA34" i="1" s="1"/>
  <c r="U42" i="1"/>
  <c r="Z42" i="1"/>
  <c r="AA42" i="1" s="1"/>
  <c r="Z53" i="1"/>
  <c r="AA53" i="1" s="1"/>
  <c r="U53" i="1"/>
  <c r="U58" i="1"/>
  <c r="Z58" i="1"/>
  <c r="AA58" i="1" s="1"/>
  <c r="U63" i="1"/>
  <c r="Z63" i="1"/>
  <c r="AA63" i="1" s="1"/>
  <c r="Z70" i="1"/>
  <c r="AA70" i="1" s="1"/>
  <c r="U70" i="1"/>
  <c r="U82" i="1"/>
  <c r="Z82" i="1"/>
  <c r="AA82" i="1" s="1"/>
  <c r="Z8" i="1"/>
  <c r="AA8" i="1" s="1"/>
  <c r="U8" i="1"/>
  <c r="Z11" i="1"/>
  <c r="AA11" i="1" s="1"/>
  <c r="U11" i="1"/>
  <c r="U19" i="1"/>
  <c r="Z19" i="1"/>
  <c r="AA19" i="1" s="1"/>
  <c r="U30" i="1"/>
  <c r="Z30" i="1"/>
  <c r="AA30" i="1" s="1"/>
  <c r="U35" i="1"/>
  <c r="Z35" i="1"/>
  <c r="AA35" i="1" s="1"/>
  <c r="U43" i="1"/>
  <c r="Z43" i="1"/>
  <c r="AA43" i="1" s="1"/>
  <c r="U54" i="1"/>
  <c r="Z54" i="1"/>
  <c r="AA54" i="1" s="1"/>
  <c r="Z59" i="1"/>
  <c r="AA59" i="1" s="1"/>
  <c r="U59" i="1"/>
  <c r="Z64" i="1"/>
  <c r="AA64" i="1" s="1"/>
  <c r="U64" i="1"/>
  <c r="Z75" i="1"/>
  <c r="AA75" i="1" s="1"/>
  <c r="U75" i="1"/>
  <c r="U10" i="1"/>
  <c r="Z10" i="1"/>
  <c r="AA10" i="1" s="1"/>
  <c r="Z4" i="1"/>
  <c r="AA4" i="1" s="1"/>
  <c r="U4" i="1"/>
  <c r="Z13" i="1"/>
  <c r="AA13" i="1" s="1"/>
  <c r="U13" i="1"/>
  <c r="U15" i="1"/>
  <c r="Z15" i="1"/>
  <c r="AA15" i="1" s="1"/>
  <c r="Z20" i="1"/>
  <c r="AA20" i="1" s="1"/>
  <c r="U20" i="1"/>
  <c r="Z24" i="1"/>
  <c r="AA24" i="1" s="1"/>
  <c r="U24" i="1"/>
  <c r="U31" i="1"/>
  <c r="Z31" i="1"/>
  <c r="AA31" i="1" s="1"/>
  <c r="Z32" i="1"/>
  <c r="AA32" i="1" s="1"/>
  <c r="U32" i="1"/>
  <c r="Z36" i="1"/>
  <c r="AA36" i="1" s="1"/>
  <c r="U36" i="1"/>
  <c r="Z40" i="1"/>
  <c r="AA40" i="1" s="1"/>
  <c r="U40" i="1"/>
  <c r="Z44" i="1"/>
  <c r="AA44" i="1" s="1"/>
  <c r="U44" i="1"/>
  <c r="Z48" i="1"/>
  <c r="AA48" i="1" s="1"/>
  <c r="U48" i="1"/>
  <c r="U55" i="1"/>
  <c r="Z55" i="1"/>
  <c r="AA55" i="1" s="1"/>
  <c r="Z56" i="1"/>
  <c r="AA56" i="1" s="1"/>
  <c r="U56" i="1"/>
  <c r="Z60" i="1"/>
  <c r="AA60" i="1" s="1"/>
  <c r="U60" i="1"/>
  <c r="Z65" i="1"/>
  <c r="AA65" i="1" s="1"/>
  <c r="U65" i="1"/>
  <c r="Z68" i="1"/>
  <c r="AA68" i="1" s="1"/>
  <c r="U68" i="1"/>
  <c r="Z72" i="1"/>
  <c r="AA72" i="1" s="1"/>
  <c r="U72" i="1"/>
  <c r="U76" i="1"/>
  <c r="Z76" i="1"/>
  <c r="AA76" i="1" s="1"/>
  <c r="Z80" i="1"/>
  <c r="AA80" i="1" s="1"/>
  <c r="U80" i="1"/>
  <c r="Z84" i="1"/>
  <c r="AA84" i="1" s="1"/>
  <c r="U84" i="1"/>
  <c r="U6" i="1"/>
  <c r="Z6" i="1"/>
  <c r="AA6" i="1" s="1"/>
  <c r="U14" i="1"/>
  <c r="Z14" i="1"/>
  <c r="AA14" i="1" s="1"/>
  <c r="U22" i="1"/>
  <c r="Z22" i="1"/>
  <c r="AA22" i="1" s="1"/>
  <c r="U27" i="1"/>
  <c r="Z27" i="1"/>
  <c r="AA27" i="1" s="1"/>
  <c r="U38" i="1"/>
  <c r="Z38" i="1"/>
  <c r="AA38" i="1" s="1"/>
  <c r="U46" i="1"/>
  <c r="Z46" i="1"/>
  <c r="AA46" i="1" s="1"/>
  <c r="U51" i="1"/>
  <c r="Z51" i="1"/>
  <c r="AA51" i="1" s="1"/>
  <c r="U67" i="1"/>
  <c r="Z67" i="1"/>
  <c r="AA67" i="1" s="1"/>
  <c r="U74" i="1"/>
  <c r="Z74" i="1"/>
  <c r="AA74" i="1" s="1"/>
  <c r="U78" i="1"/>
  <c r="Z78" i="1"/>
  <c r="AA78" i="1" s="1"/>
  <c r="Z2" i="1"/>
  <c r="AA2" i="1" s="1"/>
  <c r="U2" i="1"/>
  <c r="Z16" i="1"/>
  <c r="AA16" i="1" s="1"/>
  <c r="U16" i="1"/>
  <c r="U23" i="1"/>
  <c r="Z23" i="1"/>
  <c r="AA23" i="1" s="1"/>
  <c r="Z28" i="1"/>
  <c r="AA28" i="1" s="1"/>
  <c r="U28" i="1"/>
  <c r="U39" i="1"/>
  <c r="Z39" i="1"/>
  <c r="AA39" i="1" s="1"/>
  <c r="U47" i="1"/>
  <c r="Z47" i="1"/>
  <c r="AA47" i="1" s="1"/>
  <c r="Z52" i="1"/>
  <c r="AA52" i="1" s="1"/>
  <c r="U52" i="1"/>
  <c r="Z66" i="1"/>
  <c r="AA66" i="1" s="1"/>
  <c r="U66" i="1"/>
  <c r="Z71" i="1"/>
  <c r="AA71" i="1" s="1"/>
  <c r="U71" i="1"/>
  <c r="Z79" i="1"/>
  <c r="AA79" i="1" s="1"/>
  <c r="U79" i="1"/>
  <c r="U83" i="1"/>
  <c r="Z83" i="1"/>
  <c r="AA83" i="1" s="1"/>
  <c r="Z7" i="1"/>
  <c r="AA7" i="1" s="1"/>
  <c r="U7" i="1"/>
  <c r="Z3" i="1"/>
  <c r="AA3" i="1" s="1"/>
  <c r="U3" i="1"/>
  <c r="Z12" i="1"/>
  <c r="AA12" i="1" s="1"/>
  <c r="U12" i="1"/>
  <c r="Z17" i="1"/>
  <c r="AA17" i="1" s="1"/>
  <c r="U17" i="1"/>
  <c r="Z21" i="1"/>
  <c r="AA21" i="1" s="1"/>
  <c r="U21" i="1"/>
  <c r="Z25" i="1"/>
  <c r="AA25" i="1" s="1"/>
  <c r="U25" i="1"/>
  <c r="U26" i="1"/>
  <c r="Z26" i="1"/>
  <c r="AA26" i="1" s="1"/>
  <c r="Z33" i="1"/>
  <c r="AA33" i="1" s="1"/>
  <c r="U33" i="1"/>
  <c r="Z37" i="1"/>
  <c r="AA37" i="1" s="1"/>
  <c r="U37" i="1"/>
  <c r="Z41" i="1"/>
  <c r="AA41" i="1" s="1"/>
  <c r="U41" i="1"/>
  <c r="Z45" i="1"/>
  <c r="AA45" i="1" s="1"/>
  <c r="U45" i="1"/>
  <c r="Z49" i="1"/>
  <c r="AA49" i="1" s="1"/>
  <c r="U49" i="1"/>
  <c r="U50" i="1"/>
  <c r="Z50" i="1"/>
  <c r="AA50" i="1" s="1"/>
  <c r="Z57" i="1"/>
  <c r="AA57" i="1" s="1"/>
  <c r="U57" i="1"/>
  <c r="U61" i="1"/>
  <c r="Z61" i="1"/>
  <c r="AA61" i="1" s="1"/>
  <c r="Z62" i="1"/>
  <c r="AA62" i="1" s="1"/>
  <c r="U62" i="1"/>
  <c r="U69" i="1"/>
  <c r="Z69" i="1"/>
  <c r="AA69" i="1" s="1"/>
  <c r="Z73" i="1"/>
  <c r="AA73" i="1" s="1"/>
  <c r="U73" i="1"/>
  <c r="Z77" i="1"/>
  <c r="AA77" i="1" s="1"/>
  <c r="U77" i="1"/>
  <c r="U81" i="1"/>
  <c r="Z81" i="1"/>
  <c r="AA81" i="1" s="1"/>
  <c r="Z85" i="1"/>
  <c r="AA85" i="1" s="1"/>
  <c r="U85" i="1"/>
</calcChain>
</file>

<file path=xl/sharedStrings.xml><?xml version="1.0" encoding="utf-8"?>
<sst xmlns="http://schemas.openxmlformats.org/spreadsheetml/2006/main" count="609" uniqueCount="147">
  <si>
    <t>f1</t>
    <phoneticPr fontId="1" type="noConversion"/>
  </si>
  <si>
    <t>기준음원</t>
    <phoneticPr fontId="1" type="noConversion"/>
  </si>
  <si>
    <t>f2</t>
    <phoneticPr fontId="1" type="noConversion"/>
  </si>
  <si>
    <t>f3</t>
    <phoneticPr fontId="1" type="noConversion"/>
  </si>
  <si>
    <t>001-y(nodist)</t>
    <phoneticPr fontId="1" type="noConversion"/>
  </si>
  <si>
    <t>001-OE DIST</t>
    <phoneticPr fontId="1" type="noConversion"/>
  </si>
  <si>
    <t>002 Y DIST</t>
    <phoneticPr fontId="1" type="noConversion"/>
  </si>
  <si>
    <t>002 OE NODIST</t>
    <phoneticPr fontId="1" type="noConversion"/>
  </si>
  <si>
    <t>003 Y DIST</t>
    <phoneticPr fontId="1" type="noConversion"/>
  </si>
  <si>
    <t>003 OE NODIST</t>
    <phoneticPr fontId="1" type="noConversion"/>
  </si>
  <si>
    <t>004 Y NODIST</t>
    <phoneticPr fontId="1" type="noConversion"/>
  </si>
  <si>
    <t>004 OE DIST</t>
    <phoneticPr fontId="1" type="noConversion"/>
  </si>
  <si>
    <t>005 OE DIST</t>
    <phoneticPr fontId="1" type="noConversion"/>
  </si>
  <si>
    <t>006 Y DIST</t>
    <phoneticPr fontId="1" type="noConversion"/>
  </si>
  <si>
    <t>006 OE NODIST</t>
    <phoneticPr fontId="1" type="noConversion"/>
  </si>
  <si>
    <t>007 Y DIST</t>
    <phoneticPr fontId="1" type="noConversion"/>
  </si>
  <si>
    <t>007 OE NODIST</t>
    <phoneticPr fontId="1" type="noConversion"/>
  </si>
  <si>
    <t>008 Y NODIST</t>
    <phoneticPr fontId="1" type="noConversion"/>
  </si>
  <si>
    <t>008 OE DIST</t>
    <phoneticPr fontId="1" type="noConversion"/>
  </si>
  <si>
    <t>005 Y NODIST</t>
    <phoneticPr fontId="1" type="noConversion"/>
  </si>
  <si>
    <t>009 Y NODIST</t>
    <phoneticPr fontId="1" type="noConversion"/>
  </si>
  <si>
    <t>010 Y DIST</t>
    <phoneticPr fontId="1" type="noConversion"/>
  </si>
  <si>
    <t>010 OE NODIST</t>
    <phoneticPr fontId="1" type="noConversion"/>
  </si>
  <si>
    <t>009 OE DIST</t>
    <phoneticPr fontId="1" type="noConversion"/>
  </si>
  <si>
    <t>011 OE NODIST</t>
    <phoneticPr fontId="1" type="noConversion"/>
  </si>
  <si>
    <t>011 Y DIST</t>
    <phoneticPr fontId="1" type="noConversion"/>
  </si>
  <si>
    <t>012 Y NODIST</t>
    <phoneticPr fontId="1" type="noConversion"/>
  </si>
  <si>
    <t>012 OE DIST</t>
    <phoneticPr fontId="1" type="noConversion"/>
  </si>
  <si>
    <t>013 Y NODIST</t>
    <phoneticPr fontId="1" type="noConversion"/>
  </si>
  <si>
    <t>013 OE DIST</t>
    <phoneticPr fontId="1" type="noConversion"/>
  </si>
  <si>
    <t>014 Y DIST</t>
    <phoneticPr fontId="1" type="noConversion"/>
  </si>
  <si>
    <t>004 OE DIST</t>
    <phoneticPr fontId="1" type="noConversion"/>
  </si>
  <si>
    <t>평균</t>
    <phoneticPr fontId="1" type="noConversion"/>
  </si>
  <si>
    <t>표본편차</t>
    <phoneticPr fontId="1" type="noConversion"/>
  </si>
  <si>
    <t>swtest(0.01)</t>
    <phoneticPr fontId="1" type="noConversion"/>
  </si>
  <si>
    <t>t-value</t>
    <phoneticPr fontId="1" type="noConversion"/>
  </si>
  <si>
    <t>p-value</t>
    <phoneticPr fontId="1" type="noConversion"/>
  </si>
  <si>
    <t>swtest(0.05)</t>
    <phoneticPr fontId="1" type="noConversion"/>
  </si>
  <si>
    <t>015 Y DIST</t>
    <phoneticPr fontId="1" type="noConversion"/>
  </si>
  <si>
    <t>015 OE NODIST</t>
    <phoneticPr fontId="1" type="noConversion"/>
  </si>
  <si>
    <t>016 Y NODIST</t>
    <phoneticPr fontId="1" type="noConversion"/>
  </si>
  <si>
    <t>016 OE DIST</t>
    <phoneticPr fontId="1" type="noConversion"/>
  </si>
  <si>
    <t>(표준화된 편차)</t>
    <phoneticPr fontId="1" type="noConversion"/>
  </si>
  <si>
    <t>쳬비셰프 상한 =&gt; 정규분포 가정이 불가할때 꼬리확률의 상한값</t>
    <phoneticPr fontId="1" type="noConversion"/>
  </si>
  <si>
    <t>log</t>
    <phoneticPr fontId="1" type="noConversion"/>
  </si>
  <si>
    <t>#1</t>
    <phoneticPr fontId="1" type="noConversion"/>
  </si>
  <si>
    <t>f1-dist</t>
    <phoneticPr fontId="1" type="noConversion"/>
  </si>
  <si>
    <t>f1-nodist</t>
    <phoneticPr fontId="1" type="noConversion"/>
  </si>
  <si>
    <t>f2-dist</t>
    <phoneticPr fontId="1" type="noConversion"/>
  </si>
  <si>
    <t>f2-nodist</t>
    <phoneticPr fontId="1" type="noConversion"/>
  </si>
  <si>
    <t>f3-dist</t>
    <phoneticPr fontId="1" type="noConversion"/>
  </si>
  <si>
    <t>f3-nodist</t>
    <phoneticPr fontId="1" type="noConversion"/>
  </si>
  <si>
    <t>up</t>
    <phoneticPr fontId="1" type="noConversion"/>
  </si>
  <si>
    <t>down</t>
    <phoneticPr fontId="1" type="noConversion"/>
  </si>
  <si>
    <t>#5</t>
    <phoneticPr fontId="1" type="noConversion"/>
  </si>
  <si>
    <t>#9</t>
    <phoneticPr fontId="1" type="noConversion"/>
  </si>
  <si>
    <t>#13</t>
    <phoneticPr fontId="1" type="noConversion"/>
  </si>
  <si>
    <t>group1</t>
    <phoneticPr fontId="1" type="noConversion"/>
  </si>
  <si>
    <t>#2</t>
    <phoneticPr fontId="1" type="noConversion"/>
  </si>
  <si>
    <t>down(in,0.025)</t>
    <phoneticPr fontId="1" type="noConversion"/>
  </si>
  <si>
    <t>up(in,0.055)</t>
    <phoneticPr fontId="1" type="noConversion"/>
  </si>
  <si>
    <t>down(in,0.489)</t>
    <phoneticPr fontId="1" type="noConversion"/>
  </si>
  <si>
    <t>down(in,0.228)</t>
    <phoneticPr fontId="1" type="noConversion"/>
  </si>
  <si>
    <t>up(in,0.461)</t>
    <phoneticPr fontId="1" type="noConversion"/>
  </si>
  <si>
    <t>up(in,0.938)</t>
    <phoneticPr fontId="1" type="noConversion"/>
  </si>
  <si>
    <t>group2</t>
  </si>
  <si>
    <t>group2</t>
    <phoneticPr fontId="1" type="noConversion"/>
  </si>
  <si>
    <t>#6</t>
    <phoneticPr fontId="1" type="noConversion"/>
  </si>
  <si>
    <t>#10</t>
    <phoneticPr fontId="1" type="noConversion"/>
  </si>
  <si>
    <t>#14</t>
    <phoneticPr fontId="1" type="noConversion"/>
  </si>
  <si>
    <t>up(in,0.3176)</t>
    <phoneticPr fontId="1" type="noConversion"/>
  </si>
  <si>
    <t>up(in,0.859)</t>
    <phoneticPr fontId="1" type="noConversion"/>
  </si>
  <si>
    <t>up(in,0.208)</t>
    <phoneticPr fontId="1" type="noConversion"/>
  </si>
  <si>
    <t>up(in,0.21)</t>
    <phoneticPr fontId="1" type="noConversion"/>
  </si>
  <si>
    <t>down(in,0.575)</t>
    <phoneticPr fontId="1" type="noConversion"/>
  </si>
  <si>
    <t>group3</t>
  </si>
  <si>
    <t>group3</t>
    <phoneticPr fontId="1" type="noConversion"/>
  </si>
  <si>
    <t>#3</t>
    <phoneticPr fontId="1" type="noConversion"/>
  </si>
  <si>
    <t>#7</t>
    <phoneticPr fontId="1" type="noConversion"/>
  </si>
  <si>
    <t>#11</t>
    <phoneticPr fontId="1" type="noConversion"/>
  </si>
  <si>
    <t>#15</t>
    <phoneticPr fontId="1" type="noConversion"/>
  </si>
  <si>
    <t>down(in,0.368)</t>
    <phoneticPr fontId="1" type="noConversion"/>
  </si>
  <si>
    <t>up(in,0.152)</t>
    <phoneticPr fontId="1" type="noConversion"/>
  </si>
  <si>
    <t>down(in,0.64)</t>
    <phoneticPr fontId="1" type="noConversion"/>
  </si>
  <si>
    <t>up(in,0.816)</t>
    <phoneticPr fontId="1" type="noConversion"/>
  </si>
  <si>
    <t>group4</t>
    <phoneticPr fontId="1" type="noConversion"/>
  </si>
  <si>
    <t>#4</t>
    <phoneticPr fontId="1" type="noConversion"/>
  </si>
  <si>
    <t>#8</t>
    <phoneticPr fontId="1" type="noConversion"/>
  </si>
  <si>
    <t>#12</t>
    <phoneticPr fontId="1" type="noConversion"/>
  </si>
  <si>
    <t>#16</t>
    <phoneticPr fontId="1" type="noConversion"/>
  </si>
  <si>
    <t>down(in, 0.014)</t>
    <phoneticPr fontId="1" type="noConversion"/>
  </si>
  <si>
    <t>up(0.0237)</t>
    <phoneticPr fontId="1" type="noConversion"/>
  </si>
  <si>
    <t>up(in,0.339)</t>
    <phoneticPr fontId="1" type="noConversion"/>
  </si>
  <si>
    <t>up(in,0.018)</t>
    <phoneticPr fontId="1" type="noConversion"/>
  </si>
  <si>
    <t>up(in,0.2417)</t>
    <phoneticPr fontId="1" type="noConversion"/>
  </si>
  <si>
    <t>up(in,0.044)</t>
    <phoneticPr fontId="1" type="noConversion"/>
  </si>
  <si>
    <t>group2(y부터실험)/y distortion</t>
    <phoneticPr fontId="1" type="noConversion"/>
  </si>
  <si>
    <t>group3(oe부터실험)/y distortion</t>
    <phoneticPr fontId="1" type="noConversion"/>
  </si>
  <si>
    <t>group4(y부터실험)/oe distortion</t>
    <phoneticPr fontId="1" type="noConversion"/>
  </si>
  <si>
    <t>group1(oe부터실험)/oe distortion</t>
    <phoneticPr fontId="1" type="noConversion"/>
  </si>
  <si>
    <t>yf1</t>
    <phoneticPr fontId="1" type="noConversion"/>
  </si>
  <si>
    <t>yf2</t>
    <phoneticPr fontId="1" type="noConversion"/>
  </si>
  <si>
    <t>yf3</t>
    <phoneticPr fontId="1" type="noConversion"/>
  </si>
  <si>
    <t>oe f1</t>
    <phoneticPr fontId="1" type="noConversion"/>
  </si>
  <si>
    <t>oef2</t>
    <phoneticPr fontId="1" type="noConversion"/>
  </si>
  <si>
    <t>oef3</t>
    <phoneticPr fontId="1" type="noConversion"/>
  </si>
  <si>
    <t>nums</t>
    <phoneticPr fontId="1" type="noConversion"/>
  </si>
  <si>
    <t>grps</t>
    <phoneticPr fontId="1" type="noConversion"/>
  </si>
  <si>
    <t>평균순위</t>
    <phoneticPr fontId="1" type="noConversion"/>
  </si>
  <si>
    <t>순위1</t>
    <phoneticPr fontId="1" type="noConversion"/>
  </si>
  <si>
    <t>oe 부터 실험</t>
    <phoneticPr fontId="1" type="noConversion"/>
  </si>
  <si>
    <t>y 부터 실험</t>
    <phoneticPr fontId="1" type="noConversion"/>
  </si>
  <si>
    <t>oe</t>
    <phoneticPr fontId="1" type="noConversion"/>
  </si>
  <si>
    <t>dist</t>
    <phoneticPr fontId="1" type="noConversion"/>
  </si>
  <si>
    <t>y</t>
    <phoneticPr fontId="1" type="noConversion"/>
  </si>
  <si>
    <t>ideal</t>
    <phoneticPr fontId="1" type="noConversion"/>
  </si>
  <si>
    <t xml:space="preserve">ideal </t>
    <phoneticPr fontId="1" type="noConversion"/>
  </si>
  <si>
    <t>빼기</t>
    <phoneticPr fontId="1" type="noConversion"/>
  </si>
  <si>
    <t>nodist가 오차범위 내 들어온 경우</t>
    <phoneticPr fontId="1" type="noConversion"/>
  </si>
  <si>
    <t>dist가 오차범위 내로 들어온 경우</t>
    <phoneticPr fontId="1" type="noConversion"/>
  </si>
  <si>
    <t>nodist에서 이상적인 포먼트에 아예 도달하지 못한 경우</t>
    <phoneticPr fontId="1" type="noConversion"/>
  </si>
  <si>
    <t>dist에서 이상적인 포먼트포다 아예 도달하지 못한 경우</t>
    <phoneticPr fontId="1" type="noConversion"/>
  </si>
  <si>
    <t>두번째와 첫번째 다 분석한 경우</t>
    <phoneticPr fontId="1" type="noConversion"/>
  </si>
  <si>
    <t>두번째 실험을 제하고 첫번째 실험만 넣은 경우 (후에 진행한 중간값 분석을 보았을 때, 처음과 두번째 사이의 상관관계가 보임)</t>
    <phoneticPr fontId="1" type="noConversion"/>
  </si>
  <si>
    <t>노란부분만 진행</t>
    <phoneticPr fontId="1" type="noConversion"/>
  </si>
  <si>
    <t xml:space="preserve"> =&gt; 맞추거나 더내려감</t>
    <phoneticPr fontId="1" type="noConversion"/>
  </si>
  <si>
    <t>dist에서 이상적인 포먼트에 아예 도달하지 못한 경우</t>
    <phoneticPr fontId="1" type="noConversion"/>
  </si>
  <si>
    <t>두번째 실험만</t>
    <phoneticPr fontId="1" type="noConversion"/>
  </si>
  <si>
    <t>no distortion</t>
    <phoneticPr fontId="1" type="noConversion"/>
  </si>
  <si>
    <t>초기 4개값 제거 -&gt; 이를 제거해야지만 각 피험자에서 정규성 분포가 만족.</t>
    <phoneticPr fontId="1" type="noConversion"/>
  </si>
  <si>
    <t>정규성:릴리포스(기각역0.01)</t>
    <phoneticPr fontId="1" type="noConversion"/>
  </si>
  <si>
    <t>group3(oe부터실험)/y shfited</t>
    <phoneticPr fontId="1" type="noConversion"/>
  </si>
  <si>
    <t>group4(y부터실험)/oe shifted</t>
    <phoneticPr fontId="1" type="noConversion"/>
  </si>
  <si>
    <t>순위</t>
    <phoneticPr fontId="1" type="noConversion"/>
  </si>
  <si>
    <t>group2 (y부터 / y shifted)</t>
    <phoneticPr fontId="1" type="noConversion"/>
  </si>
  <si>
    <t>group1 (oe부터 /oe/ shifted)</t>
    <phoneticPr fontId="1" type="noConversion"/>
  </si>
  <si>
    <t>/oe/-&gt;/y/</t>
    <phoneticPr fontId="1" type="noConversion"/>
  </si>
  <si>
    <t>formant shift</t>
    <phoneticPr fontId="1" type="noConversion"/>
  </si>
  <si>
    <t>실험 순서</t>
    <phoneticPr fontId="1" type="noConversion"/>
  </si>
  <si>
    <t>/y/-&gt;/oe/</t>
    <phoneticPr fontId="1" type="noConversion"/>
  </si>
  <si>
    <t>/oe/에 적용</t>
    <phoneticPr fontId="1" type="noConversion"/>
  </si>
  <si>
    <t>/y/에 적용</t>
  </si>
  <si>
    <t>/y/에 적용</t>
    <phoneticPr fontId="1" type="noConversion"/>
  </si>
  <si>
    <t xml:space="preserve"> group</t>
    <phoneticPr fontId="1" type="noConversion"/>
  </si>
  <si>
    <t>Table 1. /y/ f2</t>
    <phoneticPr fontId="1" type="noConversion"/>
  </si>
  <si>
    <t>Table 2. /oe/ f2</t>
    <phoneticPr fontId="1" type="noConversion"/>
  </si>
  <si>
    <t>group1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</si>
</sst>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24" formatCode="\$#,##0_);[Red]\(\$#,##0\)"/>
  </numFmts>
  <fonts count="9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color rgb="FFFFFFFF"/>
      <name val="Ubuntu Mono"/>
      <family val="3"/>
    </font>
    <font>
      <sz val="1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8"/>
      <color theme="1"/>
      <name val="맑은 고딕"/>
      <family val="3"/>
      <charset val="129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3">
    <xf numFmtId="0" fontId="0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5" fillId="0" borderId="9" applyNumberFormat="0" applyFill="0" applyAlignment="0" applyProtection="0">
      <alignment vertical="center"/>
    </xf>
  </cellStyleXfs>
  <cellXfs count="50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2" fillId="0" borderId="0" xfId="0" applyFont="1">
      <alignment vertical="center"/>
    </xf>
    <xf numFmtId="9" fontId="0" fillId="0" borderId="0" xfId="0" applyNumberFormat="1">
      <alignment vertical="center"/>
    </xf>
    <xf numFmtId="0" fontId="0" fillId="2" borderId="0" xfId="0" applyFill="1">
      <alignment vertical="center"/>
    </xf>
    <xf numFmtId="0" fontId="0" fillId="2" borderId="1" xfId="0" applyFill="1" applyBorder="1">
      <alignment vertical="center"/>
    </xf>
    <xf numFmtId="0" fontId="0" fillId="2" borderId="2" xfId="0" applyFill="1" applyBorder="1">
      <alignment vertical="center"/>
    </xf>
    <xf numFmtId="0" fontId="0" fillId="2" borderId="3" xfId="0" applyFill="1" applyBorder="1">
      <alignment vertical="center"/>
    </xf>
    <xf numFmtId="0" fontId="0" fillId="3" borderId="4" xfId="0" applyFill="1" applyBorder="1">
      <alignment vertical="center"/>
    </xf>
    <xf numFmtId="0" fontId="0" fillId="3" borderId="0" xfId="0" applyFill="1">
      <alignment vertical="center"/>
    </xf>
    <xf numFmtId="0" fontId="0" fillId="3" borderId="5" xfId="0" applyFill="1" applyBorder="1">
      <alignment vertical="center"/>
    </xf>
    <xf numFmtId="0" fontId="0" fillId="4" borderId="4" xfId="0" applyFill="1" applyBorder="1">
      <alignment vertical="center"/>
    </xf>
    <xf numFmtId="0" fontId="0" fillId="4" borderId="0" xfId="0" applyFill="1">
      <alignment vertical="center"/>
    </xf>
    <xf numFmtId="0" fontId="0" fillId="4" borderId="5" xfId="0" applyFill="1" applyBorder="1">
      <alignment vertical="center"/>
    </xf>
    <xf numFmtId="0" fontId="0" fillId="2" borderId="4" xfId="0" applyFill="1" applyBorder="1">
      <alignment vertical="center"/>
    </xf>
    <xf numFmtId="0" fontId="0" fillId="2" borderId="5" xfId="0" applyFill="1" applyBorder="1">
      <alignment vertical="center"/>
    </xf>
    <xf numFmtId="0" fontId="0" fillId="4" borderId="6" xfId="0" applyFill="1" applyBorder="1">
      <alignment vertical="center"/>
    </xf>
    <xf numFmtId="0" fontId="0" fillId="4" borderId="7" xfId="0" applyFill="1" applyBorder="1">
      <alignment vertical="center"/>
    </xf>
    <xf numFmtId="0" fontId="0" fillId="4" borderId="8" xfId="0" applyFill="1" applyBorder="1">
      <alignment vertical="center"/>
    </xf>
    <xf numFmtId="0" fontId="3" fillId="2" borderId="0" xfId="0" applyFont="1" applyFill="1">
      <alignment vertical="center"/>
    </xf>
    <xf numFmtId="11" fontId="3" fillId="2" borderId="0" xfId="0" applyNumberFormat="1" applyFont="1" applyFill="1">
      <alignment vertical="center"/>
    </xf>
    <xf numFmtId="11" fontId="0" fillId="2" borderId="0" xfId="0" applyNumberFormat="1" applyFill="1">
      <alignment vertical="center"/>
    </xf>
    <xf numFmtId="0" fontId="0" fillId="5" borderId="0" xfId="0" applyFill="1">
      <alignment vertical="center"/>
    </xf>
    <xf numFmtId="0" fontId="2" fillId="5" borderId="0" xfId="0" applyFont="1" applyFill="1">
      <alignment vertical="center"/>
    </xf>
    <xf numFmtId="0" fontId="0" fillId="5" borderId="2" xfId="0" applyFill="1" applyBorder="1">
      <alignment vertical="center"/>
    </xf>
    <xf numFmtId="0" fontId="0" fillId="5" borderId="7" xfId="0" applyFill="1" applyBorder="1">
      <alignment vertical="center"/>
    </xf>
    <xf numFmtId="24" fontId="0" fillId="0" borderId="0" xfId="0" applyNumberFormat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0" fillId="8" borderId="0" xfId="0" applyFill="1">
      <alignment vertical="center"/>
    </xf>
    <xf numFmtId="0" fontId="0" fillId="9" borderId="0" xfId="0" applyFill="1">
      <alignment vertical="center"/>
    </xf>
    <xf numFmtId="0" fontId="0" fillId="10" borderId="0" xfId="0" applyFill="1">
      <alignment vertical="center"/>
    </xf>
    <xf numFmtId="0" fontId="0" fillId="11" borderId="0" xfId="0" applyFill="1">
      <alignment vertical="center"/>
    </xf>
    <xf numFmtId="9" fontId="0" fillId="0" borderId="0" xfId="1" applyFont="1">
      <alignment vertical="center"/>
    </xf>
    <xf numFmtId="0" fontId="6" fillId="2" borderId="9" xfId="2" applyFont="1" applyFill="1">
      <alignment vertical="center"/>
    </xf>
    <xf numFmtId="0" fontId="6" fillId="2" borderId="9" xfId="2" applyFont="1" applyFill="1" applyAlignment="1">
      <alignment horizontal="right" vertical="center"/>
    </xf>
    <xf numFmtId="0" fontId="6" fillId="9" borderId="9" xfId="2" applyFont="1" applyFill="1">
      <alignment vertical="center"/>
    </xf>
    <xf numFmtId="0" fontId="6" fillId="9" borderId="9" xfId="2" applyFont="1" applyFill="1" applyAlignment="1">
      <alignment horizontal="right" vertical="center"/>
    </xf>
    <xf numFmtId="0" fontId="7" fillId="0" borderId="9" xfId="2" applyFont="1" applyAlignment="1">
      <alignment horizontal="right" vertical="center"/>
    </xf>
    <xf numFmtId="0" fontId="7" fillId="2" borderId="9" xfId="2" applyFont="1" applyFill="1" applyAlignment="1">
      <alignment horizontal="right" vertical="center"/>
    </xf>
    <xf numFmtId="0" fontId="7" fillId="9" borderId="9" xfId="2" applyFont="1" applyFill="1" applyAlignment="1">
      <alignment horizontal="right" vertical="center"/>
    </xf>
    <xf numFmtId="0" fontId="8" fillId="0" borderId="9" xfId="2" applyFont="1">
      <alignment vertical="center"/>
    </xf>
    <xf numFmtId="0" fontId="6" fillId="12" borderId="9" xfId="2" applyFont="1" applyFill="1">
      <alignment vertical="center"/>
    </xf>
    <xf numFmtId="0" fontId="6" fillId="12" borderId="9" xfId="2" applyFont="1" applyFill="1" applyAlignment="1">
      <alignment horizontal="right" vertical="center"/>
    </xf>
    <xf numFmtId="0" fontId="7" fillId="12" borderId="9" xfId="2" applyFont="1" applyFill="1" applyAlignment="1">
      <alignment horizontal="right" vertical="center"/>
    </xf>
    <xf numFmtId="0" fontId="6" fillId="13" borderId="9" xfId="2" applyFont="1" applyFill="1">
      <alignment vertical="center"/>
    </xf>
    <xf numFmtId="0" fontId="6" fillId="13" borderId="9" xfId="2" applyFont="1" applyFill="1" applyAlignment="1">
      <alignment horizontal="right" vertical="center"/>
    </xf>
    <xf numFmtId="0" fontId="7" fillId="13" borderId="9" xfId="2" applyFont="1" applyFill="1" applyAlignment="1">
      <alignment horizontal="right" vertical="center"/>
    </xf>
    <xf numFmtId="0" fontId="0" fillId="0" borderId="0" xfId="0" applyAlignment="1">
      <alignment horizontal="center" vertical="center"/>
    </xf>
    <xf numFmtId="0" fontId="7" fillId="0" borderId="9" xfId="2" applyFont="1" applyAlignment="1">
      <alignment horizontal="right" vertical="center"/>
    </xf>
  </cellXfs>
  <cellStyles count="3">
    <cellStyle name="백분율" xfId="1" builtinId="5"/>
    <cellStyle name="요약" xfId="2" builtinId="2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367558720499374"/>
          <c:y val="4.5091643843796346E-2"/>
          <c:w val="0.60411384013080316"/>
          <c:h val="0.75204405230888904"/>
        </c:manualLayout>
      </c:layout>
      <c:barChart>
        <c:barDir val="col"/>
        <c:grouping val="clustered"/>
        <c:varyColors val="0"/>
        <c:ser>
          <c:idx val="0"/>
          <c:order val="0"/>
          <c:spPr>
            <a:pattFill prst="pct10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val>
            <c:numRef>
              <c:f>Sheet8!$W$9:$X$9</c:f>
              <c:numCache>
                <c:formatCode>0%</c:formatCode>
                <c:ptCount val="2"/>
                <c:pt idx="0">
                  <c:v>0.25</c:v>
                </c:pt>
                <c:pt idx="1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CA-4DF7-B8EE-AFA03ADAB36C}"/>
            </c:ext>
          </c:extLst>
        </c:ser>
        <c:ser>
          <c:idx val="1"/>
          <c:order val="1"/>
          <c:spPr>
            <a:pattFill prst="dkUp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val>
            <c:numRef>
              <c:f>Sheet8!$W$10:$X$10</c:f>
              <c:numCache>
                <c:formatCode>0%</c:formatCode>
                <c:ptCount val="2"/>
                <c:pt idx="0">
                  <c:v>0.625</c:v>
                </c:pt>
                <c:pt idx="1">
                  <c:v>0.375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CA-4DF7-B8EE-AFA03ADAB3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255719144"/>
        <c:axId val="255714464"/>
      </c:barChart>
      <c:catAx>
        <c:axId val="255719144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55714464"/>
        <c:crosses val="autoZero"/>
        <c:auto val="1"/>
        <c:lblAlgn val="ctr"/>
        <c:lblOffset val="100"/>
        <c:noMultiLvlLbl val="0"/>
      </c:catAx>
      <c:valAx>
        <c:axId val="25571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55719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gradFill>
        <a:gsLst>
          <a:gs pos="0">
            <a:schemeClr val="accent1">
              <a:lumMod val="5000"/>
              <a:lumOff val="95000"/>
            </a:schemeClr>
          </a:gs>
          <a:gs pos="74000">
            <a:schemeClr val="accent1">
              <a:lumMod val="45000"/>
              <a:lumOff val="55000"/>
            </a:schemeClr>
          </a:gs>
          <a:gs pos="83000">
            <a:schemeClr val="accent1">
              <a:lumMod val="45000"/>
              <a:lumOff val="55000"/>
            </a:schemeClr>
          </a:gs>
          <a:gs pos="100000">
            <a:schemeClr val="accent1">
              <a:lumMod val="30000"/>
              <a:lumOff val="70000"/>
            </a:schemeClr>
          </a:gs>
        </a:gsLst>
        <a:lin ang="5400000" scaled="1"/>
      </a:gra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pattFill prst="pct5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val>
            <c:numRef>
              <c:f>Sheet8!$X$21:$Y$21</c:f>
              <c:numCache>
                <c:formatCode>0%</c:formatCode>
                <c:ptCount val="2"/>
                <c:pt idx="0">
                  <c:v>0.375</c:v>
                </c:pt>
                <c:pt idx="1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C4-4862-B048-130B56D183E3}"/>
            </c:ext>
          </c:extLst>
        </c:ser>
        <c:ser>
          <c:idx val="1"/>
          <c:order val="1"/>
          <c:spPr>
            <a:pattFill prst="dkUp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val>
            <c:numRef>
              <c:f>Sheet8!$X$22:$Y$22</c:f>
              <c:numCache>
                <c:formatCode>0%</c:formatCode>
                <c:ptCount val="2"/>
                <c:pt idx="0">
                  <c:v>1</c:v>
                </c:pt>
                <c:pt idx="1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C4-4862-B048-130B56D183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592284464"/>
        <c:axId val="592286984"/>
      </c:barChart>
      <c:catAx>
        <c:axId val="592284464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2286984"/>
        <c:crosses val="autoZero"/>
        <c:auto val="1"/>
        <c:lblAlgn val="ctr"/>
        <c:lblOffset val="100"/>
        <c:noMultiLvlLbl val="0"/>
      </c:catAx>
      <c:valAx>
        <c:axId val="5922869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2284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1789873</xdr:colOff>
      <xdr:row>2</xdr:row>
      <xdr:rowOff>145002</xdr:rowOff>
    </xdr:from>
    <xdr:to>
      <xdr:col>18</xdr:col>
      <xdr:colOff>466144</xdr:colOff>
      <xdr:row>16</xdr:row>
      <xdr:rowOff>149418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C50155E5-223E-E525-C9C8-1B94FAAAAF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457343</xdr:colOff>
      <xdr:row>2</xdr:row>
      <xdr:rowOff>150550</xdr:rowOff>
    </xdr:from>
    <xdr:to>
      <xdr:col>24</xdr:col>
      <xdr:colOff>41953</xdr:colOff>
      <xdr:row>16</xdr:row>
      <xdr:rowOff>205880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0D4FDD6C-4FE5-A107-443E-3BBA1BC171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6470F-517C-4179-8F7D-20D60674FA53}">
  <dimension ref="A1:V21"/>
  <sheetViews>
    <sheetView topLeftCell="D1" zoomScale="97" workbookViewId="0">
      <selection activeCell="J2" sqref="J2:O6"/>
    </sheetView>
  </sheetViews>
  <sheetFormatPr defaultRowHeight="17.399999999999999" x14ac:dyDescent="0.4"/>
  <cols>
    <col min="10" max="10" width="31.3984375" customWidth="1"/>
  </cols>
  <sheetData>
    <row r="1" spans="1:22" x14ac:dyDescent="0.4">
      <c r="A1" t="s">
        <v>100</v>
      </c>
      <c r="B1" t="s">
        <v>101</v>
      </c>
      <c r="C1" t="s">
        <v>102</v>
      </c>
      <c r="D1" t="s">
        <v>103</v>
      </c>
      <c r="E1" t="s">
        <v>104</v>
      </c>
      <c r="F1" t="s">
        <v>105</v>
      </c>
      <c r="G1" t="s">
        <v>106</v>
      </c>
      <c r="H1" t="s">
        <v>107</v>
      </c>
    </row>
    <row r="2" spans="1:22" x14ac:dyDescent="0.4">
      <c r="A2" s="9">
        <v>8.3378149020980921</v>
      </c>
      <c r="B2" s="9">
        <v>10.638684635333725</v>
      </c>
      <c r="C2" s="9">
        <v>11.127106245566054</v>
      </c>
      <c r="D2" s="9">
        <v>8.640934526784644</v>
      </c>
      <c r="E2" s="9">
        <v>10.450778717848566</v>
      </c>
      <c r="F2" s="9">
        <v>11.12300396637281</v>
      </c>
      <c r="G2" s="9">
        <v>9</v>
      </c>
      <c r="H2" s="9" t="s">
        <v>57</v>
      </c>
      <c r="I2" s="9">
        <v>1</v>
      </c>
      <c r="K2" t="s">
        <v>109</v>
      </c>
      <c r="L2">
        <v>2</v>
      </c>
      <c r="M2">
        <v>3</v>
      </c>
      <c r="N2">
        <v>4</v>
      </c>
      <c r="O2" t="s">
        <v>108</v>
      </c>
    </row>
    <row r="3" spans="1:22" x14ac:dyDescent="0.4">
      <c r="A3" s="9">
        <v>8.291572247954015</v>
      </c>
      <c r="B3" s="9">
        <v>10.707013766986071</v>
      </c>
      <c r="C3" s="9">
        <v>11.158740112170978</v>
      </c>
      <c r="D3" s="9">
        <v>8.6789099253896858</v>
      </c>
      <c r="E3" s="9">
        <v>10.566499824492119</v>
      </c>
      <c r="F3" s="9">
        <v>11.183899949727721</v>
      </c>
      <c r="G3" s="9">
        <v>1</v>
      </c>
      <c r="H3" s="9" t="s">
        <v>57</v>
      </c>
      <c r="I3" s="27">
        <v>2</v>
      </c>
      <c r="J3" t="s">
        <v>99</v>
      </c>
      <c r="K3">
        <v>1</v>
      </c>
      <c r="L3">
        <v>5</v>
      </c>
      <c r="M3">
        <v>7</v>
      </c>
      <c r="N3">
        <v>11</v>
      </c>
      <c r="O3">
        <f>AVERAGE(K3:N3)</f>
        <v>6</v>
      </c>
    </row>
    <row r="4" spans="1:22" x14ac:dyDescent="0.4">
      <c r="A4" s="9">
        <v>8.3472193272651012</v>
      </c>
      <c r="B4" s="9">
        <v>10.783008705746907</v>
      </c>
      <c r="C4" s="9">
        <v>10.998117870221275</v>
      </c>
      <c r="D4" s="9">
        <v>8.8373847242303505</v>
      </c>
      <c r="E4" s="9">
        <v>10.578003242270473</v>
      </c>
      <c r="F4" s="9">
        <v>10.950274877318609</v>
      </c>
      <c r="G4" s="9">
        <v>13</v>
      </c>
      <c r="H4" s="9" t="s">
        <v>57</v>
      </c>
      <c r="I4" s="12">
        <v>3</v>
      </c>
      <c r="J4" t="s">
        <v>96</v>
      </c>
      <c r="K4">
        <v>3</v>
      </c>
      <c r="L4">
        <v>8</v>
      </c>
      <c r="M4">
        <v>9</v>
      </c>
      <c r="N4">
        <v>13</v>
      </c>
      <c r="O4">
        <f t="shared" ref="O4:O6" si="0">AVERAGE(K4:N4)</f>
        <v>8.25</v>
      </c>
    </row>
    <row r="5" spans="1:22" x14ac:dyDescent="0.4">
      <c r="A5" s="9">
        <v>8.4405666861640505</v>
      </c>
      <c r="B5" s="9">
        <v>10.782727883785643</v>
      </c>
      <c r="C5" s="9">
        <v>11.176963646175398</v>
      </c>
      <c r="D5" s="9">
        <v>8.919129619705183</v>
      </c>
      <c r="E5" s="9">
        <v>10.634343857135502</v>
      </c>
      <c r="F5" s="9">
        <v>11.10066997526828</v>
      </c>
      <c r="G5" s="9">
        <v>5</v>
      </c>
      <c r="H5" s="9" t="s">
        <v>57</v>
      </c>
      <c r="I5" s="28">
        <v>4</v>
      </c>
      <c r="J5" t="s">
        <v>97</v>
      </c>
      <c r="K5">
        <v>2</v>
      </c>
      <c r="L5">
        <v>6</v>
      </c>
      <c r="M5">
        <v>10</v>
      </c>
      <c r="N5">
        <v>12</v>
      </c>
      <c r="O5">
        <f t="shared" si="0"/>
        <v>7.5</v>
      </c>
      <c r="T5" s="9">
        <v>10.638684635333725</v>
      </c>
      <c r="V5" s="9">
        <v>10.450778717848566</v>
      </c>
    </row>
    <row r="6" spans="1:22" x14ac:dyDescent="0.4">
      <c r="A6" s="12">
        <v>8.5640696502424198</v>
      </c>
      <c r="B6" s="12">
        <v>10.66344127825851</v>
      </c>
      <c r="C6" s="12">
        <v>11.088416506790002</v>
      </c>
      <c r="D6" s="12">
        <v>8.8072561019806628</v>
      </c>
      <c r="E6" s="12">
        <v>10.529689464868607</v>
      </c>
      <c r="F6" s="12">
        <v>11.148344455686399</v>
      </c>
      <c r="G6" s="12">
        <v>2</v>
      </c>
      <c r="H6" s="12" t="s">
        <v>66</v>
      </c>
      <c r="I6" s="9">
        <v>5</v>
      </c>
      <c r="J6" t="s">
        <v>98</v>
      </c>
      <c r="K6">
        <v>4</v>
      </c>
      <c r="L6">
        <v>14</v>
      </c>
      <c r="M6">
        <v>15</v>
      </c>
      <c r="N6">
        <v>16</v>
      </c>
      <c r="O6">
        <f t="shared" si="0"/>
        <v>12.25</v>
      </c>
      <c r="T6" s="9">
        <v>10.707013766986071</v>
      </c>
      <c r="V6" s="9">
        <v>10.566499824492119</v>
      </c>
    </row>
    <row r="7" spans="1:22" x14ac:dyDescent="0.4">
      <c r="A7" s="12">
        <v>8.7003706613520073</v>
      </c>
      <c r="B7" s="12">
        <v>10.478722051537384</v>
      </c>
      <c r="C7" s="12">
        <v>10.95849539457044</v>
      </c>
      <c r="D7" s="12">
        <v>8.8758633903554074</v>
      </c>
      <c r="E7" s="12">
        <v>10.593892109992181</v>
      </c>
      <c r="F7" s="12">
        <v>11.034247193216816</v>
      </c>
      <c r="G7" s="12">
        <v>6</v>
      </c>
      <c r="H7" s="12" t="s">
        <v>66</v>
      </c>
      <c r="I7">
        <v>6</v>
      </c>
      <c r="T7" s="9">
        <v>10.783008705746907</v>
      </c>
      <c r="V7" s="9">
        <v>10.578003242270473</v>
      </c>
    </row>
    <row r="8" spans="1:22" x14ac:dyDescent="0.4">
      <c r="A8" s="12">
        <v>8.234201275331948</v>
      </c>
      <c r="B8" s="12">
        <v>10.4803728142521</v>
      </c>
      <c r="C8" s="12">
        <v>11.036891989087463</v>
      </c>
      <c r="D8" s="12">
        <v>8.608483814840703</v>
      </c>
      <c r="E8" s="12">
        <v>10.599488126151996</v>
      </c>
      <c r="F8" s="12">
        <v>11.10701464558375</v>
      </c>
      <c r="G8" s="12">
        <v>10</v>
      </c>
      <c r="H8" s="12" t="s">
        <v>66</v>
      </c>
      <c r="I8" s="27">
        <v>7</v>
      </c>
      <c r="T8" s="9">
        <v>10.782727883785643</v>
      </c>
      <c r="V8" s="9">
        <v>10.634343857135502</v>
      </c>
    </row>
    <row r="9" spans="1:22" x14ac:dyDescent="0.4">
      <c r="A9" s="12">
        <v>8.5313622751967504</v>
      </c>
      <c r="B9" s="12">
        <v>10.647697419706391</v>
      </c>
      <c r="C9" s="12">
        <v>11.169644900415072</v>
      </c>
      <c r="D9" s="12">
        <v>8.8778025683045811</v>
      </c>
      <c r="E9" s="12">
        <v>10.650451872029443</v>
      </c>
      <c r="F9" s="12">
        <v>11.203001499768495</v>
      </c>
      <c r="G9" s="12">
        <v>14</v>
      </c>
      <c r="H9" s="12" t="s">
        <v>66</v>
      </c>
      <c r="I9" s="9">
        <v>8</v>
      </c>
      <c r="K9" t="s">
        <v>109</v>
      </c>
      <c r="L9">
        <v>2</v>
      </c>
      <c r="M9">
        <v>3</v>
      </c>
      <c r="N9">
        <v>4</v>
      </c>
      <c r="T9" s="12">
        <v>10.66344127825851</v>
      </c>
      <c r="V9" s="12">
        <v>10.529689464868607</v>
      </c>
    </row>
    <row r="10" spans="1:22" x14ac:dyDescent="0.4">
      <c r="A10" s="27">
        <v>8.7177182539443567</v>
      </c>
      <c r="B10" s="27">
        <v>10.700311382890517</v>
      </c>
      <c r="C10" s="27">
        <v>11.116301717430431</v>
      </c>
      <c r="D10" s="27">
        <v>8.9152943183110018</v>
      </c>
      <c r="E10" s="27">
        <v>10.507460161899431</v>
      </c>
      <c r="F10" s="27">
        <v>11.175996523962821</v>
      </c>
      <c r="G10" s="27">
        <v>15</v>
      </c>
      <c r="H10" s="27" t="s">
        <v>76</v>
      </c>
      <c r="I10" s="12">
        <v>9</v>
      </c>
      <c r="J10" t="s">
        <v>99</v>
      </c>
      <c r="K10">
        <v>1</v>
      </c>
      <c r="L10">
        <v>5</v>
      </c>
      <c r="M10">
        <v>8</v>
      </c>
      <c r="N10">
        <v>12</v>
      </c>
      <c r="O10">
        <f>ABS(K10-6)</f>
        <v>5</v>
      </c>
      <c r="P10">
        <f t="shared" ref="P10:R13" si="1">ABS(L10-6)</f>
        <v>1</v>
      </c>
      <c r="Q10">
        <f t="shared" si="1"/>
        <v>2</v>
      </c>
      <c r="R10">
        <f t="shared" si="1"/>
        <v>6</v>
      </c>
      <c r="S10">
        <f>AVERAGE(O10:R10)</f>
        <v>3.5</v>
      </c>
      <c r="T10" s="12">
        <v>10.478722051537384</v>
      </c>
      <c r="V10" s="12">
        <v>10.593892109992181</v>
      </c>
    </row>
    <row r="11" spans="1:22" x14ac:dyDescent="0.4">
      <c r="A11" s="27">
        <v>8.3804927588745084</v>
      </c>
      <c r="B11" s="27">
        <v>10.829207727038819</v>
      </c>
      <c r="C11" s="27">
        <v>11.249147471537437</v>
      </c>
      <c r="D11" s="27">
        <v>8.8097507227200076</v>
      </c>
      <c r="E11" s="27">
        <v>10.575455192720991</v>
      </c>
      <c r="F11" s="27">
        <v>11.363364067025191</v>
      </c>
      <c r="G11" s="27">
        <v>7</v>
      </c>
      <c r="H11" s="27" t="s">
        <v>76</v>
      </c>
      <c r="I11" s="12">
        <v>10</v>
      </c>
      <c r="J11" t="s">
        <v>96</v>
      </c>
      <c r="K11">
        <v>3</v>
      </c>
      <c r="L11">
        <v>9</v>
      </c>
      <c r="M11">
        <v>10</v>
      </c>
      <c r="N11">
        <v>14</v>
      </c>
      <c r="O11">
        <f t="shared" ref="O11:O13" si="2">ABS(K11-6)</f>
        <v>3</v>
      </c>
      <c r="P11">
        <f t="shared" si="1"/>
        <v>3</v>
      </c>
      <c r="Q11">
        <f t="shared" si="1"/>
        <v>4</v>
      </c>
      <c r="R11">
        <f t="shared" si="1"/>
        <v>8</v>
      </c>
      <c r="S11">
        <f t="shared" ref="S11:S13" si="3">AVERAGE(O11:R11)</f>
        <v>4.5</v>
      </c>
      <c r="T11" s="12">
        <v>10.4803728142521</v>
      </c>
      <c r="V11" s="12">
        <v>10.599488126151996</v>
      </c>
    </row>
    <row r="12" spans="1:22" x14ac:dyDescent="0.4">
      <c r="A12" s="27">
        <v>8.343027231674494</v>
      </c>
      <c r="B12" s="27">
        <v>10.6589246817305</v>
      </c>
      <c r="C12" s="27">
        <v>10.950432705368916</v>
      </c>
      <c r="D12" s="27">
        <v>8.6629510099702838</v>
      </c>
      <c r="E12" s="27">
        <v>10.601054127777639</v>
      </c>
      <c r="F12" s="27">
        <v>11.110510346904839</v>
      </c>
      <c r="G12" s="27">
        <v>3</v>
      </c>
      <c r="H12" s="27" t="s">
        <v>76</v>
      </c>
      <c r="I12" s="27">
        <v>11</v>
      </c>
      <c r="J12" t="s">
        <v>97</v>
      </c>
      <c r="K12">
        <v>2</v>
      </c>
      <c r="L12">
        <v>7</v>
      </c>
      <c r="M12">
        <v>11</v>
      </c>
      <c r="N12">
        <v>13</v>
      </c>
      <c r="O12">
        <f t="shared" si="2"/>
        <v>4</v>
      </c>
      <c r="P12">
        <f t="shared" si="1"/>
        <v>1</v>
      </c>
      <c r="Q12">
        <f t="shared" si="1"/>
        <v>5</v>
      </c>
      <c r="R12">
        <f t="shared" si="1"/>
        <v>7</v>
      </c>
      <c r="S12">
        <f t="shared" si="3"/>
        <v>4.25</v>
      </c>
      <c r="T12" s="12">
        <v>10.647697419706391</v>
      </c>
      <c r="V12" s="12">
        <v>10.650451872029443</v>
      </c>
    </row>
    <row r="13" spans="1:22" x14ac:dyDescent="0.4">
      <c r="A13" s="27">
        <v>8.3077717610387261</v>
      </c>
      <c r="B13" s="27">
        <v>10.579878084899697</v>
      </c>
      <c r="C13" s="27">
        <v>11.068581481710675</v>
      </c>
      <c r="D13" s="27">
        <v>8.735085486254043</v>
      </c>
      <c r="E13" s="27">
        <v>10.645778948201404</v>
      </c>
      <c r="F13" s="27">
        <v>11.068410442829165</v>
      </c>
      <c r="G13" s="27">
        <v>11</v>
      </c>
      <c r="H13" s="27" t="s">
        <v>76</v>
      </c>
      <c r="I13" s="9">
        <v>12</v>
      </c>
      <c r="J13" t="s">
        <v>98</v>
      </c>
      <c r="K13">
        <v>4</v>
      </c>
      <c r="L13">
        <v>15</v>
      </c>
      <c r="M13">
        <v>16</v>
      </c>
      <c r="N13">
        <v>17</v>
      </c>
      <c r="O13">
        <f t="shared" si="2"/>
        <v>2</v>
      </c>
      <c r="P13">
        <f t="shared" si="1"/>
        <v>9</v>
      </c>
      <c r="Q13">
        <f t="shared" si="1"/>
        <v>10</v>
      </c>
      <c r="R13">
        <f t="shared" si="1"/>
        <v>11</v>
      </c>
      <c r="S13">
        <f t="shared" si="3"/>
        <v>8</v>
      </c>
      <c r="T13" s="27">
        <v>10.700311382890517</v>
      </c>
      <c r="V13" s="27">
        <v>10.507460161899431</v>
      </c>
    </row>
    <row r="14" spans="1:22" x14ac:dyDescent="0.4">
      <c r="A14" s="28">
        <v>8.4343861305213643</v>
      </c>
      <c r="B14" s="28">
        <v>10.691857074218674</v>
      </c>
      <c r="C14" s="28">
        <v>11.144466149234427</v>
      </c>
      <c r="D14" s="28">
        <v>8.7040425716114278</v>
      </c>
      <c r="E14" s="28">
        <v>10.540411738513905</v>
      </c>
      <c r="F14" s="28">
        <v>11.173864963159421</v>
      </c>
      <c r="G14" s="28">
        <v>16</v>
      </c>
      <c r="H14" s="28" t="s">
        <v>85</v>
      </c>
      <c r="I14" s="27">
        <v>13</v>
      </c>
      <c r="T14" s="27">
        <v>10.829207727038819</v>
      </c>
      <c r="V14" s="27">
        <v>10.575455192720991</v>
      </c>
    </row>
    <row r="15" spans="1:22" x14ac:dyDescent="0.4">
      <c r="A15" s="28">
        <v>8.5907286675797501</v>
      </c>
      <c r="B15" s="28">
        <v>10.67797008162867</v>
      </c>
      <c r="C15" s="28">
        <v>11.028798906685234</v>
      </c>
      <c r="D15" s="28">
        <v>8.8513812774322265</v>
      </c>
      <c r="E15" s="28">
        <v>10.658128330782676</v>
      </c>
      <c r="F15" s="28">
        <v>11.157815426299493</v>
      </c>
      <c r="G15" s="28">
        <v>12</v>
      </c>
      <c r="H15" s="28" t="s">
        <v>85</v>
      </c>
      <c r="I15" s="12">
        <v>14</v>
      </c>
      <c r="T15" s="27">
        <v>10.6589246817305</v>
      </c>
      <c r="V15" s="27">
        <v>10.601054127777639</v>
      </c>
    </row>
    <row r="16" spans="1:22" x14ac:dyDescent="0.4">
      <c r="A16" s="28">
        <v>8.3156692946437705</v>
      </c>
      <c r="B16" s="28">
        <v>10.893902557079413</v>
      </c>
      <c r="C16" s="28">
        <v>11.186676628423864</v>
      </c>
      <c r="D16" s="28">
        <v>8.7163386760097161</v>
      </c>
      <c r="E16" s="28">
        <v>10.670060248651218</v>
      </c>
      <c r="F16" s="28">
        <v>11.15715843181018</v>
      </c>
      <c r="G16" s="28">
        <v>8</v>
      </c>
      <c r="H16" s="28" t="s">
        <v>85</v>
      </c>
      <c r="I16" s="28">
        <v>15</v>
      </c>
      <c r="L16">
        <v>1</v>
      </c>
      <c r="M16">
        <v>2</v>
      </c>
      <c r="N16">
        <v>3</v>
      </c>
      <c r="O16">
        <v>4</v>
      </c>
      <c r="T16" s="27">
        <v>10.579878084899697</v>
      </c>
      <c r="V16" s="27">
        <v>10.645778948201404</v>
      </c>
    </row>
    <row r="17" spans="1:22" x14ac:dyDescent="0.4">
      <c r="A17" s="28">
        <v>8.2896974102156094</v>
      </c>
      <c r="B17" s="28">
        <v>10.890103166376775</v>
      </c>
      <c r="C17" s="28">
        <v>11.118384098009866</v>
      </c>
      <c r="D17" s="28">
        <v>8.8170727261029889</v>
      </c>
      <c r="E17" s="28">
        <v>10.723501305410004</v>
      </c>
      <c r="F17" s="28">
        <v>11.117225070320018</v>
      </c>
      <c r="G17" s="28">
        <v>4</v>
      </c>
      <c r="H17" s="28" t="s">
        <v>85</v>
      </c>
      <c r="I17" s="28">
        <v>16</v>
      </c>
      <c r="L17" s="9">
        <v>10.638684635333725</v>
      </c>
      <c r="M17" s="12">
        <v>10.66344127825851</v>
      </c>
      <c r="N17" s="27">
        <v>10.700311382890517</v>
      </c>
      <c r="O17" s="28">
        <v>10.691857074218674</v>
      </c>
      <c r="T17" s="28">
        <v>10.691857074218674</v>
      </c>
      <c r="V17" s="28">
        <v>10.5404117385139</v>
      </c>
    </row>
    <row r="18" spans="1:22" x14ac:dyDescent="0.4">
      <c r="A18">
        <v>8.1962841061397373</v>
      </c>
      <c r="B18">
        <v>10.644921085428029</v>
      </c>
      <c r="C18">
        <v>11.267299798038064</v>
      </c>
      <c r="D18">
        <v>8.7937560507472625</v>
      </c>
      <c r="E18">
        <v>10.570597586143364</v>
      </c>
      <c r="F18">
        <v>11.106958441538808</v>
      </c>
      <c r="G18" t="s">
        <v>115</v>
      </c>
      <c r="H18" t="s">
        <v>116</v>
      </c>
      <c r="I18" s="28">
        <v>17</v>
      </c>
      <c r="L18" s="9">
        <v>10.707013766986071</v>
      </c>
      <c r="M18" s="12">
        <v>10.478722051537384</v>
      </c>
      <c r="N18" s="27">
        <v>10.829207727038819</v>
      </c>
      <c r="O18" s="28">
        <v>10.67797008162867</v>
      </c>
      <c r="T18" s="28">
        <v>10.67797008162867</v>
      </c>
      <c r="V18" s="28">
        <v>10.658128330782676</v>
      </c>
    </row>
    <row r="19" spans="1:22" x14ac:dyDescent="0.4">
      <c r="L19" s="9">
        <v>10.783008705746907</v>
      </c>
      <c r="M19" s="12">
        <v>10.4803728142521</v>
      </c>
      <c r="N19" s="27">
        <v>10.6589246817305</v>
      </c>
      <c r="O19" s="28">
        <v>10.893902557079413</v>
      </c>
      <c r="T19" s="28">
        <v>10.893902557079413</v>
      </c>
      <c r="V19" s="28">
        <v>10.670060248651218</v>
      </c>
    </row>
    <row r="20" spans="1:22" x14ac:dyDescent="0.4">
      <c r="L20" s="9">
        <v>10.782727883785643</v>
      </c>
      <c r="M20" s="12">
        <v>10.647697419706391</v>
      </c>
      <c r="N20" s="27">
        <v>10.579878084899697</v>
      </c>
      <c r="O20" s="28">
        <v>10.890103166376775</v>
      </c>
      <c r="T20" s="28">
        <v>10.890103166376775</v>
      </c>
      <c r="V20" s="28">
        <v>10.723501305410004</v>
      </c>
    </row>
    <row r="21" spans="1:22" x14ac:dyDescent="0.4">
      <c r="T21">
        <v>10.644921085428029</v>
      </c>
      <c r="V21">
        <v>10.570597586143364</v>
      </c>
    </row>
  </sheetData>
  <autoFilter ref="A1:H18" xr:uid="{6C9E70ED-067A-4E88-82D0-0E67940DD1B5}">
    <sortState xmlns:xlrd2="http://schemas.microsoft.com/office/spreadsheetml/2017/richdata2" ref="A2:H18">
      <sortCondition ref="H1:H18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6F692-83F3-47CA-AFA6-6C4E4EE72B32}">
  <dimension ref="A1:AA97"/>
  <sheetViews>
    <sheetView topLeftCell="G1" zoomScale="55" zoomScaleNormal="55" workbookViewId="0">
      <selection activeCell="F10" sqref="F10"/>
    </sheetView>
  </sheetViews>
  <sheetFormatPr defaultRowHeight="17.399999999999999" x14ac:dyDescent="0.4"/>
  <cols>
    <col min="1" max="1" width="19.3984375" customWidth="1"/>
    <col min="21" max="21" width="14.8984375" customWidth="1"/>
    <col min="22" max="22" width="12.8984375" customWidth="1"/>
    <col min="23" max="23" width="9.5" customWidth="1"/>
    <col min="24" max="24" width="15.5" customWidth="1"/>
    <col min="25" max="25" width="15.3984375" customWidth="1"/>
    <col min="26" max="26" width="9.3984375" customWidth="1"/>
    <col min="27" max="27" width="12.09765625" customWidth="1"/>
  </cols>
  <sheetData>
    <row r="1" spans="1:27" x14ac:dyDescent="0.4">
      <c r="A1" t="s">
        <v>4</v>
      </c>
      <c r="B1" t="s">
        <v>1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 t="s">
        <v>32</v>
      </c>
      <c r="T1" t="s">
        <v>33</v>
      </c>
      <c r="U1" s="2"/>
      <c r="V1" t="s">
        <v>37</v>
      </c>
      <c r="W1" t="s">
        <v>34</v>
      </c>
      <c r="X1" t="s">
        <v>35</v>
      </c>
      <c r="Y1" t="s">
        <v>36</v>
      </c>
      <c r="Z1" t="s">
        <v>42</v>
      </c>
      <c r="AA1" t="s">
        <v>43</v>
      </c>
    </row>
    <row r="2" spans="1:27" x14ac:dyDescent="0.4">
      <c r="A2" t="s">
        <v>0</v>
      </c>
      <c r="B2">
        <v>293.310337029035</v>
      </c>
      <c r="C2">
        <v>293.316483354534</v>
      </c>
      <c r="D2">
        <v>306.00178558128101</v>
      </c>
      <c r="E2">
        <v>311.69438884561401</v>
      </c>
      <c r="F2">
        <v>308.44336413952101</v>
      </c>
      <c r="G2">
        <v>313.37842304557699</v>
      </c>
      <c r="H2">
        <v>318.88561273742499</v>
      </c>
      <c r="I2">
        <v>311.67620141572797</v>
      </c>
      <c r="J2">
        <v>308.218156819493</v>
      </c>
      <c r="K2">
        <v>313.295981833864</v>
      </c>
      <c r="L2">
        <v>310.32513473928498</v>
      </c>
      <c r="M2">
        <v>317.23105200762598</v>
      </c>
      <c r="N2">
        <v>316.63607836960398</v>
      </c>
      <c r="O2">
        <v>315.66545412637601</v>
      </c>
      <c r="P2">
        <v>320.14492915928099</v>
      </c>
      <c r="Q2">
        <v>324.23462210229798</v>
      </c>
      <c r="R2">
        <v>320.79530072294301</v>
      </c>
      <c r="S2">
        <f>AVERAGE(C2:R2)</f>
        <v>313.12143556252818</v>
      </c>
      <c r="T2">
        <f>_xlfn.STDEV.S(C2:R2)</f>
        <v>7.3100525672313106</v>
      </c>
      <c r="U2">
        <f>IF(B2 &gt; S2, 1, 0)</f>
        <v>0</v>
      </c>
      <c r="V2">
        <v>0</v>
      </c>
      <c r="W2">
        <v>0</v>
      </c>
      <c r="X2">
        <v>10.8404684562806</v>
      </c>
      <c r="Y2" s="1">
        <v>1.7108675995188E-8</v>
      </c>
      <c r="Z2">
        <f>ABS(S2-B2)/T2</f>
        <v>2.710117109458305</v>
      </c>
      <c r="AA2" s="3">
        <f>1/(Z2^2)*(1/2)</f>
        <v>6.8075977856883421E-2</v>
      </c>
    </row>
    <row r="3" spans="1:27" x14ac:dyDescent="0.4">
      <c r="A3" t="s">
        <v>2</v>
      </c>
      <c r="B3">
        <v>1601.18144304678</v>
      </c>
      <c r="C3">
        <v>1674.2656208783301</v>
      </c>
      <c r="D3">
        <v>1696.3337241230299</v>
      </c>
      <c r="E3">
        <v>1687.85470661319</v>
      </c>
      <c r="F3">
        <v>1692.84299603522</v>
      </c>
      <c r="G3">
        <v>1665.2478936991499</v>
      </c>
      <c r="H3">
        <v>1654.92630035868</v>
      </c>
      <c r="I3">
        <v>1673.2808710634199</v>
      </c>
      <c r="J3">
        <v>1655.4074726783001</v>
      </c>
      <c r="K3">
        <v>1682.8401459463901</v>
      </c>
      <c r="L3">
        <v>1645.0825783902501</v>
      </c>
      <c r="M3">
        <v>1687.73306420573</v>
      </c>
      <c r="N3">
        <v>1646.3877141701901</v>
      </c>
      <c r="O3">
        <v>1678.9169760929899</v>
      </c>
      <c r="P3">
        <v>1651.25516322725</v>
      </c>
      <c r="Q3">
        <v>1669.92039737761</v>
      </c>
      <c r="R3">
        <v>1637.57235555998</v>
      </c>
      <c r="S3">
        <f t="shared" ref="S3:S5" si="0">AVERAGE(C3:R3)</f>
        <v>1668.741748776232</v>
      </c>
      <c r="T3">
        <f t="shared" ref="T3:T4" si="1">_xlfn.STDEV.S(C3:R3)</f>
        <v>18.512367062520042</v>
      </c>
      <c r="U3">
        <f t="shared" ref="U3:U54" si="2">IF(B3 &gt; S3, 1, 0)</f>
        <v>0</v>
      </c>
      <c r="V3">
        <v>0</v>
      </c>
      <c r="W3">
        <v>0</v>
      </c>
      <c r="X3">
        <v>14.5978751386765</v>
      </c>
      <c r="Y3" s="1">
        <v>2.8472414707836598E-10</v>
      </c>
      <c r="Z3">
        <f t="shared" ref="Z3:Z7" si="3">ABS(S3-B3)/T3</f>
        <v>3.6494687849094105</v>
      </c>
      <c r="AA3" s="3">
        <f t="shared" ref="AA3:AA7" si="4">1/(Z3^2)*(1/2)</f>
        <v>3.7541420165830772E-2</v>
      </c>
    </row>
    <row r="4" spans="1:27" x14ac:dyDescent="0.4">
      <c r="A4" t="s">
        <v>3</v>
      </c>
      <c r="B4">
        <v>2464.87675568641</v>
      </c>
      <c r="C4">
        <v>2236.8765076094101</v>
      </c>
      <c r="D4">
        <v>2221.1965992536102</v>
      </c>
      <c r="E4">
        <v>2254.9737900068299</v>
      </c>
      <c r="F4">
        <v>2334.1459941542398</v>
      </c>
      <c r="G4">
        <v>2431.5974684983098</v>
      </c>
      <c r="H4">
        <v>2299.13089476405</v>
      </c>
      <c r="I4">
        <v>2290.2434338234798</v>
      </c>
      <c r="J4">
        <v>2282.1770225293599</v>
      </c>
      <c r="K4">
        <v>2358.5778746572901</v>
      </c>
      <c r="L4">
        <v>2237.5157712418099</v>
      </c>
      <c r="M4">
        <v>2309.3448345629899</v>
      </c>
      <c r="N4">
        <v>2271.6167846097901</v>
      </c>
      <c r="O4">
        <v>2297.9481778366098</v>
      </c>
      <c r="P4">
        <v>2262.5053310636399</v>
      </c>
      <c r="Q4">
        <v>2290.9665522708001</v>
      </c>
      <c r="R4">
        <v>2215.6624810067301</v>
      </c>
      <c r="S4">
        <f t="shared" si="0"/>
        <v>2287.1549698680592</v>
      </c>
      <c r="T4">
        <f t="shared" si="1"/>
        <v>54.962108583663365</v>
      </c>
      <c r="U4">
        <f t="shared" si="2"/>
        <v>1</v>
      </c>
      <c r="V4">
        <v>0</v>
      </c>
      <c r="W4">
        <v>0</v>
      </c>
      <c r="X4">
        <v>-12.934131589291701</v>
      </c>
      <c r="Y4" s="1">
        <v>1.54161054280996E-9</v>
      </c>
      <c r="Z4">
        <f t="shared" si="3"/>
        <v>3.2335328901696436</v>
      </c>
      <c r="AA4" s="3">
        <f t="shared" si="4"/>
        <v>4.7820646019101673E-2</v>
      </c>
    </row>
    <row r="5" spans="1:27" x14ac:dyDescent="0.4">
      <c r="A5" t="s">
        <v>5</v>
      </c>
      <c r="B5">
        <v>443.79698332809602</v>
      </c>
      <c r="C5">
        <v>401.634917583826</v>
      </c>
      <c r="D5">
        <v>418.55333242734901</v>
      </c>
      <c r="E5">
        <v>446.649110893439</v>
      </c>
      <c r="F5">
        <v>406.10666763160998</v>
      </c>
      <c r="G5">
        <v>429.88176028584201</v>
      </c>
      <c r="H5">
        <v>419.526642466113</v>
      </c>
      <c r="I5">
        <v>417.46654794131598</v>
      </c>
      <c r="J5">
        <v>407.78443197084499</v>
      </c>
      <c r="K5">
        <v>407.10775271049403</v>
      </c>
      <c r="L5">
        <v>408.68991889835598</v>
      </c>
      <c r="M5">
        <v>412.37435202345802</v>
      </c>
      <c r="N5">
        <v>400.55425373461799</v>
      </c>
      <c r="O5">
        <v>405.835556760038</v>
      </c>
      <c r="P5">
        <v>407.37585691897499</v>
      </c>
      <c r="Q5">
        <v>410.98929430285301</v>
      </c>
      <c r="R5">
        <v>414.04459438675099</v>
      </c>
      <c r="S5">
        <f t="shared" si="0"/>
        <v>413.41093693349274</v>
      </c>
      <c r="T5">
        <f>_xlfn.STDEV.S(C5:R5)</f>
        <v>11.571528969311469</v>
      </c>
      <c r="U5">
        <f t="shared" si="2"/>
        <v>1</v>
      </c>
      <c r="V5">
        <v>1</v>
      </c>
      <c r="W5">
        <v>1</v>
      </c>
      <c r="X5">
        <v>-10.503727360675599</v>
      </c>
      <c r="Y5" s="1">
        <v>2.6076202238930799E-8</v>
      </c>
      <c r="Z5">
        <f t="shared" si="3"/>
        <v>2.6259318431634466</v>
      </c>
      <c r="AA5" s="3">
        <f t="shared" si="4"/>
        <v>7.2510868181531504E-2</v>
      </c>
    </row>
    <row r="6" spans="1:27" x14ac:dyDescent="0.4">
      <c r="B6">
        <v>1520.78193679739</v>
      </c>
      <c r="C6">
        <v>1521.47431662704</v>
      </c>
      <c r="D6">
        <v>1491.0729847309599</v>
      </c>
      <c r="E6">
        <v>1524.2799713264001</v>
      </c>
      <c r="F6">
        <v>1519.89624419911</v>
      </c>
      <c r="G6">
        <v>1519.2685058094601</v>
      </c>
      <c r="H6">
        <v>1523.22249987806</v>
      </c>
      <c r="I6">
        <v>1522.50133674417</v>
      </c>
      <c r="J6">
        <v>1526.9813116877499</v>
      </c>
      <c r="K6">
        <v>1521.3684176464101</v>
      </c>
      <c r="L6">
        <v>1506.76925784285</v>
      </c>
      <c r="M6">
        <v>1503.2413236008299</v>
      </c>
      <c r="N6">
        <v>1499.5177414104201</v>
      </c>
      <c r="O6">
        <v>1496.5406077994401</v>
      </c>
      <c r="P6">
        <v>1467.2165854490299</v>
      </c>
      <c r="Q6">
        <v>1513.67367376628</v>
      </c>
      <c r="R6">
        <v>1497.8198683201399</v>
      </c>
      <c r="S6">
        <f t="shared" ref="S6:S7" si="5">AVERAGE(C6:R6)</f>
        <v>1509.6777904273972</v>
      </c>
      <c r="T6">
        <f t="shared" ref="T6:T7" si="6">_xlfn.STDEV.S(C6:R6)</f>
        <v>16.256558466134067</v>
      </c>
      <c r="U6">
        <f t="shared" si="2"/>
        <v>1</v>
      </c>
      <c r="V6">
        <v>1</v>
      </c>
      <c r="W6">
        <v>0</v>
      </c>
      <c r="X6">
        <v>-2.7322256271523102</v>
      </c>
      <c r="Y6">
        <v>1.5427810251118199E-2</v>
      </c>
      <c r="Z6">
        <f t="shared" si="3"/>
        <v>0.68305640416605684</v>
      </c>
      <c r="AA6" s="3">
        <f t="shared" si="4"/>
        <v>1.0716596259770004</v>
      </c>
    </row>
    <row r="7" spans="1:27" x14ac:dyDescent="0.4">
      <c r="B7">
        <v>2205.6045625960501</v>
      </c>
      <c r="C7">
        <v>2277.8161722263198</v>
      </c>
      <c r="D7">
        <v>2331.9748812873099</v>
      </c>
      <c r="E7">
        <v>2376.2198610076598</v>
      </c>
      <c r="F7">
        <v>2378.6182598653199</v>
      </c>
      <c r="G7">
        <v>2405.9645221927099</v>
      </c>
      <c r="H7">
        <v>2342.4645111861</v>
      </c>
      <c r="I7">
        <v>2331.3946197238101</v>
      </c>
      <c r="J7">
        <v>2305.57331816854</v>
      </c>
      <c r="K7">
        <v>2311.02569623819</v>
      </c>
      <c r="L7">
        <v>2321.6026543665698</v>
      </c>
      <c r="M7">
        <v>2302.7134023172998</v>
      </c>
      <c r="N7">
        <v>2299.35177233899</v>
      </c>
      <c r="O7">
        <v>2341.3616448602502</v>
      </c>
      <c r="P7">
        <v>2285.1187953072599</v>
      </c>
      <c r="Q7">
        <v>2331.2605530801302</v>
      </c>
      <c r="R7">
        <v>2305.9848599264301</v>
      </c>
      <c r="S7">
        <f t="shared" si="5"/>
        <v>2328.0278452558055</v>
      </c>
      <c r="T7">
        <f t="shared" si="6"/>
        <v>35.143088686596187</v>
      </c>
      <c r="U7">
        <f t="shared" si="2"/>
        <v>0</v>
      </c>
      <c r="V7">
        <v>0</v>
      </c>
      <c r="W7">
        <v>0</v>
      </c>
      <c r="X7">
        <v>13.9342654762953</v>
      </c>
      <c r="Y7" s="1">
        <v>5.4689322107422703E-10</v>
      </c>
      <c r="Z7">
        <f t="shared" si="3"/>
        <v>3.4835663920015221</v>
      </c>
      <c r="AA7" s="3">
        <f t="shared" si="4"/>
        <v>4.1202334189009961E-2</v>
      </c>
    </row>
    <row r="8" spans="1:27" x14ac:dyDescent="0.4">
      <c r="A8" t="s">
        <v>6</v>
      </c>
      <c r="B8">
        <v>293.310337029035</v>
      </c>
      <c r="C8">
        <v>331.84346052132798</v>
      </c>
      <c r="D8">
        <v>357.42281752649598</v>
      </c>
      <c r="E8">
        <v>382.39456577412102</v>
      </c>
      <c r="F8">
        <v>406.230825456969</v>
      </c>
      <c r="G8">
        <v>356.11184588624297</v>
      </c>
      <c r="H8">
        <v>400.93801374275</v>
      </c>
      <c r="I8">
        <v>407.916843678801</v>
      </c>
      <c r="J8">
        <v>379.79401114754802</v>
      </c>
      <c r="K8">
        <v>379.65377770817798</v>
      </c>
      <c r="L8">
        <v>348.66253341149701</v>
      </c>
      <c r="M8">
        <v>361.29916705421402</v>
      </c>
      <c r="N8">
        <v>316.24868866797101</v>
      </c>
      <c r="O8">
        <v>334.539538354554</v>
      </c>
      <c r="P8">
        <v>390.19965050463998</v>
      </c>
      <c r="Q8">
        <v>397.408047765557</v>
      </c>
      <c r="R8">
        <v>377.307965372593</v>
      </c>
      <c r="S8">
        <f>AVERAGE(C8:R8)</f>
        <v>370.49823453584122</v>
      </c>
      <c r="T8">
        <f>_xlfn.STDEV.S(C8:R8)</f>
        <v>27.980413307210384</v>
      </c>
      <c r="U8">
        <f t="shared" si="2"/>
        <v>0</v>
      </c>
      <c r="V8">
        <v>0</v>
      </c>
      <c r="W8">
        <v>0</v>
      </c>
      <c r="X8">
        <v>11.0345614556927</v>
      </c>
      <c r="Y8" s="1">
        <v>1.3481685142663299E-8</v>
      </c>
      <c r="Z8">
        <f>ABS(S8-B8)/T8</f>
        <v>2.7586403624322222</v>
      </c>
      <c r="AA8" s="3">
        <f>1/(Z8^2)*(1/2)</f>
        <v>6.5702187901900258E-2</v>
      </c>
    </row>
    <row r="9" spans="1:27" x14ac:dyDescent="0.4">
      <c r="B9">
        <v>1601.18144304678</v>
      </c>
      <c r="C9">
        <v>1710.81160867273</v>
      </c>
      <c r="D9">
        <v>1631.35121044525</v>
      </c>
      <c r="E9">
        <v>1598.9373835720601</v>
      </c>
      <c r="F9">
        <v>1627.52534671322</v>
      </c>
      <c r="G9">
        <v>1642.6237485035199</v>
      </c>
      <c r="H9">
        <v>1619.17497339339</v>
      </c>
      <c r="I9">
        <v>1588.69791261094</v>
      </c>
      <c r="J9">
        <v>1648.2297772156301</v>
      </c>
      <c r="K9">
        <v>1603.6669365325099</v>
      </c>
      <c r="L9">
        <v>1562.96284868782</v>
      </c>
      <c r="M9">
        <v>1561.83218830439</v>
      </c>
      <c r="N9">
        <v>1689.08093790712</v>
      </c>
      <c r="O9">
        <v>1670.52253758284</v>
      </c>
      <c r="P9">
        <v>1601.69923685462</v>
      </c>
      <c r="Q9">
        <v>1624.5668272211799</v>
      </c>
      <c r="R9">
        <v>1560.8823281243201</v>
      </c>
      <c r="S9">
        <f>AVERAGE(C9:R9)</f>
        <v>1621.4103626463466</v>
      </c>
      <c r="T9">
        <f t="shared" ref="T9:T10" si="7">_xlfn.STDEV.S(C9:R9)</f>
        <v>44.130237755499465</v>
      </c>
      <c r="U9">
        <f t="shared" si="2"/>
        <v>0</v>
      </c>
      <c r="V9">
        <v>0</v>
      </c>
      <c r="W9">
        <v>0</v>
      </c>
      <c r="X9">
        <v>1.8335654423418499</v>
      </c>
      <c r="Y9">
        <v>8.6636396691858006E-2</v>
      </c>
      <c r="Z9">
        <f t="shared" ref="Z9:Z13" si="8">ABS(S9-B9)/T9</f>
        <v>0.45839135768185718</v>
      </c>
      <c r="AA9" s="3">
        <f t="shared" ref="AA9:AA13" si="9">1/(Z9^2)*(1/2)</f>
        <v>2.3795627525941461</v>
      </c>
    </row>
    <row r="10" spans="1:27" ht="18.600000000000001" customHeight="1" x14ac:dyDescent="0.4">
      <c r="B10">
        <v>2464.87675568641</v>
      </c>
      <c r="C10">
        <v>2421.09680528953</v>
      </c>
      <c r="D10">
        <v>2359.8422556437899</v>
      </c>
      <c r="E10">
        <v>2346.23083024882</v>
      </c>
      <c r="F10">
        <v>2175.8318528095801</v>
      </c>
      <c r="G10">
        <v>2131.2303242183102</v>
      </c>
      <c r="H10">
        <v>2082.7166389245599</v>
      </c>
      <c r="I10">
        <v>2300.7055353235901</v>
      </c>
      <c r="J10">
        <v>2274.3625971640499</v>
      </c>
      <c r="K10">
        <v>2246.4133089294</v>
      </c>
      <c r="L10">
        <v>2165.21788696352</v>
      </c>
      <c r="M10">
        <v>2163.0183264928301</v>
      </c>
      <c r="N10">
        <v>2110.8656214794</v>
      </c>
      <c r="O10">
        <v>2179.0470902284901</v>
      </c>
      <c r="P10">
        <v>2112.1785177735601</v>
      </c>
      <c r="Q10">
        <v>2209.2471021958099</v>
      </c>
      <c r="R10">
        <v>2166.5705994742898</v>
      </c>
      <c r="S10">
        <f>AVERAGE(C10:R10)</f>
        <v>2215.2859558224709</v>
      </c>
      <c r="T10">
        <f t="shared" si="7"/>
        <v>99.615805589789503</v>
      </c>
      <c r="U10">
        <f t="shared" si="2"/>
        <v>1</v>
      </c>
      <c r="V10">
        <v>0</v>
      </c>
      <c r="W10">
        <v>0</v>
      </c>
      <c r="X10">
        <v>-10.022136500164899</v>
      </c>
      <c r="Y10" s="1">
        <v>4.8535815711893197E-8</v>
      </c>
      <c r="Z10">
        <f t="shared" si="8"/>
        <v>2.5055341206769484</v>
      </c>
      <c r="AA10" s="3">
        <f t="shared" si="9"/>
        <v>7.9646988872365251E-2</v>
      </c>
    </row>
    <row r="11" spans="1:27" x14ac:dyDescent="0.4">
      <c r="A11" t="s">
        <v>7</v>
      </c>
      <c r="B11">
        <v>443.79698332809602</v>
      </c>
      <c r="C11">
        <v>416.44932162171898</v>
      </c>
      <c r="D11">
        <v>426.80616725534799</v>
      </c>
      <c r="E11">
        <v>445.69379276641502</v>
      </c>
      <c r="F11">
        <v>458.34337949374299</v>
      </c>
      <c r="G11">
        <v>447.985315668846</v>
      </c>
      <c r="H11">
        <v>447.95331382006299</v>
      </c>
      <c r="I11">
        <v>450.54015479505699</v>
      </c>
      <c r="J11">
        <v>459.251179407839</v>
      </c>
      <c r="K11">
        <v>462.68215891293602</v>
      </c>
      <c r="L11">
        <v>453.33516456844802</v>
      </c>
      <c r="M11">
        <v>436.90114150254902</v>
      </c>
      <c r="N11">
        <v>463.419371692266</v>
      </c>
      <c r="O11">
        <v>449.29492906924798</v>
      </c>
      <c r="P11">
        <v>429.67953727011098</v>
      </c>
      <c r="Q11">
        <v>435.43069462522101</v>
      </c>
      <c r="R11">
        <v>403.46812205578499</v>
      </c>
      <c r="S11">
        <f>AVERAGE(C11:R11)</f>
        <v>442.95210903284959</v>
      </c>
      <c r="T11">
        <f>_xlfn.STDEV.S(C11:R11)</f>
        <v>17.059964348019804</v>
      </c>
      <c r="U11">
        <f t="shared" si="2"/>
        <v>1</v>
      </c>
      <c r="V11">
        <v>0</v>
      </c>
      <c r="W11">
        <v>0</v>
      </c>
      <c r="X11">
        <v>-0.19809519863125499</v>
      </c>
      <c r="Y11">
        <v>0.84563027439125404</v>
      </c>
      <c r="Z11">
        <f t="shared" si="8"/>
        <v>4.9523801926613875E-2</v>
      </c>
      <c r="AA11" s="3">
        <f t="shared" si="9"/>
        <v>203.86470751810447</v>
      </c>
    </row>
    <row r="12" spans="1:27" x14ac:dyDescent="0.4">
      <c r="B12">
        <v>1520.78193679739</v>
      </c>
      <c r="C12">
        <v>1422.11490364465</v>
      </c>
      <c r="D12">
        <v>1427.0823266084301</v>
      </c>
      <c r="E12">
        <v>1452.8319992985701</v>
      </c>
      <c r="F12">
        <v>1504.56112043599</v>
      </c>
      <c r="G12">
        <v>1478.49994310223</v>
      </c>
      <c r="H12">
        <v>1483.40814229272</v>
      </c>
      <c r="I12">
        <v>1508.6619762528401</v>
      </c>
      <c r="J12">
        <v>1495.37206466983</v>
      </c>
      <c r="K12">
        <v>1519.1938384115099</v>
      </c>
      <c r="L12">
        <v>1539.5680060658899</v>
      </c>
      <c r="M12">
        <v>1478.03063508012</v>
      </c>
      <c r="N12">
        <v>1471.7329706292401</v>
      </c>
      <c r="O12">
        <v>1484.76102767507</v>
      </c>
      <c r="P12">
        <v>1456.0281423607</v>
      </c>
      <c r="Q12">
        <v>1468.5554624259701</v>
      </c>
      <c r="R12">
        <v>1472.68661613586</v>
      </c>
      <c r="S12">
        <f t="shared" ref="S12:S13" si="10">AVERAGE(C12:R12)</f>
        <v>1478.9430734431014</v>
      </c>
      <c r="T12">
        <f t="shared" ref="T12:T13" si="11">_xlfn.STDEV.S(C12:R12)</f>
        <v>31.074771816727743</v>
      </c>
      <c r="U12">
        <f t="shared" si="2"/>
        <v>1</v>
      </c>
      <c r="V12">
        <v>0</v>
      </c>
      <c r="W12">
        <v>0</v>
      </c>
      <c r="X12">
        <v>-5.3855730983949899</v>
      </c>
      <c r="Y12" s="1">
        <v>7.5721168956499903E-5</v>
      </c>
      <c r="Z12">
        <f t="shared" si="8"/>
        <v>1.3463932607790376</v>
      </c>
      <c r="AA12" s="3">
        <f t="shared" si="9"/>
        <v>0.27582024888310658</v>
      </c>
    </row>
    <row r="13" spans="1:27" x14ac:dyDescent="0.4">
      <c r="B13">
        <v>2205.6045625960501</v>
      </c>
      <c r="C13">
        <v>2340.3955820357201</v>
      </c>
      <c r="D13">
        <v>2259.25438742598</v>
      </c>
      <c r="E13">
        <v>2314.8406065341301</v>
      </c>
      <c r="F13">
        <v>2269.3312702856902</v>
      </c>
      <c r="G13">
        <v>2235.0255734553102</v>
      </c>
      <c r="H13">
        <v>2229.6723026352402</v>
      </c>
      <c r="I13">
        <v>2211.2845925599399</v>
      </c>
      <c r="J13">
        <v>2311.68753819114</v>
      </c>
      <c r="K13">
        <v>2268.03953398975</v>
      </c>
      <c r="L13">
        <v>2306.9480175478502</v>
      </c>
      <c r="M13">
        <v>2238.2081919705001</v>
      </c>
      <c r="N13">
        <v>2270.2530550415599</v>
      </c>
      <c r="O13">
        <v>2287.7496596287501</v>
      </c>
      <c r="P13">
        <v>2292.0713594436202</v>
      </c>
      <c r="Q13">
        <v>2261.2158781563699</v>
      </c>
      <c r="R13">
        <v>2286.0757620526801</v>
      </c>
      <c r="S13">
        <f t="shared" si="10"/>
        <v>2273.8783319346394</v>
      </c>
      <c r="T13">
        <f t="shared" si="11"/>
        <v>35.018016680231128</v>
      </c>
      <c r="U13">
        <f t="shared" si="2"/>
        <v>0</v>
      </c>
      <c r="V13">
        <v>0</v>
      </c>
      <c r="W13">
        <v>0</v>
      </c>
      <c r="X13">
        <v>7.7987019708385699</v>
      </c>
      <c r="Y13" s="1">
        <v>1.1768893967032499E-6</v>
      </c>
      <c r="Z13">
        <f t="shared" si="8"/>
        <v>1.9496755045277081</v>
      </c>
      <c r="AA13" s="3">
        <f t="shared" si="9"/>
        <v>0.13153621288129594</v>
      </c>
    </row>
    <row r="14" spans="1:27" x14ac:dyDescent="0.4">
      <c r="A14" t="s">
        <v>8</v>
      </c>
      <c r="B14">
        <v>293.310337029035</v>
      </c>
      <c r="C14">
        <v>341.46739631693299</v>
      </c>
      <c r="D14">
        <v>330.53126644639201</v>
      </c>
      <c r="E14">
        <v>320.79505036770001</v>
      </c>
      <c r="F14">
        <v>326.43524056478799</v>
      </c>
      <c r="G14">
        <v>320.984230965721</v>
      </c>
      <c r="H14">
        <v>352.97992771746698</v>
      </c>
      <c r="I14">
        <v>335.22203830083703</v>
      </c>
      <c r="J14">
        <v>323.495972776705</v>
      </c>
      <c r="K14">
        <v>336.00041719093701</v>
      </c>
      <c r="L14">
        <v>318.45268637267299</v>
      </c>
      <c r="M14">
        <v>323.28947298654401</v>
      </c>
      <c r="N14">
        <v>315.12660261848299</v>
      </c>
      <c r="O14">
        <v>319.08871749702303</v>
      </c>
      <c r="P14">
        <v>326.890949215283</v>
      </c>
      <c r="Q14">
        <v>325.93727047303503</v>
      </c>
      <c r="R14">
        <v>321.80436379999702</v>
      </c>
      <c r="S14">
        <f t="shared" ref="S14:S45" si="12">AVERAGE(C14:R14)</f>
        <v>327.40635022565743</v>
      </c>
      <c r="T14">
        <f>_xlfn.STDEV.S(C14:R14)</f>
        <v>9.8268816155470287</v>
      </c>
      <c r="U14">
        <f t="shared" si="2"/>
        <v>0</v>
      </c>
      <c r="V14">
        <v>1</v>
      </c>
      <c r="W14">
        <v>0</v>
      </c>
      <c r="X14">
        <v>13.8786706095523</v>
      </c>
      <c r="Y14" s="1">
        <v>5.7833642575936699E-10</v>
      </c>
      <c r="Z14">
        <f>ABS(S14-B14)/T14</f>
        <v>3.4696676453982529</v>
      </c>
      <c r="AA14" s="3">
        <f>1/(Z14^2)*(1/2)</f>
        <v>4.1533090814344378E-2</v>
      </c>
    </row>
    <row r="15" spans="1:27" x14ac:dyDescent="0.4">
      <c r="B15">
        <v>1601.18144304678</v>
      </c>
      <c r="C15">
        <v>1512.1000212443</v>
      </c>
      <c r="D15">
        <v>1567.2388992905101</v>
      </c>
      <c r="E15">
        <v>1667.6756169942</v>
      </c>
      <c r="F15">
        <v>1652.72162489887</v>
      </c>
      <c r="G15">
        <v>1640.9968841917701</v>
      </c>
      <c r="H15">
        <v>1603.6841858458099</v>
      </c>
      <c r="I15">
        <v>1622.10504154313</v>
      </c>
      <c r="J15">
        <v>1584.9331996815399</v>
      </c>
      <c r="K15">
        <v>1611.5104547097101</v>
      </c>
      <c r="L15">
        <v>1647.8313230778299</v>
      </c>
      <c r="M15">
        <v>1575.7784862808801</v>
      </c>
      <c r="N15">
        <v>1577.17951560098</v>
      </c>
      <c r="O15">
        <v>1658.2273486975</v>
      </c>
      <c r="P15">
        <v>1633.8225454390299</v>
      </c>
      <c r="Q15">
        <v>1574.54403995239</v>
      </c>
      <c r="R15">
        <v>1660.7236692915801</v>
      </c>
      <c r="S15">
        <f t="shared" si="12"/>
        <v>1611.9420535462516</v>
      </c>
      <c r="T15">
        <f t="shared" ref="T15:T16" si="13">_xlfn.STDEV.S(C15:R15)</f>
        <v>43.730197452739141</v>
      </c>
      <c r="U15">
        <f t="shared" si="2"/>
        <v>0</v>
      </c>
      <c r="V15">
        <v>0</v>
      </c>
      <c r="W15">
        <v>0</v>
      </c>
      <c r="X15">
        <v>0.98427276202763803</v>
      </c>
      <c r="Y15">
        <v>0.34059235336842397</v>
      </c>
      <c r="Z15">
        <f t="shared" ref="Z15:Z19" si="14">ABS(S15-B15)/T15</f>
        <v>0.24606818917524811</v>
      </c>
      <c r="AA15" s="3">
        <f t="shared" ref="AA15:AA19" si="15">1/(Z15^2)*(1/2)</f>
        <v>8.2576991777551854</v>
      </c>
    </row>
    <row r="16" spans="1:27" x14ac:dyDescent="0.4">
      <c r="B16">
        <v>2464.87675568641</v>
      </c>
      <c r="C16">
        <v>1935.87636996531</v>
      </c>
      <c r="D16">
        <v>1948.70827869085</v>
      </c>
      <c r="E16">
        <v>2058.5469584270199</v>
      </c>
      <c r="F16">
        <v>2011.5708282068599</v>
      </c>
      <c r="G16">
        <v>1975.54746179687</v>
      </c>
      <c r="H16">
        <v>1982.1200367572001</v>
      </c>
      <c r="I16">
        <v>1988.24739222266</v>
      </c>
      <c r="J16">
        <v>1943.7031677011501</v>
      </c>
      <c r="K16">
        <v>1963.76195086087</v>
      </c>
      <c r="L16">
        <v>1945.37418138578</v>
      </c>
      <c r="M16">
        <v>1949.2830374586099</v>
      </c>
      <c r="N16">
        <v>1950.8041468506999</v>
      </c>
      <c r="O16">
        <v>1982.5231922734399</v>
      </c>
      <c r="P16">
        <v>2089.0190062513402</v>
      </c>
      <c r="Q16">
        <v>1989.16491024267</v>
      </c>
      <c r="R16">
        <v>2083.2225835474401</v>
      </c>
      <c r="S16">
        <f t="shared" si="12"/>
        <v>1987.3420939149228</v>
      </c>
      <c r="T16">
        <f t="shared" si="13"/>
        <v>49.348194724985746</v>
      </c>
      <c r="U16">
        <f t="shared" si="2"/>
        <v>1</v>
      </c>
      <c r="V16">
        <v>1</v>
      </c>
      <c r="W16">
        <v>1</v>
      </c>
      <c r="X16">
        <v>-38.707366304241802</v>
      </c>
      <c r="Y16" s="1">
        <v>1.90502915622747E-16</v>
      </c>
      <c r="Z16">
        <f t="shared" si="14"/>
        <v>9.676841562953955</v>
      </c>
      <c r="AA16" s="3">
        <f t="shared" si="15"/>
        <v>5.3395264644340258E-3</v>
      </c>
    </row>
    <row r="17" spans="1:27" x14ac:dyDescent="0.4">
      <c r="A17" t="s">
        <v>9</v>
      </c>
      <c r="B17">
        <v>443.79698332809602</v>
      </c>
      <c r="C17">
        <v>391.57024093106298</v>
      </c>
      <c r="D17">
        <v>414.53107757097399</v>
      </c>
      <c r="E17">
        <v>413.37775370445502</v>
      </c>
      <c r="F17">
        <v>418.76939155135301</v>
      </c>
      <c r="G17">
        <v>406.83214872596199</v>
      </c>
      <c r="H17">
        <v>405.39218847709799</v>
      </c>
      <c r="I17">
        <v>395.74646103243202</v>
      </c>
      <c r="J17">
        <v>399.22275590028698</v>
      </c>
      <c r="K17">
        <v>392.574153763646</v>
      </c>
      <c r="L17">
        <v>387.43545895386501</v>
      </c>
      <c r="M17">
        <v>399.978467265571</v>
      </c>
      <c r="N17">
        <v>405.75710372135899</v>
      </c>
      <c r="O17">
        <v>401.86960694864899</v>
      </c>
      <c r="P17">
        <v>412.60573426562098</v>
      </c>
      <c r="Q17">
        <v>413.52095915375298</v>
      </c>
      <c r="R17">
        <v>405.266619648024</v>
      </c>
      <c r="S17">
        <f t="shared" si="12"/>
        <v>404.02813260088203</v>
      </c>
      <c r="T17">
        <f>_xlfn.STDEV.S(C17:R17)</f>
        <v>9.1920748548418079</v>
      </c>
      <c r="U17">
        <f t="shared" si="2"/>
        <v>1</v>
      </c>
      <c r="V17">
        <v>0</v>
      </c>
      <c r="W17">
        <v>0</v>
      </c>
      <c r="X17">
        <v>-17.305712274914399</v>
      </c>
      <c r="Y17" s="1">
        <v>2.5389823148100401E-11</v>
      </c>
      <c r="Z17">
        <f t="shared" si="14"/>
        <v>4.3264280758403801</v>
      </c>
      <c r="AA17" s="3">
        <f t="shared" si="15"/>
        <v>2.6712284273921305E-2</v>
      </c>
    </row>
    <row r="18" spans="1:27" x14ac:dyDescent="0.4">
      <c r="B18">
        <v>1520.78193679739</v>
      </c>
      <c r="C18">
        <v>1451.8161344456701</v>
      </c>
      <c r="D18">
        <v>1515.5258075889799</v>
      </c>
      <c r="E18">
        <v>1526.0532881987001</v>
      </c>
      <c r="F18">
        <v>1566.7794449117</v>
      </c>
      <c r="G18">
        <v>1542.0750064777601</v>
      </c>
      <c r="H18">
        <v>1562.2773561425699</v>
      </c>
      <c r="I18">
        <v>1512.5966227373101</v>
      </c>
      <c r="J18">
        <v>1552.8260525399201</v>
      </c>
      <c r="K18">
        <v>1580.1038329686301</v>
      </c>
      <c r="L18">
        <v>1644.32767946534</v>
      </c>
      <c r="M18">
        <v>1596.74645457673</v>
      </c>
      <c r="N18">
        <v>1544.9268459683501</v>
      </c>
      <c r="O18">
        <v>1591.12718888106</v>
      </c>
      <c r="P18">
        <v>1546.9368071696999</v>
      </c>
      <c r="Q18">
        <v>1553.6305320072499</v>
      </c>
      <c r="R18">
        <v>1592.23481432214</v>
      </c>
      <c r="S18">
        <f t="shared" si="12"/>
        <v>1554.9989917751129</v>
      </c>
      <c r="T18">
        <f t="shared" ref="T18:T19" si="16">_xlfn.STDEV.S(C18:R18)</f>
        <v>43.525429022453643</v>
      </c>
      <c r="U18">
        <f t="shared" si="2"/>
        <v>0</v>
      </c>
      <c r="V18">
        <v>0</v>
      </c>
      <c r="W18">
        <v>0</v>
      </c>
      <c r="X18">
        <v>3.1445576086187201</v>
      </c>
      <c r="Y18">
        <v>6.6803002111287101E-3</v>
      </c>
      <c r="Z18">
        <f t="shared" si="14"/>
        <v>0.78613940738117061</v>
      </c>
      <c r="AA18" s="3">
        <f t="shared" si="15"/>
        <v>0.80904163201925439</v>
      </c>
    </row>
    <row r="19" spans="1:27" x14ac:dyDescent="0.4">
      <c r="B19">
        <v>2205.6045625960501</v>
      </c>
      <c r="C19">
        <v>2041.7087153100399</v>
      </c>
      <c r="D19">
        <v>2238.1180733043798</v>
      </c>
      <c r="E19">
        <v>2270.5359965555299</v>
      </c>
      <c r="F19">
        <v>2251.74313831775</v>
      </c>
      <c r="G19">
        <v>2265.02705918929</v>
      </c>
      <c r="H19">
        <v>2235.2284520959502</v>
      </c>
      <c r="I19">
        <v>2177.9281519646001</v>
      </c>
      <c r="J19">
        <v>2212.5760606857698</v>
      </c>
      <c r="K19">
        <v>2267.2165321017701</v>
      </c>
      <c r="L19">
        <v>2222.1429549751101</v>
      </c>
      <c r="M19">
        <v>2195.53030314434</v>
      </c>
      <c r="N19">
        <v>2209.5078757885299</v>
      </c>
      <c r="O19">
        <v>2142.8539971503601</v>
      </c>
      <c r="P19">
        <v>2094.85321484001</v>
      </c>
      <c r="Q19">
        <v>2148.65137477287</v>
      </c>
      <c r="R19">
        <v>2124.2822855281402</v>
      </c>
      <c r="S19">
        <f t="shared" si="12"/>
        <v>2193.6190116077773</v>
      </c>
      <c r="T19">
        <f t="shared" si="16"/>
        <v>67.049895617117315</v>
      </c>
      <c r="U19">
        <f t="shared" si="2"/>
        <v>1</v>
      </c>
      <c r="V19">
        <v>0</v>
      </c>
      <c r="W19">
        <v>0</v>
      </c>
      <c r="X19">
        <v>-0.71502282100938297</v>
      </c>
      <c r="Y19">
        <v>0.485575804819733</v>
      </c>
      <c r="Z19">
        <f t="shared" si="14"/>
        <v>0.17875569943785144</v>
      </c>
      <c r="AA19" s="3">
        <f t="shared" si="15"/>
        <v>15.647689109348278</v>
      </c>
    </row>
    <row r="20" spans="1:27" x14ac:dyDescent="0.4">
      <c r="A20" t="s">
        <v>10</v>
      </c>
      <c r="B20">
        <v>293.310337029035</v>
      </c>
      <c r="C20">
        <v>310.403916421205</v>
      </c>
      <c r="D20">
        <v>300.66215146418199</v>
      </c>
      <c r="E20">
        <v>316.43314555257098</v>
      </c>
      <c r="F20">
        <v>318.05588220293902</v>
      </c>
      <c r="G20">
        <v>318.15487780312202</v>
      </c>
      <c r="H20">
        <v>307.50625498904299</v>
      </c>
      <c r="I20">
        <v>312.78596469902499</v>
      </c>
      <c r="J20">
        <v>313.07464276457199</v>
      </c>
      <c r="K20">
        <v>317.29525686174401</v>
      </c>
      <c r="L20">
        <v>316.47667550463098</v>
      </c>
      <c r="M20">
        <v>308.80535362343898</v>
      </c>
      <c r="N20">
        <v>296.96283013018598</v>
      </c>
      <c r="O20">
        <v>318.05476720703399</v>
      </c>
      <c r="P20">
        <v>302.88314776934197</v>
      </c>
      <c r="Q20">
        <v>310.93704279345297</v>
      </c>
      <c r="R20">
        <v>316.958461469143</v>
      </c>
      <c r="S20">
        <f t="shared" si="12"/>
        <v>311.59064820347686</v>
      </c>
      <c r="T20">
        <f>_xlfn.STDEV.S(C20:R20)</f>
        <v>6.7056422605675561</v>
      </c>
      <c r="U20">
        <f t="shared" si="2"/>
        <v>0</v>
      </c>
      <c r="V20">
        <v>1</v>
      </c>
      <c r="W20">
        <v>0</v>
      </c>
      <c r="X20">
        <v>10.904435692659799</v>
      </c>
      <c r="Y20" s="1">
        <v>1.5810816255457301E-8</v>
      </c>
      <c r="Z20">
        <f>ABS(S20-B20)/T20</f>
        <v>2.72610891904255</v>
      </c>
      <c r="AA20" s="3">
        <f>1/(Z20^2)*(1/2)</f>
        <v>6.7279630401616483E-2</v>
      </c>
    </row>
    <row r="21" spans="1:27" x14ac:dyDescent="0.4">
      <c r="B21">
        <v>1601.18144304678</v>
      </c>
      <c r="C21">
        <v>1859.02145545297</v>
      </c>
      <c r="D21">
        <v>1966.7497278222199</v>
      </c>
      <c r="E21">
        <v>1966.4268931044501</v>
      </c>
      <c r="F21">
        <v>1835.57249036096</v>
      </c>
      <c r="G21">
        <v>2198.3175318987801</v>
      </c>
      <c r="H21">
        <v>1938.68640801834</v>
      </c>
      <c r="I21">
        <v>1917.1046092561901</v>
      </c>
      <c r="J21">
        <v>1899.7539135171301</v>
      </c>
      <c r="K21">
        <v>1879.33016557102</v>
      </c>
      <c r="L21">
        <v>1850.7263383536499</v>
      </c>
      <c r="M21">
        <v>1900.51484760005</v>
      </c>
      <c r="N21">
        <v>1961.1663758855</v>
      </c>
      <c r="O21">
        <v>1895.82423222945</v>
      </c>
      <c r="P21">
        <v>1878.1155961710001</v>
      </c>
      <c r="Q21">
        <v>1860.4933766976301</v>
      </c>
      <c r="R21">
        <v>1820.6926920391199</v>
      </c>
      <c r="S21">
        <f t="shared" si="12"/>
        <v>1914.2810408736536</v>
      </c>
      <c r="T21">
        <f t="shared" ref="T21:T22" si="17">_xlfn.STDEV.S(C21:R21)</f>
        <v>88.378414601016374</v>
      </c>
      <c r="U21">
        <f t="shared" si="2"/>
        <v>0</v>
      </c>
      <c r="V21">
        <v>1</v>
      </c>
      <c r="W21">
        <v>1</v>
      </c>
      <c r="X21">
        <v>14.170862831905101</v>
      </c>
      <c r="Y21" s="1">
        <v>4.3202735254798102E-10</v>
      </c>
      <c r="Z21">
        <f t="shared" ref="Z21:Z25" si="18">ABS(S21-B21)/T21</f>
        <v>3.5427157099429669</v>
      </c>
      <c r="AA21" s="3">
        <f t="shared" ref="AA21:AA25" si="19">1/(Z21^2)*(1/2)</f>
        <v>3.9837988139941806E-2</v>
      </c>
    </row>
    <row r="22" spans="1:27" x14ac:dyDescent="0.4">
      <c r="B22">
        <v>2464.87675568641</v>
      </c>
      <c r="C22">
        <v>2210.34104504897</v>
      </c>
      <c r="D22">
        <v>2267.8968012600499</v>
      </c>
      <c r="E22">
        <v>2242.72254054216</v>
      </c>
      <c r="F22">
        <v>2176.3014092982198</v>
      </c>
      <c r="G22">
        <v>2735.4212716674001</v>
      </c>
      <c r="H22">
        <v>2263.18179715305</v>
      </c>
      <c r="I22">
        <v>2259.7054304808798</v>
      </c>
      <c r="J22">
        <v>2236.8555758960001</v>
      </c>
      <c r="K22">
        <v>2236.0161974830698</v>
      </c>
      <c r="L22">
        <v>2194.3920207727501</v>
      </c>
      <c r="M22">
        <v>2197.7800221672901</v>
      </c>
      <c r="N22">
        <v>2322.6863136248198</v>
      </c>
      <c r="O22">
        <v>2190.9871078394899</v>
      </c>
      <c r="P22">
        <v>2151.7637735951198</v>
      </c>
      <c r="Q22">
        <v>2175.7153868319901</v>
      </c>
      <c r="R22">
        <v>2183.77108167088</v>
      </c>
      <c r="S22">
        <f t="shared" si="12"/>
        <v>2252.846110958259</v>
      </c>
      <c r="T22">
        <f t="shared" si="17"/>
        <v>136.05339141046704</v>
      </c>
      <c r="U22">
        <f t="shared" si="2"/>
        <v>1</v>
      </c>
      <c r="V22">
        <v>1</v>
      </c>
      <c r="W22">
        <v>1</v>
      </c>
      <c r="X22">
        <v>-6.2337481694442296</v>
      </c>
      <c r="Y22" s="1">
        <v>1.6008219352141899E-5</v>
      </c>
      <c r="Z22">
        <f t="shared" si="18"/>
        <v>1.558437041002998</v>
      </c>
      <c r="AA22" s="3">
        <f t="shared" si="19"/>
        <v>0.20586924905598702</v>
      </c>
    </row>
    <row r="23" spans="1:27" x14ac:dyDescent="0.4">
      <c r="A23" t="s">
        <v>11</v>
      </c>
      <c r="B23">
        <v>443.79698332809602</v>
      </c>
      <c r="C23">
        <v>435.74251551145198</v>
      </c>
      <c r="D23">
        <v>438.38650274297203</v>
      </c>
      <c r="E23">
        <v>445.06204068131802</v>
      </c>
      <c r="F23">
        <v>457.27632167615099</v>
      </c>
      <c r="G23">
        <v>453.00517488304001</v>
      </c>
      <c r="H23">
        <v>456.42645600828001</v>
      </c>
      <c r="I23">
        <v>438.07486942544</v>
      </c>
      <c r="J23">
        <v>447.03057754957399</v>
      </c>
      <c r="K23">
        <v>430.60573590080497</v>
      </c>
      <c r="L23">
        <v>440.14729606665202</v>
      </c>
      <c r="M23">
        <v>455.51748398348502</v>
      </c>
      <c r="N23">
        <v>464.81752085827299</v>
      </c>
      <c r="O23">
        <v>463.488609627877</v>
      </c>
      <c r="P23">
        <v>455.68410779571002</v>
      </c>
      <c r="Q23">
        <v>452.44270643252401</v>
      </c>
      <c r="R23">
        <v>449.617428495632</v>
      </c>
      <c r="S23">
        <f t="shared" si="12"/>
        <v>448.9578342274491</v>
      </c>
      <c r="T23">
        <f>_xlfn.STDEV.S(C23:R23)</f>
        <v>10.14243891491132</v>
      </c>
      <c r="U23">
        <f t="shared" si="2"/>
        <v>0</v>
      </c>
      <c r="V23">
        <v>0</v>
      </c>
      <c r="W23">
        <v>0</v>
      </c>
      <c r="X23">
        <v>2.0353490771076501</v>
      </c>
      <c r="Y23">
        <v>5.9881700879831301E-2</v>
      </c>
      <c r="Z23">
        <f t="shared" si="18"/>
        <v>0.5088372671158653</v>
      </c>
      <c r="AA23" s="3">
        <f t="shared" si="19"/>
        <v>1.9311329829622286</v>
      </c>
    </row>
    <row r="24" spans="1:27" x14ac:dyDescent="0.4">
      <c r="B24">
        <v>1520.78193679739</v>
      </c>
      <c r="C24">
        <v>1679.26274646208</v>
      </c>
      <c r="D24">
        <v>1677.88902111024</v>
      </c>
      <c r="E24">
        <v>1690.1843213805701</v>
      </c>
      <c r="F24">
        <v>1654.52434757878</v>
      </c>
      <c r="G24">
        <v>1723.63989728912</v>
      </c>
      <c r="H24">
        <v>1724.2581023693101</v>
      </c>
      <c r="I24">
        <v>1663.72086390969</v>
      </c>
      <c r="J24">
        <v>1691.4417035507799</v>
      </c>
      <c r="K24">
        <v>1743.4731702736501</v>
      </c>
      <c r="L24">
        <v>1700.94441749209</v>
      </c>
      <c r="M24">
        <v>1708.78911635082</v>
      </c>
      <c r="N24">
        <v>1735.86968821656</v>
      </c>
      <c r="O24">
        <v>1596.9332325803</v>
      </c>
      <c r="P24">
        <v>1667.1090605428401</v>
      </c>
      <c r="Q24">
        <v>1621.1880807621301</v>
      </c>
      <c r="R24">
        <v>1693.32155401813</v>
      </c>
      <c r="S24">
        <f t="shared" si="12"/>
        <v>1685.7843327429432</v>
      </c>
      <c r="T24">
        <f t="shared" ref="T24:T25" si="20">_xlfn.STDEV.S(C24:R24)</f>
        <v>39.666823364155114</v>
      </c>
      <c r="U24">
        <f t="shared" si="2"/>
        <v>0</v>
      </c>
      <c r="V24">
        <v>0</v>
      </c>
      <c r="W24">
        <v>0</v>
      </c>
      <c r="X24">
        <v>16.638831412828701</v>
      </c>
      <c r="Y24" s="1">
        <v>4.4537233090251797E-11</v>
      </c>
      <c r="Z24">
        <f t="shared" si="18"/>
        <v>4.1597078352046069</v>
      </c>
      <c r="AA24" s="3">
        <f t="shared" si="19"/>
        <v>2.889644041936984E-2</v>
      </c>
    </row>
    <row r="25" spans="1:27" x14ac:dyDescent="0.4">
      <c r="B25">
        <v>2205.6045625960501</v>
      </c>
      <c r="C25">
        <v>2246.3661657217399</v>
      </c>
      <c r="D25">
        <v>2237.9099684330799</v>
      </c>
      <c r="E25">
        <v>2239.8609912051402</v>
      </c>
      <c r="F25">
        <v>2200.3761190366999</v>
      </c>
      <c r="G25">
        <v>2221.36339982868</v>
      </c>
      <c r="H25">
        <v>2264.1094702660098</v>
      </c>
      <c r="I25">
        <v>2187.8709273434501</v>
      </c>
      <c r="J25">
        <v>2188.0361376721598</v>
      </c>
      <c r="K25">
        <v>2141.7438071069801</v>
      </c>
      <c r="L25">
        <v>2218.7588544178302</v>
      </c>
      <c r="M25">
        <v>2221.3491063726001</v>
      </c>
      <c r="N25">
        <v>2292.8912782013699</v>
      </c>
      <c r="O25">
        <v>2250.1980538897201</v>
      </c>
      <c r="P25">
        <v>2245.9084453354299</v>
      </c>
      <c r="Q25">
        <v>2206.3503943800902</v>
      </c>
      <c r="R25">
        <v>2203.14153015589</v>
      </c>
      <c r="S25">
        <f t="shared" si="12"/>
        <v>2222.8896655854292</v>
      </c>
      <c r="T25">
        <f t="shared" si="20"/>
        <v>35.737548066830769</v>
      </c>
      <c r="U25">
        <f t="shared" si="2"/>
        <v>0</v>
      </c>
      <c r="V25">
        <v>0</v>
      </c>
      <c r="W25">
        <v>0</v>
      </c>
      <c r="X25">
        <v>1.93467133399799</v>
      </c>
      <c r="Y25">
        <v>7.2119609294256898E-2</v>
      </c>
      <c r="Z25">
        <f t="shared" si="18"/>
        <v>0.48366784864633661</v>
      </c>
      <c r="AA25" s="3">
        <f t="shared" si="19"/>
        <v>2.1373496098711651</v>
      </c>
    </row>
    <row r="26" spans="1:27" x14ac:dyDescent="0.4">
      <c r="A26" t="s">
        <v>19</v>
      </c>
      <c r="B26">
        <v>293.310337029035</v>
      </c>
      <c r="C26">
        <v>382.87233813573698</v>
      </c>
      <c r="D26">
        <v>367.66185539435997</v>
      </c>
      <c r="E26">
        <v>333.65329296433498</v>
      </c>
      <c r="F26">
        <v>329.265402935883</v>
      </c>
      <c r="G26">
        <v>366.52370258431898</v>
      </c>
      <c r="H26">
        <v>330.9665669698</v>
      </c>
      <c r="I26">
        <v>339.54600791818302</v>
      </c>
      <c r="J26">
        <v>378.65287344973802</v>
      </c>
      <c r="K26">
        <v>358.57415148871701</v>
      </c>
      <c r="L26">
        <v>366.54548196291603</v>
      </c>
      <c r="M26">
        <v>366.67075590016901</v>
      </c>
      <c r="N26">
        <v>350.12976076510301</v>
      </c>
      <c r="O26">
        <v>334.67326052854702</v>
      </c>
      <c r="P26">
        <v>336.80336432632998</v>
      </c>
      <c r="Q26">
        <v>344.74539906427799</v>
      </c>
      <c r="R26">
        <v>330.72834587432601</v>
      </c>
      <c r="S26">
        <f t="shared" si="12"/>
        <v>351.12578501642128</v>
      </c>
      <c r="T26">
        <f>_xlfn.STDEV.S(C26:R26)</f>
        <v>18.381579294996232</v>
      </c>
      <c r="U26">
        <f t="shared" si="2"/>
        <v>0</v>
      </c>
      <c r="V26">
        <v>0</v>
      </c>
      <c r="W26">
        <v>0</v>
      </c>
      <c r="X26">
        <v>12.581170988674099</v>
      </c>
      <c r="Y26" s="1">
        <v>2.2588680919301801E-9</v>
      </c>
      <c r="Z26">
        <f>ABS(S26-B26)/T26</f>
        <v>3.1452927444120427</v>
      </c>
      <c r="AA26" s="3">
        <f>1/(Z26^2)*(1/2)</f>
        <v>5.0541468706322555E-2</v>
      </c>
    </row>
    <row r="27" spans="1:27" x14ac:dyDescent="0.4">
      <c r="B27">
        <v>1601.18144304678</v>
      </c>
      <c r="C27">
        <v>1676.7280900051401</v>
      </c>
      <c r="D27">
        <v>1675.4584008424499</v>
      </c>
      <c r="E27">
        <v>1778.83584643528</v>
      </c>
      <c r="F27">
        <v>1749.85860546711</v>
      </c>
      <c r="G27">
        <v>1862.29092905622</v>
      </c>
      <c r="H27">
        <v>1851.7527546071401</v>
      </c>
      <c r="I27">
        <v>1783.3825244454099</v>
      </c>
      <c r="J27">
        <v>1784.5164504263801</v>
      </c>
      <c r="K27">
        <v>1773.56087074127</v>
      </c>
      <c r="L27">
        <v>1727.0569639105599</v>
      </c>
      <c r="M27">
        <v>1783.89477213176</v>
      </c>
      <c r="N27">
        <v>1800.9959617059701</v>
      </c>
      <c r="O27">
        <v>1699.2943830147899</v>
      </c>
      <c r="P27">
        <v>1669.77470385374</v>
      </c>
      <c r="Q27">
        <v>1723.8027949109201</v>
      </c>
      <c r="R27">
        <v>1626.7386688961799</v>
      </c>
      <c r="S27">
        <f t="shared" si="12"/>
        <v>1747.9964200281447</v>
      </c>
      <c r="T27">
        <f t="shared" ref="T27:T28" si="21">_xlfn.STDEV.S(C27:R27)</f>
        <v>66.67279398861757</v>
      </c>
      <c r="U27">
        <f t="shared" si="2"/>
        <v>0</v>
      </c>
      <c r="V27">
        <v>0</v>
      </c>
      <c r="W27">
        <v>0</v>
      </c>
      <c r="X27">
        <v>8.8080890742938607</v>
      </c>
      <c r="Y27" s="1">
        <v>2.5819178532805801E-7</v>
      </c>
      <c r="Z27">
        <f t="shared" ref="Z27:Z31" si="22">ABS(S27-B27)/T27</f>
        <v>2.2020222672298546</v>
      </c>
      <c r="AA27" s="3">
        <f t="shared" ref="AA27:AA31" si="23">1/(Z27^2)*(1/2)</f>
        <v>0.10311612675584468</v>
      </c>
    </row>
    <row r="28" spans="1:27" x14ac:dyDescent="0.4">
      <c r="B28">
        <v>2464.87675568641</v>
      </c>
      <c r="C28">
        <v>2098.4488275024601</v>
      </c>
      <c r="D28">
        <v>2092.4554209603298</v>
      </c>
      <c r="E28">
        <v>2237.5203391586401</v>
      </c>
      <c r="F28">
        <v>2185.1278665988102</v>
      </c>
      <c r="G28">
        <v>2336.2744199846902</v>
      </c>
      <c r="H28">
        <v>2328.3270343991198</v>
      </c>
      <c r="I28">
        <v>2406.7008879289701</v>
      </c>
      <c r="J28">
        <v>2372.4795604617598</v>
      </c>
      <c r="K28">
        <v>2367.9015200870599</v>
      </c>
      <c r="L28">
        <v>2390.2572939000802</v>
      </c>
      <c r="M28">
        <v>2297.0684979395101</v>
      </c>
      <c r="N28">
        <v>2292.0395495754801</v>
      </c>
      <c r="O28">
        <v>2352.0349643026698</v>
      </c>
      <c r="P28">
        <v>2302.2827263815798</v>
      </c>
      <c r="Q28">
        <v>2237.1329683507302</v>
      </c>
      <c r="R28">
        <v>2350.4409032302901</v>
      </c>
      <c r="S28">
        <f t="shared" si="12"/>
        <v>2290.4057987976357</v>
      </c>
      <c r="T28">
        <f t="shared" si="21"/>
        <v>96.650276310870112</v>
      </c>
      <c r="U28">
        <f t="shared" si="2"/>
        <v>1</v>
      </c>
      <c r="V28">
        <v>0</v>
      </c>
      <c r="W28">
        <v>0</v>
      </c>
      <c r="X28">
        <v>-7.2207122070494396</v>
      </c>
      <c r="Y28" s="1">
        <v>2.9707195445560902E-6</v>
      </c>
      <c r="Z28">
        <f t="shared" si="22"/>
        <v>1.805178045509134</v>
      </c>
      <c r="AA28" s="3">
        <f t="shared" si="23"/>
        <v>0.15343693631007757</v>
      </c>
    </row>
    <row r="29" spans="1:27" x14ac:dyDescent="0.4">
      <c r="A29" t="s">
        <v>12</v>
      </c>
      <c r="B29">
        <v>443.79698332809602</v>
      </c>
      <c r="C29">
        <v>484.99983697995401</v>
      </c>
      <c r="D29">
        <v>508.208215946096</v>
      </c>
      <c r="E29">
        <v>427.03722496958602</v>
      </c>
      <c r="F29">
        <v>411.506239214544</v>
      </c>
      <c r="G29">
        <v>478.47595203368701</v>
      </c>
      <c r="H29">
        <v>499.95258101714597</v>
      </c>
      <c r="I29">
        <v>503.41689986814202</v>
      </c>
      <c r="J29">
        <v>445.807522398809</v>
      </c>
      <c r="K29">
        <v>514.44639462790099</v>
      </c>
      <c r="L29">
        <v>492.13512229929</v>
      </c>
      <c r="M29">
        <v>481.989997731774</v>
      </c>
      <c r="N29">
        <v>451.56859656213402</v>
      </c>
      <c r="O29">
        <v>425.76278243505402</v>
      </c>
      <c r="P29">
        <v>483.56967321124699</v>
      </c>
      <c r="Q29">
        <v>488.66728192987199</v>
      </c>
      <c r="R29">
        <v>484.60963550386703</v>
      </c>
      <c r="S29">
        <f t="shared" si="12"/>
        <v>473.88462229556893</v>
      </c>
      <c r="T29">
        <f>_xlfn.STDEV.S(C29:R29)</f>
        <v>31.658175338136868</v>
      </c>
      <c r="U29">
        <f t="shared" si="2"/>
        <v>0</v>
      </c>
      <c r="V29">
        <v>0</v>
      </c>
      <c r="W29">
        <v>0</v>
      </c>
      <c r="X29">
        <v>3.8015632513923099</v>
      </c>
      <c r="Y29">
        <v>1.73766650375519E-3</v>
      </c>
      <c r="Z29">
        <f t="shared" si="22"/>
        <v>0.95039081204493758</v>
      </c>
      <c r="AA29" s="3">
        <f t="shared" si="23"/>
        <v>0.55356107768699347</v>
      </c>
    </row>
    <row r="30" spans="1:27" x14ac:dyDescent="0.4">
      <c r="B30">
        <v>1520.78193679739</v>
      </c>
      <c r="C30">
        <v>1842.63268401869</v>
      </c>
      <c r="D30">
        <v>1700.2257774500399</v>
      </c>
      <c r="E30">
        <v>1488.4293444672601</v>
      </c>
      <c r="F30">
        <v>1417.76735225065</v>
      </c>
      <c r="G30">
        <v>1551.44460557296</v>
      </c>
      <c r="H30">
        <v>1618.58526211193</v>
      </c>
      <c r="I30">
        <v>1591.07836924549</v>
      </c>
      <c r="J30">
        <v>1484.00967445489</v>
      </c>
      <c r="K30">
        <v>1595.52677609233</v>
      </c>
      <c r="L30">
        <v>1517.7855418587601</v>
      </c>
      <c r="M30">
        <v>1587.8936021197701</v>
      </c>
      <c r="N30">
        <v>1568.0559388937299</v>
      </c>
      <c r="O30">
        <v>1409.06257303654</v>
      </c>
      <c r="P30">
        <v>1591.65348017413</v>
      </c>
      <c r="Q30">
        <v>1713.61585453265</v>
      </c>
      <c r="R30">
        <v>1594.46720225526</v>
      </c>
      <c r="S30">
        <f t="shared" si="12"/>
        <v>1579.5146274084425</v>
      </c>
      <c r="T30">
        <f t="shared" ref="T30:T31" si="24">_xlfn.STDEV.S(C30:R30)</f>
        <v>110.00203358692315</v>
      </c>
      <c r="U30">
        <f t="shared" si="2"/>
        <v>0</v>
      </c>
      <c r="V30">
        <v>0</v>
      </c>
      <c r="W30">
        <v>0</v>
      </c>
      <c r="X30">
        <v>2.1356947091043001</v>
      </c>
      <c r="Y30">
        <v>4.9600257899348597E-2</v>
      </c>
      <c r="Z30">
        <f t="shared" si="22"/>
        <v>0.5339236802803482</v>
      </c>
      <c r="AA30" s="3">
        <f t="shared" si="23"/>
        <v>1.7539275044842133</v>
      </c>
    </row>
    <row r="31" spans="1:27" x14ac:dyDescent="0.4">
      <c r="B31">
        <v>2205.6045625960501</v>
      </c>
      <c r="C31">
        <v>2611.5398490295202</v>
      </c>
      <c r="D31">
        <v>2433.7528059759602</v>
      </c>
      <c r="E31">
        <v>2166.5145805074999</v>
      </c>
      <c r="F31">
        <v>2311.1385691727801</v>
      </c>
      <c r="G31">
        <v>2415.41259204877</v>
      </c>
      <c r="H31">
        <v>2225.91026816876</v>
      </c>
      <c r="I31">
        <v>2108.3721205924799</v>
      </c>
      <c r="J31">
        <v>2136.4875611871698</v>
      </c>
      <c r="K31">
        <v>2105.3337006357401</v>
      </c>
      <c r="L31">
        <v>2398.3602889132499</v>
      </c>
      <c r="M31">
        <v>2253.7393817439402</v>
      </c>
      <c r="N31">
        <v>2049.6795368614798</v>
      </c>
      <c r="O31">
        <v>2126.0588307195098</v>
      </c>
      <c r="P31">
        <v>2047.3354754103</v>
      </c>
      <c r="Q31">
        <v>2236.82808781622</v>
      </c>
      <c r="R31">
        <v>2097.91351515416</v>
      </c>
      <c r="S31">
        <f t="shared" si="12"/>
        <v>2232.7735727460963</v>
      </c>
      <c r="T31">
        <f t="shared" si="24"/>
        <v>162.09885371414023</v>
      </c>
      <c r="U31">
        <f t="shared" si="2"/>
        <v>0</v>
      </c>
      <c r="V31">
        <v>0</v>
      </c>
      <c r="W31">
        <v>0</v>
      </c>
      <c r="X31">
        <v>0.67043064636943805</v>
      </c>
      <c r="Y31">
        <v>0.51277405047272295</v>
      </c>
      <c r="Z31">
        <f t="shared" si="22"/>
        <v>0.16760766364183255</v>
      </c>
      <c r="AA31" s="3">
        <f t="shared" si="23"/>
        <v>17.798453149812946</v>
      </c>
    </row>
    <row r="32" spans="1:27" x14ac:dyDescent="0.4">
      <c r="A32" t="s">
        <v>13</v>
      </c>
      <c r="B32">
        <v>293.310337029035</v>
      </c>
      <c r="C32">
        <v>395.23780878948497</v>
      </c>
      <c r="D32">
        <v>424.95988655522399</v>
      </c>
      <c r="E32">
        <v>397.84154713526698</v>
      </c>
      <c r="F32">
        <v>412.34778990862497</v>
      </c>
      <c r="G32">
        <v>421.522998710124</v>
      </c>
      <c r="H32">
        <v>418.66825497424202</v>
      </c>
      <c r="I32">
        <v>407.72498048420999</v>
      </c>
      <c r="J32">
        <v>417.42946542297398</v>
      </c>
      <c r="K32">
        <v>407.69769773796497</v>
      </c>
      <c r="L32">
        <v>428.944724394106</v>
      </c>
      <c r="M32">
        <v>414.535743041393</v>
      </c>
      <c r="N32">
        <v>396.68417923583002</v>
      </c>
      <c r="O32">
        <v>433.91400019124001</v>
      </c>
      <c r="P32">
        <v>426.57379310921402</v>
      </c>
      <c r="Q32">
        <v>398.32676129133199</v>
      </c>
      <c r="R32">
        <v>433.356923302008</v>
      </c>
      <c r="S32">
        <f t="shared" si="12"/>
        <v>414.73540964270251</v>
      </c>
      <c r="T32">
        <f>_xlfn.STDEV.S(C32:R32)</f>
        <v>13.153030950032489</v>
      </c>
      <c r="U32">
        <f t="shared" si="2"/>
        <v>0</v>
      </c>
      <c r="V32">
        <v>0</v>
      </c>
      <c r="W32">
        <v>0</v>
      </c>
      <c r="X32">
        <v>36.926871995737997</v>
      </c>
      <c r="Y32" s="1">
        <v>3.8341438796912602E-16</v>
      </c>
      <c r="Z32">
        <f>ABS(S32-B32)/T32</f>
        <v>9.2317180028659163</v>
      </c>
      <c r="AA32" s="3">
        <f>1/(Z32^2)*(1/2)</f>
        <v>5.8668494612447615E-3</v>
      </c>
    </row>
    <row r="33" spans="1:27" x14ac:dyDescent="0.4">
      <c r="B33">
        <v>1601.18144304678</v>
      </c>
      <c r="C33">
        <v>1431.4894616894201</v>
      </c>
      <c r="D33">
        <v>1389.2365356850801</v>
      </c>
      <c r="E33">
        <v>1441.6706884494999</v>
      </c>
      <c r="F33">
        <v>1402.90115757232</v>
      </c>
      <c r="G33">
        <v>1422.43081555458</v>
      </c>
      <c r="H33">
        <v>1416.98712218476</v>
      </c>
      <c r="I33">
        <v>1421.83985069242</v>
      </c>
      <c r="J33">
        <v>1416.42821025736</v>
      </c>
      <c r="K33">
        <v>1411.66179385182</v>
      </c>
      <c r="L33">
        <v>1431.7178865841199</v>
      </c>
      <c r="M33">
        <v>1407.5457396029201</v>
      </c>
      <c r="N33">
        <v>1578.1928423249101</v>
      </c>
      <c r="O33">
        <v>1524.93359668879</v>
      </c>
      <c r="P33">
        <v>1505.81994527085</v>
      </c>
      <c r="Q33">
        <v>1478.4542665443</v>
      </c>
      <c r="R33">
        <v>1491.4585777781699</v>
      </c>
      <c r="S33">
        <f t="shared" si="12"/>
        <v>1448.2980306707072</v>
      </c>
      <c r="T33">
        <f t="shared" ref="T33:T34" si="25">_xlfn.STDEV.S(C33:R33)</f>
        <v>52.501003709249339</v>
      </c>
      <c r="U33">
        <f t="shared" si="2"/>
        <v>1</v>
      </c>
      <c r="V33">
        <v>1</v>
      </c>
      <c r="W33">
        <v>0</v>
      </c>
      <c r="X33">
        <v>-11.6480373098137</v>
      </c>
      <c r="Y33" s="1">
        <v>6.48610246567606E-9</v>
      </c>
      <c r="Z33">
        <f t="shared" ref="Z33:Z37" si="26">ABS(S33-B33)/T33</f>
        <v>2.9120093250548393</v>
      </c>
      <c r="AA33" s="3">
        <f t="shared" ref="AA33:AA37" si="27">1/(Z33^2)*(1/2)</f>
        <v>5.8963666559988859E-2</v>
      </c>
    </row>
    <row r="34" spans="1:27" x14ac:dyDescent="0.4">
      <c r="B34">
        <v>2464.87675568641</v>
      </c>
      <c r="C34">
        <v>2026.2523542670899</v>
      </c>
      <c r="D34">
        <v>1961.1878555092601</v>
      </c>
      <c r="E34">
        <v>1985.2943151259501</v>
      </c>
      <c r="F34">
        <v>1953.10661233624</v>
      </c>
      <c r="G34">
        <v>1957.71076488319</v>
      </c>
      <c r="H34">
        <v>1982.8932353320299</v>
      </c>
      <c r="I34">
        <v>1970.1738674084199</v>
      </c>
      <c r="J34">
        <v>2001.3438397728</v>
      </c>
      <c r="K34">
        <v>1951.0120567517099</v>
      </c>
      <c r="L34">
        <v>2030.0005540416601</v>
      </c>
      <c r="M34">
        <v>1970.8367701565801</v>
      </c>
      <c r="N34">
        <v>2066.3848032426999</v>
      </c>
      <c r="O34">
        <v>2040.8330917743399</v>
      </c>
      <c r="P34">
        <v>2015.57566594478</v>
      </c>
      <c r="Q34">
        <v>1994.55833756585</v>
      </c>
      <c r="R34">
        <v>2020.7864682940101</v>
      </c>
      <c r="S34">
        <f t="shared" si="12"/>
        <v>1995.4969120254132</v>
      </c>
      <c r="T34">
        <f t="shared" si="25"/>
        <v>34.821176816544337</v>
      </c>
      <c r="U34">
        <f t="shared" si="2"/>
        <v>1</v>
      </c>
      <c r="V34">
        <v>0</v>
      </c>
      <c r="W34">
        <v>0</v>
      </c>
      <c r="X34">
        <v>-53.918895044750101</v>
      </c>
      <c r="Y34" s="1">
        <v>1.36601213948917E-18</v>
      </c>
      <c r="Z34">
        <f t="shared" si="26"/>
        <v>13.479723736332303</v>
      </c>
      <c r="AA34" s="3">
        <f t="shared" si="27"/>
        <v>2.7517439561379549E-3</v>
      </c>
    </row>
    <row r="35" spans="1:27" x14ac:dyDescent="0.4">
      <c r="A35" t="s">
        <v>14</v>
      </c>
      <c r="B35">
        <v>443.79698332809602</v>
      </c>
      <c r="C35">
        <v>464.31184568647302</v>
      </c>
      <c r="D35">
        <v>455.079372867058</v>
      </c>
      <c r="E35">
        <v>467.66968516693498</v>
      </c>
      <c r="F35">
        <v>496.16942667905897</v>
      </c>
      <c r="G35">
        <v>498.41883682761897</v>
      </c>
      <c r="H35">
        <v>494.94432699899102</v>
      </c>
      <c r="I35">
        <v>448.05073359655199</v>
      </c>
      <c r="J35">
        <v>448.55117510786198</v>
      </c>
      <c r="K35">
        <v>470.70770923593398</v>
      </c>
      <c r="L35">
        <v>472.13025754695798</v>
      </c>
      <c r="M35">
        <v>495.77673242267701</v>
      </c>
      <c r="N35">
        <v>474.76266484394603</v>
      </c>
      <c r="O35">
        <v>496.663813325646</v>
      </c>
      <c r="P35">
        <v>468.868357592743</v>
      </c>
      <c r="Q35">
        <v>460.69754918427998</v>
      </c>
      <c r="R35">
        <v>463.38956373585899</v>
      </c>
      <c r="S35">
        <f t="shared" si="12"/>
        <v>473.51200317616207</v>
      </c>
      <c r="T35">
        <f>_xlfn.STDEV.S(C35:R35)</f>
        <v>17.61478490408221</v>
      </c>
      <c r="U35">
        <f t="shared" si="2"/>
        <v>0</v>
      </c>
      <c r="V35">
        <v>0</v>
      </c>
      <c r="W35">
        <v>0</v>
      </c>
      <c r="X35">
        <v>6.7477451566931901</v>
      </c>
      <c r="Y35" s="1">
        <v>6.5494457915016003E-6</v>
      </c>
      <c r="Z35">
        <f t="shared" si="26"/>
        <v>1.6869362873218861</v>
      </c>
      <c r="AA35" s="3">
        <f t="shared" si="27"/>
        <v>0.17570035688754623</v>
      </c>
    </row>
    <row r="36" spans="1:27" x14ac:dyDescent="0.4">
      <c r="B36">
        <v>1520.78193679739</v>
      </c>
      <c r="C36">
        <v>1540.1862131384401</v>
      </c>
      <c r="D36">
        <v>1578.0382545892401</v>
      </c>
      <c r="E36">
        <v>1575.77210824451</v>
      </c>
      <c r="F36">
        <v>1576.13473682514</v>
      </c>
      <c r="G36">
        <v>1573.8219187274401</v>
      </c>
      <c r="H36">
        <v>1550.9055865211601</v>
      </c>
      <c r="I36">
        <v>1577.8577155866401</v>
      </c>
      <c r="J36">
        <v>1575.17658168503</v>
      </c>
      <c r="K36">
        <v>1551.01969936059</v>
      </c>
      <c r="L36">
        <v>1503.9004971577299</v>
      </c>
      <c r="M36">
        <v>1512.4153297661901</v>
      </c>
      <c r="N36">
        <v>1506.7804285324901</v>
      </c>
      <c r="O36">
        <v>1505.0051062504699</v>
      </c>
      <c r="P36">
        <v>1506.0063640963799</v>
      </c>
      <c r="Q36">
        <v>1508.1848466566</v>
      </c>
      <c r="R36">
        <v>1522.09349553214</v>
      </c>
      <c r="S36">
        <f t="shared" si="12"/>
        <v>1541.4561801668867</v>
      </c>
      <c r="T36">
        <f t="shared" ref="T36:T37" si="28">_xlfn.STDEV.S(C36:R36)</f>
        <v>31.55307716369536</v>
      </c>
      <c r="U36">
        <f t="shared" si="2"/>
        <v>0</v>
      </c>
      <c r="V36">
        <v>1</v>
      </c>
      <c r="W36">
        <v>1</v>
      </c>
      <c r="X36">
        <v>2.6208845714557101</v>
      </c>
      <c r="Y36">
        <v>1.9279891625601599E-2</v>
      </c>
      <c r="Z36">
        <f t="shared" si="26"/>
        <v>0.65522114569808976</v>
      </c>
      <c r="AA36" s="3">
        <f t="shared" si="27"/>
        <v>1.1646466846712464</v>
      </c>
    </row>
    <row r="37" spans="1:27" x14ac:dyDescent="0.4">
      <c r="B37">
        <v>2205.6045625960501</v>
      </c>
      <c r="C37">
        <v>2036.1535986108099</v>
      </c>
      <c r="D37">
        <v>2169.29027529116</v>
      </c>
      <c r="E37">
        <v>2082.7305675409898</v>
      </c>
      <c r="F37">
        <v>2118.39153137841</v>
      </c>
      <c r="G37">
        <v>2104.67748231512</v>
      </c>
      <c r="H37">
        <v>2127.1586617886601</v>
      </c>
      <c r="I37">
        <v>2100.1926570914702</v>
      </c>
      <c r="J37">
        <v>2099.70690460077</v>
      </c>
      <c r="K37">
        <v>2096.9129804420299</v>
      </c>
      <c r="L37">
        <v>2097.4825739241201</v>
      </c>
      <c r="M37">
        <v>2080.7433415130699</v>
      </c>
      <c r="N37">
        <v>2094.8329222307202</v>
      </c>
      <c r="O37">
        <v>2067.1841445223299</v>
      </c>
      <c r="P37">
        <v>2066.4789395214302</v>
      </c>
      <c r="Q37">
        <v>2153.1946203862699</v>
      </c>
      <c r="R37">
        <v>2095.42735527688</v>
      </c>
      <c r="S37">
        <f t="shared" si="12"/>
        <v>2099.4099097771395</v>
      </c>
      <c r="T37">
        <f t="shared" si="28"/>
        <v>32.385710542316048</v>
      </c>
      <c r="U37">
        <f t="shared" si="2"/>
        <v>1</v>
      </c>
      <c r="V37">
        <v>0</v>
      </c>
      <c r="W37">
        <v>0</v>
      </c>
      <c r="X37">
        <v>-13.1162357935064</v>
      </c>
      <c r="Y37" s="1">
        <v>1.2701738118561699E-9</v>
      </c>
      <c r="Z37">
        <f t="shared" si="26"/>
        <v>3.2790589133486421</v>
      </c>
      <c r="AA37" s="3">
        <f t="shared" si="27"/>
        <v>4.650199287914665E-2</v>
      </c>
    </row>
    <row r="38" spans="1:27" x14ac:dyDescent="0.4">
      <c r="A38" t="s">
        <v>15</v>
      </c>
      <c r="B38">
        <v>293.310337029035</v>
      </c>
      <c r="C38">
        <v>309.06923652225498</v>
      </c>
      <c r="D38">
        <v>290.89204697830201</v>
      </c>
      <c r="E38">
        <v>302.41076539586999</v>
      </c>
      <c r="F38">
        <v>327.83997690039598</v>
      </c>
      <c r="G38">
        <v>320.587876718281</v>
      </c>
      <c r="H38">
        <v>328.72237357168399</v>
      </c>
      <c r="I38">
        <v>334.99874187712402</v>
      </c>
      <c r="J38">
        <v>345.02571653564303</v>
      </c>
      <c r="K38">
        <v>323.03807961702302</v>
      </c>
      <c r="L38">
        <v>342.147753887899</v>
      </c>
      <c r="M38">
        <v>357.93064944268502</v>
      </c>
      <c r="N38">
        <v>331.52495267242398</v>
      </c>
      <c r="O38">
        <v>346.69433350687598</v>
      </c>
      <c r="P38">
        <v>351.035054106681</v>
      </c>
      <c r="Q38">
        <v>354.38403046772999</v>
      </c>
      <c r="R38">
        <v>344.02772361097902</v>
      </c>
      <c r="S38">
        <f t="shared" si="12"/>
        <v>331.89558198824074</v>
      </c>
      <c r="T38">
        <f>_xlfn.STDEV.S(C38:R38)</f>
        <v>19.162226475767884</v>
      </c>
      <c r="U38">
        <f t="shared" si="2"/>
        <v>0</v>
      </c>
      <c r="V38">
        <v>0</v>
      </c>
      <c r="W38">
        <v>0</v>
      </c>
      <c r="X38">
        <v>8.0544387772812698</v>
      </c>
      <c r="Y38" s="1">
        <v>7.9201458974963399E-7</v>
      </c>
      <c r="Z38">
        <f>ABS(S38-B38)/T38</f>
        <v>2.0136096923809852</v>
      </c>
      <c r="AA38" s="3">
        <f>1/(Z38^2)*(1/2)</f>
        <v>0.12331599695367644</v>
      </c>
    </row>
    <row r="39" spans="1:27" x14ac:dyDescent="0.4">
      <c r="B39">
        <v>1601.18144304678</v>
      </c>
      <c r="C39">
        <v>2023.5655611397599</v>
      </c>
      <c r="D39">
        <v>2040.4711553766499</v>
      </c>
      <c r="E39">
        <v>2069.2849321897702</v>
      </c>
      <c r="F39">
        <v>1946.5908663308701</v>
      </c>
      <c r="G39">
        <v>1925.04610524331</v>
      </c>
      <c r="H39">
        <v>1905.69495457116</v>
      </c>
      <c r="I39">
        <v>1739.8418071241299</v>
      </c>
      <c r="J39">
        <v>1836.9783146392599</v>
      </c>
      <c r="K39">
        <v>1901.3047542499701</v>
      </c>
      <c r="L39">
        <v>1778.26255326355</v>
      </c>
      <c r="M39">
        <v>1750.4223581701101</v>
      </c>
      <c r="N39">
        <v>1801.8916829545699</v>
      </c>
      <c r="O39">
        <v>1736.4066672553599</v>
      </c>
      <c r="P39">
        <v>1732.87899087097</v>
      </c>
      <c r="Q39">
        <v>1722.00435743411</v>
      </c>
      <c r="R39">
        <v>1644.7302988772999</v>
      </c>
      <c r="S39">
        <f t="shared" si="12"/>
        <v>1847.2109599806784</v>
      </c>
      <c r="T39">
        <f t="shared" ref="T39:T40" si="29">_xlfn.STDEV.S(C39:R39)</f>
        <v>129.06886700191376</v>
      </c>
      <c r="U39">
        <f t="shared" si="2"/>
        <v>0</v>
      </c>
      <c r="V39">
        <v>0</v>
      </c>
      <c r="W39">
        <v>0</v>
      </c>
      <c r="X39">
        <v>7.6247517370543703</v>
      </c>
      <c r="Y39" s="1">
        <v>1.54803972576996E-6</v>
      </c>
      <c r="Z39">
        <f t="shared" ref="Z39:Z43" si="30">ABS(S39-B39)/T39</f>
        <v>1.9061879339984471</v>
      </c>
      <c r="AA39" s="3">
        <f t="shared" ref="AA39:AA43" si="31">1/(Z39^2)*(1/2)</f>
        <v>0.13760638061366615</v>
      </c>
    </row>
    <row r="40" spans="1:27" x14ac:dyDescent="0.4">
      <c r="B40">
        <v>2464.87675568641</v>
      </c>
      <c r="C40">
        <v>2459.7635016357699</v>
      </c>
      <c r="D40">
        <v>2461.7320660001701</v>
      </c>
      <c r="E40">
        <v>2495.7409436060202</v>
      </c>
      <c r="F40">
        <v>2430.9611591059602</v>
      </c>
      <c r="G40">
        <v>2423.1002096669299</v>
      </c>
      <c r="H40">
        <v>2472.8818840656099</v>
      </c>
      <c r="I40">
        <v>2424.5383938477898</v>
      </c>
      <c r="J40">
        <v>2437.1575735126698</v>
      </c>
      <c r="K40">
        <v>2411.0797182384399</v>
      </c>
      <c r="L40">
        <v>2417.3889157388398</v>
      </c>
      <c r="M40">
        <v>2445.7346407927898</v>
      </c>
      <c r="N40">
        <v>2423.6056856834398</v>
      </c>
      <c r="O40">
        <v>2409.8690098566599</v>
      </c>
      <c r="P40">
        <v>2423.4298241055799</v>
      </c>
      <c r="Q40">
        <v>2438.06774325284</v>
      </c>
      <c r="R40">
        <v>2465.65338042138</v>
      </c>
      <c r="S40">
        <f t="shared" si="12"/>
        <v>2440.0440405956811</v>
      </c>
      <c r="T40">
        <f t="shared" si="29"/>
        <v>24.710515003725025</v>
      </c>
      <c r="U40">
        <f t="shared" si="2"/>
        <v>1</v>
      </c>
      <c r="V40">
        <v>0</v>
      </c>
      <c r="W40">
        <v>0</v>
      </c>
      <c r="X40">
        <v>-4.0197811015508602</v>
      </c>
      <c r="Y40">
        <v>1.1136125705535399E-3</v>
      </c>
      <c r="Z40">
        <f t="shared" si="30"/>
        <v>1.0049452667006527</v>
      </c>
      <c r="AA40" s="3">
        <f t="shared" si="31"/>
        <v>0.49509117640028549</v>
      </c>
    </row>
    <row r="41" spans="1:27" x14ac:dyDescent="0.4">
      <c r="A41" t="s">
        <v>16</v>
      </c>
      <c r="B41">
        <v>443.79698332809602</v>
      </c>
      <c r="C41">
        <v>444.98546773733102</v>
      </c>
      <c r="D41">
        <v>463.36923816486899</v>
      </c>
      <c r="E41">
        <v>486.88232701112003</v>
      </c>
      <c r="F41">
        <v>450.44144826164899</v>
      </c>
      <c r="G41">
        <v>480.77283111635597</v>
      </c>
      <c r="H41">
        <v>452.81315051559102</v>
      </c>
      <c r="I41">
        <v>428.16869845040202</v>
      </c>
      <c r="J41">
        <v>399.88843472188302</v>
      </c>
      <c r="K41">
        <v>447.05411581078499</v>
      </c>
      <c r="L41">
        <v>417.85265680073701</v>
      </c>
      <c r="M41">
        <v>427.617328236226</v>
      </c>
      <c r="N41">
        <v>483.18812565854802</v>
      </c>
      <c r="O41">
        <v>464.91373978745298</v>
      </c>
      <c r="P41">
        <v>466.74040903124597</v>
      </c>
      <c r="Q41">
        <v>443.82211411932798</v>
      </c>
      <c r="R41">
        <v>429.29238070081902</v>
      </c>
      <c r="S41">
        <f t="shared" si="12"/>
        <v>449.23765413277147</v>
      </c>
      <c r="T41">
        <f>_xlfn.STDEV.S(C41:R41)</f>
        <v>24.646755279119315</v>
      </c>
      <c r="U41">
        <f t="shared" si="2"/>
        <v>0</v>
      </c>
      <c r="V41">
        <v>0</v>
      </c>
      <c r="W41">
        <v>0</v>
      </c>
      <c r="X41">
        <v>0.88298370614518995</v>
      </c>
      <c r="Y41">
        <v>0.391176958536671</v>
      </c>
      <c r="Z41">
        <f t="shared" si="30"/>
        <v>0.22074592550057795</v>
      </c>
      <c r="AA41" s="3">
        <f t="shared" si="31"/>
        <v>10.260880079920252</v>
      </c>
    </row>
    <row r="42" spans="1:27" x14ac:dyDescent="0.4">
      <c r="B42">
        <v>1520.78193679739</v>
      </c>
      <c r="C42">
        <v>1485.31517809048</v>
      </c>
      <c r="D42">
        <v>1530.1562708694801</v>
      </c>
      <c r="E42">
        <v>1578.5022725697299</v>
      </c>
      <c r="F42">
        <v>1557.1245872218799</v>
      </c>
      <c r="G42">
        <v>1576.79126862625</v>
      </c>
      <c r="H42">
        <v>1516.4384222424001</v>
      </c>
      <c r="I42">
        <v>1394.7698675783099</v>
      </c>
      <c r="J42">
        <v>1442.1401195921101</v>
      </c>
      <c r="K42">
        <v>1546.95102428206</v>
      </c>
      <c r="L42">
        <v>1521.6776966448199</v>
      </c>
      <c r="M42">
        <v>1383.5296233169199</v>
      </c>
      <c r="N42">
        <v>1535.54910429712</v>
      </c>
      <c r="O42">
        <v>1750.06116295525</v>
      </c>
      <c r="P42">
        <v>1544.24493247536</v>
      </c>
      <c r="Q42">
        <v>1457.8507844365299</v>
      </c>
      <c r="R42">
        <v>1453.8782176668201</v>
      </c>
      <c r="S42">
        <f t="shared" si="12"/>
        <v>1517.1862833040952</v>
      </c>
      <c r="T42">
        <f t="shared" ref="T42:T43" si="32">_xlfn.STDEV.S(C42:R42)</f>
        <v>86.528849487337354</v>
      </c>
      <c r="U42">
        <f t="shared" si="2"/>
        <v>1</v>
      </c>
      <c r="V42">
        <v>0</v>
      </c>
      <c r="W42">
        <v>0</v>
      </c>
      <c r="X42">
        <v>-0.166217566001163</v>
      </c>
      <c r="Y42">
        <v>0.87020549442936701</v>
      </c>
      <c r="Z42">
        <f t="shared" si="30"/>
        <v>4.1554389253967428E-2</v>
      </c>
      <c r="AA42" s="3">
        <f t="shared" si="31"/>
        <v>289.55841923039367</v>
      </c>
    </row>
    <row r="43" spans="1:27" x14ac:dyDescent="0.4">
      <c r="B43">
        <v>2205.6045625960501</v>
      </c>
      <c r="C43">
        <v>2603.4169191106898</v>
      </c>
      <c r="D43">
        <v>2632.6119798930899</v>
      </c>
      <c r="E43">
        <v>2636.5743237827101</v>
      </c>
      <c r="F43">
        <v>2622.4426783547101</v>
      </c>
      <c r="G43">
        <v>2603.5869094333402</v>
      </c>
      <c r="H43">
        <v>2596.5252768399901</v>
      </c>
      <c r="I43">
        <v>2576.7182449554798</v>
      </c>
      <c r="J43">
        <v>2570.8683411623301</v>
      </c>
      <c r="K43">
        <v>2684.2941281213898</v>
      </c>
      <c r="L43">
        <v>2587.63751863467</v>
      </c>
      <c r="M43">
        <v>2724.27975694621</v>
      </c>
      <c r="N43">
        <v>2698.6710151041598</v>
      </c>
      <c r="O43">
        <v>2677.7740741881698</v>
      </c>
      <c r="P43">
        <v>2667.1040124199599</v>
      </c>
      <c r="Q43">
        <v>2692.6981513672699</v>
      </c>
      <c r="R43">
        <v>2708.73712319591</v>
      </c>
      <c r="S43">
        <f t="shared" si="12"/>
        <v>2642.7462783443802</v>
      </c>
      <c r="T43">
        <f t="shared" si="32"/>
        <v>50.665253277370965</v>
      </c>
      <c r="U43">
        <f t="shared" si="2"/>
        <v>0</v>
      </c>
      <c r="V43">
        <v>0</v>
      </c>
      <c r="W43">
        <v>0</v>
      </c>
      <c r="X43">
        <v>34.512150833912003</v>
      </c>
      <c r="Y43" s="1">
        <v>1.0456789419408199E-15</v>
      </c>
      <c r="Z43">
        <f t="shared" si="30"/>
        <v>8.6280377077197858</v>
      </c>
      <c r="AA43" s="3">
        <f t="shared" si="31"/>
        <v>6.71654510203818E-3</v>
      </c>
    </row>
    <row r="44" spans="1:27" x14ac:dyDescent="0.4">
      <c r="A44" t="s">
        <v>17</v>
      </c>
      <c r="B44">
        <v>293.310337029035</v>
      </c>
      <c r="C44">
        <v>325.23099546884401</v>
      </c>
      <c r="D44">
        <v>318.25197251943803</v>
      </c>
      <c r="E44">
        <v>314.22662378465498</v>
      </c>
      <c r="F44">
        <v>318.99356843107398</v>
      </c>
      <c r="G44">
        <v>319.79371216404297</v>
      </c>
      <c r="H44">
        <v>301.35097673283599</v>
      </c>
      <c r="I44">
        <v>300.20278193811401</v>
      </c>
      <c r="J44">
        <v>312.19264145289799</v>
      </c>
      <c r="K44">
        <v>318.977962289191</v>
      </c>
      <c r="L44">
        <v>326.13239271485003</v>
      </c>
      <c r="M44">
        <v>323.11953677899498</v>
      </c>
      <c r="N44">
        <v>321.02880491805797</v>
      </c>
      <c r="O44">
        <v>320.40488509796</v>
      </c>
      <c r="P44">
        <v>312.63574287371</v>
      </c>
      <c r="Q44">
        <v>305.40487238423901</v>
      </c>
      <c r="R44">
        <v>308.708617059929</v>
      </c>
      <c r="S44">
        <f t="shared" si="12"/>
        <v>315.41600541305212</v>
      </c>
      <c r="T44">
        <f>_xlfn.STDEV.S(C44:R44)</f>
        <v>8.0565457761090666</v>
      </c>
      <c r="U44">
        <f t="shared" si="2"/>
        <v>0</v>
      </c>
      <c r="V44">
        <v>0</v>
      </c>
      <c r="W44">
        <v>0</v>
      </c>
      <c r="X44">
        <v>10.9752586376416</v>
      </c>
      <c r="Y44" s="1">
        <v>1.4494557033773299E-8</v>
      </c>
      <c r="Z44">
        <f>ABS(S44-B44)/T44</f>
        <v>2.7438146568433104</v>
      </c>
      <c r="AA44" s="3">
        <f>1/(Z44^2)*(1/2)</f>
        <v>6.641412588056668E-2</v>
      </c>
    </row>
    <row r="45" spans="1:27" x14ac:dyDescent="0.4">
      <c r="B45">
        <v>1601.18144304678</v>
      </c>
      <c r="C45">
        <v>2039.87089179449</v>
      </c>
      <c r="D45">
        <v>1985.58044437693</v>
      </c>
      <c r="E45">
        <v>1991.8846769884899</v>
      </c>
      <c r="F45">
        <v>1967.2410180893301</v>
      </c>
      <c r="G45">
        <v>1904.8268381415901</v>
      </c>
      <c r="H45">
        <v>2012.29120191424</v>
      </c>
      <c r="I45">
        <v>1900.7604095700201</v>
      </c>
      <c r="J45">
        <v>1995.57666732555</v>
      </c>
      <c r="K45">
        <v>1848.5767201656599</v>
      </c>
      <c r="L45">
        <v>1739.1525627716801</v>
      </c>
      <c r="M45">
        <v>1832.75325497534</v>
      </c>
      <c r="N45">
        <v>1872.53826683547</v>
      </c>
      <c r="O45">
        <v>1850.77343946612</v>
      </c>
      <c r="P45">
        <v>1883.4647392871</v>
      </c>
      <c r="Q45">
        <v>1909.95458610025</v>
      </c>
      <c r="R45">
        <v>1785.4120543152901</v>
      </c>
      <c r="S45">
        <f t="shared" si="12"/>
        <v>1907.541110757347</v>
      </c>
      <c r="T45">
        <f t="shared" ref="T45:T46" si="33">_xlfn.STDEV.S(C45:R45)</f>
        <v>85.80167325740463</v>
      </c>
      <c r="U45">
        <f t="shared" si="2"/>
        <v>0</v>
      </c>
      <c r="V45">
        <v>0</v>
      </c>
      <c r="W45">
        <v>0</v>
      </c>
      <c r="X45">
        <v>14.2822234596852</v>
      </c>
      <c r="Y45" s="1">
        <v>3.87107301531837E-10</v>
      </c>
      <c r="Z45">
        <f t="shared" ref="Z45:Z49" si="34">ABS(S45-B45)/T45</f>
        <v>3.5705558654024077</v>
      </c>
      <c r="AA45" s="3">
        <f t="shared" ref="AA45:AA49" si="35">1/(Z45^2)*(1/2)</f>
        <v>3.9219164666950766E-2</v>
      </c>
    </row>
    <row r="46" spans="1:27" x14ac:dyDescent="0.4">
      <c r="B46">
        <v>2464.87675568641</v>
      </c>
      <c r="C46">
        <v>2378.3835126998001</v>
      </c>
      <c r="D46">
        <v>2358.5244854318098</v>
      </c>
      <c r="E46">
        <v>2331.3853614173399</v>
      </c>
      <c r="F46">
        <v>2340.3505495760901</v>
      </c>
      <c r="G46">
        <v>2324.3730088325001</v>
      </c>
      <c r="H46">
        <v>2341.9633337956302</v>
      </c>
      <c r="I46">
        <v>2298.1881157654502</v>
      </c>
      <c r="J46">
        <v>2347.6591173731399</v>
      </c>
      <c r="K46">
        <v>2321.1884563839799</v>
      </c>
      <c r="L46">
        <v>2264.1654930455902</v>
      </c>
      <c r="M46">
        <v>2280.1202001220099</v>
      </c>
      <c r="N46">
        <v>2305.3278107627698</v>
      </c>
      <c r="O46">
        <v>2331.21639624113</v>
      </c>
      <c r="P46">
        <v>2338.71686810035</v>
      </c>
      <c r="Q46">
        <v>2311.4119635188399</v>
      </c>
      <c r="R46">
        <v>2330.60055167474</v>
      </c>
      <c r="S46">
        <f t="shared" ref="S46:S77" si="36">AVERAGE(C46:R46)</f>
        <v>2325.2234515463233</v>
      </c>
      <c r="T46">
        <f t="shared" si="33"/>
        <v>28.669516862993408</v>
      </c>
      <c r="U46">
        <f t="shared" si="2"/>
        <v>1</v>
      </c>
      <c r="V46">
        <v>0</v>
      </c>
      <c r="W46">
        <v>0</v>
      </c>
      <c r="X46">
        <v>-19.484570347274499</v>
      </c>
      <c r="Y46" s="1">
        <v>4.6044504137062003E-12</v>
      </c>
      <c r="Z46">
        <f t="shared" si="34"/>
        <v>4.8711425730494629</v>
      </c>
      <c r="AA46" s="3">
        <f t="shared" si="35"/>
        <v>2.1072124432407923E-2</v>
      </c>
    </row>
    <row r="47" spans="1:27" x14ac:dyDescent="0.4">
      <c r="A47" t="s">
        <v>18</v>
      </c>
      <c r="B47">
        <v>443.79698332809602</v>
      </c>
      <c r="C47">
        <v>457.013730251379</v>
      </c>
      <c r="D47">
        <v>420.84744390867201</v>
      </c>
      <c r="E47">
        <v>414.98035485754502</v>
      </c>
      <c r="F47">
        <v>419.67763074029801</v>
      </c>
      <c r="G47">
        <v>425.64944258716298</v>
      </c>
      <c r="H47">
        <v>423.94490277200703</v>
      </c>
      <c r="I47">
        <v>408.68772693217102</v>
      </c>
      <c r="J47">
        <v>414.71089215255898</v>
      </c>
      <c r="K47">
        <v>425.08138164453402</v>
      </c>
      <c r="L47">
        <v>421.94203085792799</v>
      </c>
      <c r="M47">
        <v>423.56765709924099</v>
      </c>
      <c r="N47">
        <v>418.64645917090797</v>
      </c>
      <c r="O47">
        <v>425.46189650854097</v>
      </c>
      <c r="P47">
        <v>420.372302926266</v>
      </c>
      <c r="Q47">
        <v>411.12753845482899</v>
      </c>
      <c r="R47">
        <v>415.589082550039</v>
      </c>
      <c r="S47">
        <f t="shared" si="36"/>
        <v>421.70627958838003</v>
      </c>
      <c r="T47">
        <f>_xlfn.STDEV.S(C47:R47)</f>
        <v>10.72434430955977</v>
      </c>
      <c r="U47">
        <f t="shared" si="2"/>
        <v>1</v>
      </c>
      <c r="V47">
        <v>1</v>
      </c>
      <c r="W47">
        <v>1</v>
      </c>
      <c r="X47">
        <v>-8.2394608204401703</v>
      </c>
      <c r="Y47" s="1">
        <v>5.9770573263378398E-7</v>
      </c>
      <c r="Z47">
        <f t="shared" si="34"/>
        <v>2.0598652096636019</v>
      </c>
      <c r="AA47" s="3">
        <f t="shared" si="35"/>
        <v>0.11783990918671763</v>
      </c>
    </row>
    <row r="48" spans="1:27" x14ac:dyDescent="0.4">
      <c r="B48">
        <v>1520.78193679739</v>
      </c>
      <c r="C48">
        <v>1592.53331389461</v>
      </c>
      <c r="D48">
        <v>1752.08510782694</v>
      </c>
      <c r="E48">
        <v>1653.76067318834</v>
      </c>
      <c r="F48">
        <v>1685.55297179271</v>
      </c>
      <c r="G48">
        <v>1586.4117955035999</v>
      </c>
      <c r="H48">
        <v>1659.99060940863</v>
      </c>
      <c r="I48">
        <v>1625.2170911620899</v>
      </c>
      <c r="J48">
        <v>1649.2060123266699</v>
      </c>
      <c r="K48">
        <v>1633.44682075627</v>
      </c>
      <c r="L48">
        <v>1542.57395458776</v>
      </c>
      <c r="M48">
        <v>1672.6471774747999</v>
      </c>
      <c r="N48">
        <v>1634.40560984893</v>
      </c>
      <c r="O48">
        <v>1550.6577757176401</v>
      </c>
      <c r="P48">
        <v>1580.04176803108</v>
      </c>
      <c r="Q48">
        <v>1507.39484294417</v>
      </c>
      <c r="R48">
        <v>1579.5157205544899</v>
      </c>
      <c r="S48">
        <f t="shared" si="36"/>
        <v>1619.0900778136704</v>
      </c>
      <c r="T48">
        <f t="shared" ref="T48:T49" si="37">_xlfn.STDEV.S(C48:R48)</f>
        <v>61.704136512113806</v>
      </c>
      <c r="U48">
        <f t="shared" si="2"/>
        <v>0</v>
      </c>
      <c r="V48">
        <v>0</v>
      </c>
      <c r="W48">
        <v>0</v>
      </c>
      <c r="X48">
        <v>6.3728720063412796</v>
      </c>
      <c r="Y48" s="1">
        <v>1.25235538709295E-5</v>
      </c>
      <c r="Z48">
        <f t="shared" si="34"/>
        <v>1.5932180008220431</v>
      </c>
      <c r="AA48" s="3">
        <f t="shared" si="35"/>
        <v>0.19697884887046549</v>
      </c>
    </row>
    <row r="49" spans="1:27" ht="18.600000000000001" customHeight="1" x14ac:dyDescent="0.4">
      <c r="B49">
        <v>2205.6045625960501</v>
      </c>
      <c r="C49">
        <v>2324.95546784629</v>
      </c>
      <c r="D49">
        <v>2339.0987551131502</v>
      </c>
      <c r="E49">
        <v>2302.5888513310501</v>
      </c>
      <c r="F49">
        <v>2277.5379095313701</v>
      </c>
      <c r="G49">
        <v>2289.88195207033</v>
      </c>
      <c r="H49">
        <v>2309.7035319520101</v>
      </c>
      <c r="I49">
        <v>2258.07384622576</v>
      </c>
      <c r="J49">
        <v>2198.1364413033498</v>
      </c>
      <c r="K49">
        <v>2245.8043695255701</v>
      </c>
      <c r="L49">
        <v>2171.7284271920098</v>
      </c>
      <c r="M49">
        <v>2309.1306122190899</v>
      </c>
      <c r="N49">
        <v>2293.96993271467</v>
      </c>
      <c r="O49">
        <v>2295.1105097854802</v>
      </c>
      <c r="P49">
        <v>2242.5416713925802</v>
      </c>
      <c r="Q49">
        <v>2206.1608197821702</v>
      </c>
      <c r="R49">
        <v>2161.0450893030102</v>
      </c>
      <c r="S49">
        <f t="shared" si="36"/>
        <v>2264.0917617054938</v>
      </c>
      <c r="T49">
        <f t="shared" si="37"/>
        <v>54.962380449608986</v>
      </c>
      <c r="U49">
        <f t="shared" si="2"/>
        <v>0</v>
      </c>
      <c r="V49">
        <v>0</v>
      </c>
      <c r="W49">
        <v>0</v>
      </c>
      <c r="X49">
        <v>4.2565258734943896</v>
      </c>
      <c r="Y49">
        <v>6.8959918933383197E-4</v>
      </c>
      <c r="Z49">
        <f t="shared" si="34"/>
        <v>1.0641314774032831</v>
      </c>
      <c r="AA49" s="3">
        <f t="shared" si="35"/>
        <v>0.44154952752427462</v>
      </c>
    </row>
    <row r="50" spans="1:27" x14ac:dyDescent="0.4">
      <c r="A50" t="s">
        <v>20</v>
      </c>
      <c r="B50">
        <v>293.310337029035</v>
      </c>
      <c r="C50">
        <v>321.82738576351198</v>
      </c>
      <c r="D50">
        <v>313.651296711567</v>
      </c>
      <c r="E50">
        <v>322.095040492142</v>
      </c>
      <c r="F50">
        <v>321.51932654607202</v>
      </c>
      <c r="G50">
        <v>315.247254367788</v>
      </c>
      <c r="H50">
        <v>324.89320505918198</v>
      </c>
      <c r="I50">
        <v>342.63417562687499</v>
      </c>
      <c r="J50">
        <v>335.12946951951102</v>
      </c>
      <c r="K50">
        <v>329.16705330943199</v>
      </c>
      <c r="L50">
        <v>329.562580764394</v>
      </c>
      <c r="M50">
        <v>331.38993536741702</v>
      </c>
      <c r="N50">
        <v>316.95969779487302</v>
      </c>
      <c r="O50">
        <v>319.679966781698</v>
      </c>
      <c r="P50">
        <v>328.33053086549802</v>
      </c>
      <c r="Q50">
        <v>331.67644339052902</v>
      </c>
      <c r="R50">
        <v>322.19896367308201</v>
      </c>
      <c r="S50">
        <f t="shared" si="36"/>
        <v>325.37264537709831</v>
      </c>
      <c r="T50">
        <f>_xlfn.STDEV.S(C50:R50)</f>
        <v>7.7518318142358389</v>
      </c>
      <c r="U50">
        <f t="shared" si="2"/>
        <v>0</v>
      </c>
      <c r="V50">
        <v>0</v>
      </c>
      <c r="W50">
        <v>0</v>
      </c>
      <c r="X50">
        <v>16.544377730222401</v>
      </c>
      <c r="Y50" s="1">
        <v>4.8306406602077399E-11</v>
      </c>
      <c r="Z50">
        <f>ABS(S50-B50)/T50</f>
        <v>4.1360944246987579</v>
      </c>
      <c r="AA50" s="3">
        <f>1/(Z50^2)*(1/2)</f>
        <v>2.9227328076165172E-2</v>
      </c>
    </row>
    <row r="51" spans="1:27" x14ac:dyDescent="0.4">
      <c r="B51">
        <v>1601.18144304678</v>
      </c>
      <c r="C51">
        <v>1483.45064241709</v>
      </c>
      <c r="D51">
        <v>1704.3671556003201</v>
      </c>
      <c r="E51">
        <v>1617.5970278577299</v>
      </c>
      <c r="F51">
        <v>1668.48967238006</v>
      </c>
      <c r="G51">
        <v>1532.2570512045399</v>
      </c>
      <c r="H51">
        <v>1359.8458283790301</v>
      </c>
      <c r="I51">
        <v>1609.0096256813099</v>
      </c>
      <c r="J51">
        <v>1493.54964254179</v>
      </c>
      <c r="K51">
        <v>1605.8995633627701</v>
      </c>
      <c r="L51">
        <v>1702.97302662933</v>
      </c>
      <c r="M51">
        <v>1525.90150763418</v>
      </c>
      <c r="N51">
        <v>1630.3837091878199</v>
      </c>
      <c r="O51">
        <v>1582.7342455431401</v>
      </c>
      <c r="P51">
        <v>1563.4080114000701</v>
      </c>
      <c r="Q51">
        <v>1524.5968547094201</v>
      </c>
      <c r="R51">
        <v>1692.1317905634</v>
      </c>
      <c r="S51">
        <f t="shared" si="36"/>
        <v>1581.0372096932499</v>
      </c>
      <c r="T51">
        <f t="shared" ref="T51:T52" si="38">_xlfn.STDEV.S(C51:R51)</f>
        <v>93.188811762243375</v>
      </c>
      <c r="U51">
        <f t="shared" si="2"/>
        <v>1</v>
      </c>
      <c r="V51">
        <v>0</v>
      </c>
      <c r="W51">
        <v>0</v>
      </c>
      <c r="X51">
        <v>-0.864663164711587</v>
      </c>
      <c r="Y51">
        <v>0.400840552579454</v>
      </c>
      <c r="Z51">
        <f t="shared" ref="Z51:Z55" si="39">ABS(S51-B51)/T51</f>
        <v>0.21616579257309315</v>
      </c>
      <c r="AA51" s="3">
        <f t="shared" ref="AA51:AA55" si="40">1/(Z51^2)*(1/2)</f>
        <v>10.700302739328297</v>
      </c>
    </row>
    <row r="52" spans="1:27" x14ac:dyDescent="0.4">
      <c r="B52">
        <v>2464.87675568641</v>
      </c>
      <c r="C52">
        <v>2168.51446404121</v>
      </c>
      <c r="D52">
        <v>2278.9712041315101</v>
      </c>
      <c r="E52">
        <v>2204.3897263256399</v>
      </c>
      <c r="F52">
        <v>2272.27647113079</v>
      </c>
      <c r="G52">
        <v>2333.5247382862299</v>
      </c>
      <c r="H52">
        <v>2265.1750756074398</v>
      </c>
      <c r="I52">
        <v>2291.04361149851</v>
      </c>
      <c r="J52">
        <v>2238.2582975832502</v>
      </c>
      <c r="K52">
        <v>2193.4853350694302</v>
      </c>
      <c r="L52">
        <v>2195.5665978051702</v>
      </c>
      <c r="M52">
        <v>2264.4521678276001</v>
      </c>
      <c r="N52">
        <v>2234.98846760991</v>
      </c>
      <c r="O52">
        <v>2107.9106447167401</v>
      </c>
      <c r="P52">
        <v>2186.1099791013398</v>
      </c>
      <c r="Q52">
        <v>2171.31985234074</v>
      </c>
      <c r="R52">
        <v>2294.3727691019299</v>
      </c>
      <c r="S52">
        <f t="shared" si="36"/>
        <v>2231.27246263609</v>
      </c>
      <c r="T52">
        <f t="shared" si="38"/>
        <v>59.158140177853639</v>
      </c>
      <c r="U52">
        <f t="shared" si="2"/>
        <v>1</v>
      </c>
      <c r="V52">
        <v>0</v>
      </c>
      <c r="W52">
        <v>0</v>
      </c>
      <c r="X52">
        <v>-15.7952425769224</v>
      </c>
      <c r="Y52" s="1">
        <v>9.3418786363981399E-11</v>
      </c>
      <c r="Z52">
        <f t="shared" si="39"/>
        <v>3.9488106344792042</v>
      </c>
      <c r="AA52" s="3">
        <f t="shared" si="40"/>
        <v>3.2065453693079025E-2</v>
      </c>
    </row>
    <row r="53" spans="1:27" x14ac:dyDescent="0.4">
      <c r="A53" t="s">
        <v>23</v>
      </c>
      <c r="B53">
        <v>443.79698332809602</v>
      </c>
      <c r="C53">
        <v>384.09649446920997</v>
      </c>
      <c r="D53">
        <v>398.86518102108602</v>
      </c>
      <c r="E53">
        <v>405.28380457570103</v>
      </c>
      <c r="F53">
        <v>404.34591702957403</v>
      </c>
      <c r="G53">
        <v>405.12194152705803</v>
      </c>
      <c r="H53">
        <v>385.45625508249401</v>
      </c>
      <c r="I53">
        <v>389.86229281367099</v>
      </c>
      <c r="J53">
        <v>421.06754313619302</v>
      </c>
      <c r="K53">
        <v>388.020753186062</v>
      </c>
      <c r="L53">
        <v>402.36845887154902</v>
      </c>
      <c r="M53">
        <v>387.99115090901398</v>
      </c>
      <c r="N53">
        <v>399.51661014413202</v>
      </c>
      <c r="O53">
        <v>383.85863653435399</v>
      </c>
      <c r="P53">
        <v>359.78860519783302</v>
      </c>
      <c r="Q53">
        <v>416.46125621711099</v>
      </c>
      <c r="R53">
        <v>425.38990724233702</v>
      </c>
      <c r="S53">
        <f t="shared" si="36"/>
        <v>397.34342549733628</v>
      </c>
      <c r="T53">
        <f>_xlfn.STDEV.S(C53:R53)</f>
        <v>16.450216344880943</v>
      </c>
      <c r="U53">
        <f t="shared" si="2"/>
        <v>1</v>
      </c>
      <c r="V53">
        <v>0</v>
      </c>
      <c r="W53">
        <v>0</v>
      </c>
      <c r="X53">
        <v>-11.295549400733499</v>
      </c>
      <c r="Y53" s="1">
        <v>9.8371192872649198E-9</v>
      </c>
      <c r="Z53">
        <f t="shared" si="39"/>
        <v>2.8238873493730905</v>
      </c>
      <c r="AA53" s="3">
        <f t="shared" si="40"/>
        <v>6.2701115694344556E-2</v>
      </c>
    </row>
    <row r="54" spans="1:27" x14ac:dyDescent="0.4">
      <c r="B54">
        <v>1520.78193679739</v>
      </c>
      <c r="C54">
        <v>1373.50235270966</v>
      </c>
      <c r="D54">
        <v>1429.5032148703399</v>
      </c>
      <c r="E54">
        <v>1413.8827009455299</v>
      </c>
      <c r="F54">
        <v>1379.14191974044</v>
      </c>
      <c r="G54">
        <v>1377.1170879318199</v>
      </c>
      <c r="H54">
        <v>1411.8258401686701</v>
      </c>
      <c r="I54">
        <v>1348.72097225169</v>
      </c>
      <c r="J54">
        <v>1393.2073407585899</v>
      </c>
      <c r="K54">
        <v>1428.2969144445301</v>
      </c>
      <c r="L54">
        <v>1398.64111487336</v>
      </c>
      <c r="M54">
        <v>1346.4340356795899</v>
      </c>
      <c r="N54">
        <v>1400.5204462777799</v>
      </c>
      <c r="O54">
        <v>1410.8963859686401</v>
      </c>
      <c r="P54">
        <v>1473.3408334928999</v>
      </c>
      <c r="Q54">
        <v>1467.92838068732</v>
      </c>
      <c r="R54">
        <v>1375.0418305307301</v>
      </c>
      <c r="S54">
        <f t="shared" si="36"/>
        <v>1401.7500857082246</v>
      </c>
      <c r="T54">
        <f t="shared" ref="T54:T55" si="41">_xlfn.STDEV.S(C54:R54)</f>
        <v>36.421088862293139</v>
      </c>
      <c r="U54">
        <f t="shared" si="2"/>
        <v>1</v>
      </c>
      <c r="V54">
        <v>0</v>
      </c>
      <c r="W54">
        <v>0</v>
      </c>
      <c r="X54">
        <v>-13.072849309800301</v>
      </c>
      <c r="Y54" s="1">
        <v>1.3298801496418701E-9</v>
      </c>
      <c r="Z54">
        <f t="shared" si="39"/>
        <v>3.2682123134544581</v>
      </c>
      <c r="AA54" s="3">
        <f t="shared" si="40"/>
        <v>4.6811168323866635E-2</v>
      </c>
    </row>
    <row r="55" spans="1:27" x14ac:dyDescent="0.4">
      <c r="B55">
        <v>2205.6045625960501</v>
      </c>
      <c r="C55">
        <v>2182.8540327609899</v>
      </c>
      <c r="D55">
        <v>2237.0194541577298</v>
      </c>
      <c r="E55">
        <v>2264.07314738901</v>
      </c>
      <c r="F55">
        <v>2288.06972120522</v>
      </c>
      <c r="G55">
        <v>2251.57931720636</v>
      </c>
      <c r="H55">
        <v>2271.1287885217598</v>
      </c>
      <c r="I55">
        <v>2237.6952161225399</v>
      </c>
      <c r="J55">
        <v>2181.4764473197702</v>
      </c>
      <c r="K55">
        <v>2224.2140042737801</v>
      </c>
      <c r="L55">
        <v>2149.5448503368998</v>
      </c>
      <c r="M55">
        <v>2166.4231793789299</v>
      </c>
      <c r="N55">
        <v>2205.3313448500298</v>
      </c>
      <c r="O55">
        <v>2276.3192404496599</v>
      </c>
      <c r="P55">
        <v>2235.0425765672398</v>
      </c>
      <c r="Q55">
        <v>2225.51164397208</v>
      </c>
      <c r="R55">
        <v>2160.7423537137101</v>
      </c>
      <c r="S55">
        <f t="shared" si="36"/>
        <v>2222.3140823891067</v>
      </c>
      <c r="T55">
        <f t="shared" si="41"/>
        <v>43.646793942272623</v>
      </c>
      <c r="U55">
        <f t="shared" ref="U55:U97" si="42">IF(B55 &gt; S55, 1, 0)</f>
        <v>0</v>
      </c>
      <c r="V55">
        <v>0</v>
      </c>
      <c r="W55">
        <v>0</v>
      </c>
      <c r="X55">
        <v>1.5313399044626901</v>
      </c>
      <c r="Y55">
        <v>0.146500909825205</v>
      </c>
      <c r="Z55">
        <f t="shared" si="39"/>
        <v>0.38283498703608571</v>
      </c>
      <c r="AA55" s="3">
        <f t="shared" si="40"/>
        <v>3.4115108961593017</v>
      </c>
    </row>
    <row r="56" spans="1:27" x14ac:dyDescent="0.4">
      <c r="A56" t="s">
        <v>21</v>
      </c>
      <c r="B56">
        <v>293.310337029035</v>
      </c>
      <c r="C56">
        <v>277.45644594051299</v>
      </c>
      <c r="D56">
        <v>275.79980120510498</v>
      </c>
      <c r="E56">
        <v>290.58626034589997</v>
      </c>
      <c r="F56">
        <v>288.71692420282801</v>
      </c>
      <c r="G56">
        <v>298.81751373564202</v>
      </c>
      <c r="H56">
        <v>300.27412709574298</v>
      </c>
      <c r="I56">
        <v>290.910369127031</v>
      </c>
      <c r="J56">
        <v>326.90241105171498</v>
      </c>
      <c r="K56">
        <v>304.99839780128701</v>
      </c>
      <c r="L56">
        <v>300.42206411677103</v>
      </c>
      <c r="M56">
        <v>301.82229891496002</v>
      </c>
      <c r="N56">
        <v>330.98751265601101</v>
      </c>
      <c r="O56">
        <v>318.37482857099201</v>
      </c>
      <c r="P56">
        <v>343.62796012135499</v>
      </c>
      <c r="Q56">
        <v>347.75863096614</v>
      </c>
      <c r="R56">
        <v>355.387527057336</v>
      </c>
      <c r="S56">
        <f t="shared" si="36"/>
        <v>309.55269205683305</v>
      </c>
      <c r="T56">
        <f>_xlfn.STDEV.S(C56:R56)</f>
        <v>24.813929573348084</v>
      </c>
      <c r="U56">
        <f t="shared" si="42"/>
        <v>0</v>
      </c>
      <c r="V56">
        <v>0</v>
      </c>
      <c r="W56">
        <v>0</v>
      </c>
      <c r="X56">
        <v>2.6182640672088899</v>
      </c>
      <c r="Y56">
        <v>1.9380881176668498E-2</v>
      </c>
      <c r="Z56">
        <f>ABS(S56-B56)/T56</f>
        <v>0.65456601622838062</v>
      </c>
      <c r="AA56" s="3">
        <f>1/(Z56^2)*(1/2)</f>
        <v>1.1669791497598032</v>
      </c>
    </row>
    <row r="57" spans="1:27" x14ac:dyDescent="0.4">
      <c r="B57">
        <v>1601.18144304678</v>
      </c>
      <c r="C57">
        <v>1828.42044297555</v>
      </c>
      <c r="D57">
        <v>1716.08739578773</v>
      </c>
      <c r="E57">
        <v>1430.8130715979801</v>
      </c>
      <c r="F57">
        <v>1340.16138974003</v>
      </c>
      <c r="G57">
        <v>1399.5051815166401</v>
      </c>
      <c r="H57">
        <v>1426.3636630272399</v>
      </c>
      <c r="I57">
        <v>1404.0359787308901</v>
      </c>
      <c r="J57">
        <v>1351.5775027454999</v>
      </c>
      <c r="K57">
        <v>1426.2615762053299</v>
      </c>
      <c r="L57">
        <v>1523.0220334356</v>
      </c>
      <c r="M57">
        <v>1507.47213034122</v>
      </c>
      <c r="N57">
        <v>1479.4165687207701</v>
      </c>
      <c r="O57">
        <v>1474.95503398194</v>
      </c>
      <c r="P57">
        <v>1488.5852962506201</v>
      </c>
      <c r="Q57">
        <v>1394.76946133973</v>
      </c>
      <c r="R57">
        <v>1369.20775820635</v>
      </c>
      <c r="S57">
        <f t="shared" si="36"/>
        <v>1472.5409052876951</v>
      </c>
      <c r="T57">
        <f t="shared" ref="T57:T58" si="43">_xlfn.STDEV.S(C57:R57)</f>
        <v>130.37619519338409</v>
      </c>
      <c r="U57">
        <f t="shared" si="42"/>
        <v>1</v>
      </c>
      <c r="V57">
        <v>1</v>
      </c>
      <c r="W57">
        <v>1</v>
      </c>
      <c r="X57">
        <v>-3.94674925198784</v>
      </c>
      <c r="Y57">
        <v>1.2920452167930799E-3</v>
      </c>
      <c r="Z57">
        <f t="shared" ref="Z57:Z61" si="44">ABS(S57-B57)/T57</f>
        <v>0.98668731334179016</v>
      </c>
      <c r="AA57" s="3">
        <f t="shared" ref="AA57:AA61" si="45">1/(Z57^2)*(1/2)</f>
        <v>0.51358332664730777</v>
      </c>
    </row>
    <row r="58" spans="1:27" x14ac:dyDescent="0.4">
      <c r="B58">
        <v>2464.87675568641</v>
      </c>
      <c r="C58">
        <v>2166.6928183220698</v>
      </c>
      <c r="D58">
        <v>2120.2794196987202</v>
      </c>
      <c r="E58">
        <v>2037.33674937613</v>
      </c>
      <c r="F58">
        <v>2048.48446254182</v>
      </c>
      <c r="G58">
        <v>2088.3042877038301</v>
      </c>
      <c r="H58">
        <v>2115.3008789038099</v>
      </c>
      <c r="I58">
        <v>2079.01150156723</v>
      </c>
      <c r="J58">
        <v>2036.4367680550199</v>
      </c>
      <c r="K58">
        <v>2072.5875930460802</v>
      </c>
      <c r="L58">
        <v>2091.9181689555899</v>
      </c>
      <c r="M58">
        <v>2166.6018180168398</v>
      </c>
      <c r="N58">
        <v>2170.3611701288401</v>
      </c>
      <c r="O58">
        <v>2110.2135302480301</v>
      </c>
      <c r="P58">
        <v>2192.6988188677601</v>
      </c>
      <c r="Q58">
        <v>2076.7739173257301</v>
      </c>
      <c r="R58">
        <v>2155.7539165657199</v>
      </c>
      <c r="S58">
        <f t="shared" si="36"/>
        <v>2108.0472387077011</v>
      </c>
      <c r="T58">
        <f t="shared" si="43"/>
        <v>50.202184261185643</v>
      </c>
      <c r="U58">
        <f t="shared" si="42"/>
        <v>1</v>
      </c>
      <c r="V58">
        <v>0</v>
      </c>
      <c r="W58">
        <v>0</v>
      </c>
      <c r="X58">
        <v>-28.431393770257699</v>
      </c>
      <c r="Y58" s="1">
        <v>1.83655969975073E-14</v>
      </c>
      <c r="Z58">
        <f t="shared" si="44"/>
        <v>7.1078484378735576</v>
      </c>
      <c r="AA58" s="3">
        <f t="shared" si="45"/>
        <v>9.8967747753754432E-3</v>
      </c>
    </row>
    <row r="59" spans="1:27" x14ac:dyDescent="0.4">
      <c r="A59" t="s">
        <v>22</v>
      </c>
      <c r="B59">
        <v>443.79698332809602</v>
      </c>
      <c r="C59">
        <v>380.28312782089398</v>
      </c>
      <c r="D59">
        <v>397.34387536504698</v>
      </c>
      <c r="E59">
        <v>379.847519166376</v>
      </c>
      <c r="F59">
        <v>375.29797014986298</v>
      </c>
      <c r="G59">
        <v>370.027728953939</v>
      </c>
      <c r="H59">
        <v>386.164286993269</v>
      </c>
      <c r="I59">
        <v>387.68440219748601</v>
      </c>
      <c r="J59">
        <v>380.66672629777401</v>
      </c>
      <c r="K59">
        <v>397.320895871451</v>
      </c>
      <c r="L59">
        <v>390.40303932173299</v>
      </c>
      <c r="M59">
        <v>404.10877270366302</v>
      </c>
      <c r="N59">
        <v>390.220877218373</v>
      </c>
      <c r="O59">
        <v>470.616374863977</v>
      </c>
      <c r="P59">
        <v>391.867904195275</v>
      </c>
      <c r="Q59">
        <v>400.53378687755901</v>
      </c>
      <c r="R59">
        <v>394.97685767070601</v>
      </c>
      <c r="S59">
        <f t="shared" si="36"/>
        <v>393.58525910421156</v>
      </c>
      <c r="T59">
        <f>_xlfn.STDEV.S(C59:R59)</f>
        <v>22.596558117478196</v>
      </c>
      <c r="U59">
        <f t="shared" si="42"/>
        <v>1</v>
      </c>
      <c r="V59">
        <v>1</v>
      </c>
      <c r="W59">
        <v>1</v>
      </c>
      <c r="X59">
        <v>-8.8883844889673504</v>
      </c>
      <c r="Y59" s="1">
        <v>2.3002863371825201E-7</v>
      </c>
      <c r="Z59">
        <f t="shared" si="44"/>
        <v>2.2220961246768915</v>
      </c>
      <c r="AA59" s="3">
        <f t="shared" si="45"/>
        <v>0.10126149161692767</v>
      </c>
    </row>
    <row r="60" spans="1:27" x14ac:dyDescent="0.4">
      <c r="B60">
        <v>1520.78193679739</v>
      </c>
      <c r="C60">
        <v>1560.8685710418999</v>
      </c>
      <c r="D60">
        <v>1493.9255863370299</v>
      </c>
      <c r="E60">
        <v>1480.3001810634501</v>
      </c>
      <c r="F60">
        <v>1486.6609975889301</v>
      </c>
      <c r="G60">
        <v>1536.75100276803</v>
      </c>
      <c r="H60">
        <v>1511.3146349287599</v>
      </c>
      <c r="I60">
        <v>1547.96594084815</v>
      </c>
      <c r="J60">
        <v>1547.6963087290501</v>
      </c>
      <c r="K60">
        <v>1598.5704651287299</v>
      </c>
      <c r="L60">
        <v>1620.8531343684699</v>
      </c>
      <c r="M60">
        <v>1601.72456672884</v>
      </c>
      <c r="N60">
        <v>1524.2529453709101</v>
      </c>
      <c r="O60">
        <v>1665.2112062019601</v>
      </c>
      <c r="P60">
        <v>1576.5529578826799</v>
      </c>
      <c r="Q60">
        <v>1584.6819704679201</v>
      </c>
      <c r="R60">
        <v>1555.1286715542301</v>
      </c>
      <c r="S60">
        <f t="shared" si="36"/>
        <v>1555.7786963130648</v>
      </c>
      <c r="T60">
        <f t="shared" ref="T60:T61" si="46">_xlfn.STDEV.S(C60:R60)</f>
        <v>51.124049457404361</v>
      </c>
      <c r="U60">
        <f t="shared" si="42"/>
        <v>0</v>
      </c>
      <c r="V60">
        <v>0</v>
      </c>
      <c r="W60">
        <v>0</v>
      </c>
      <c r="X60">
        <v>2.7381836713663499</v>
      </c>
      <c r="Y60">
        <v>1.5244171222250399E-2</v>
      </c>
      <c r="Z60">
        <f t="shared" si="44"/>
        <v>0.68454592089449817</v>
      </c>
      <c r="AA60" s="3">
        <f t="shared" si="45"/>
        <v>1.0670010100086718</v>
      </c>
    </row>
    <row r="61" spans="1:27" x14ac:dyDescent="0.4">
      <c r="B61">
        <v>2205.6045625960501</v>
      </c>
      <c r="C61">
        <v>2140.6226344689298</v>
      </c>
      <c r="D61">
        <v>2227.1958010824701</v>
      </c>
      <c r="E61">
        <v>2143.65922181319</v>
      </c>
      <c r="F61">
        <v>2150.1256063477199</v>
      </c>
      <c r="G61">
        <v>2206.5667974530002</v>
      </c>
      <c r="H61">
        <v>2184.8980589388502</v>
      </c>
      <c r="I61">
        <v>2301.9531397431501</v>
      </c>
      <c r="J61">
        <v>2235.1116816270701</v>
      </c>
      <c r="K61">
        <v>2249.7302040678001</v>
      </c>
      <c r="L61">
        <v>2231.4472757326198</v>
      </c>
      <c r="M61">
        <v>2240.2305280206401</v>
      </c>
      <c r="N61">
        <v>2149.7340494625901</v>
      </c>
      <c r="O61">
        <v>2381.6826085330299</v>
      </c>
      <c r="P61">
        <v>2178.0368093531802</v>
      </c>
      <c r="Q61">
        <v>2191.8539519353199</v>
      </c>
      <c r="R61">
        <v>2204.8145295530799</v>
      </c>
      <c r="S61">
        <f t="shared" si="36"/>
        <v>2213.6039311332897</v>
      </c>
      <c r="T61">
        <f t="shared" si="46"/>
        <v>63.273001154061795</v>
      </c>
      <c r="U61">
        <f t="shared" si="42"/>
        <v>0</v>
      </c>
      <c r="V61">
        <v>0</v>
      </c>
      <c r="W61">
        <v>0</v>
      </c>
      <c r="X61">
        <v>0.50570498971857702</v>
      </c>
      <c r="Y61">
        <v>0.62041376581972396</v>
      </c>
      <c r="Z61">
        <f t="shared" si="44"/>
        <v>0.12642625434760404</v>
      </c>
      <c r="AA61" s="3">
        <f t="shared" si="45"/>
        <v>31.282068444187495</v>
      </c>
    </row>
    <row r="62" spans="1:27" x14ac:dyDescent="0.4">
      <c r="A62" t="s">
        <v>25</v>
      </c>
      <c r="B62">
        <v>293.310337029035</v>
      </c>
      <c r="C62">
        <v>318.25939494382197</v>
      </c>
      <c r="D62">
        <v>327.14156601677701</v>
      </c>
      <c r="E62">
        <v>335.791577022691</v>
      </c>
      <c r="F62">
        <v>322.76809665494397</v>
      </c>
      <c r="G62">
        <v>316.15834528091</v>
      </c>
      <c r="H62">
        <v>325.25734257755101</v>
      </c>
      <c r="I62">
        <v>277.03568232963801</v>
      </c>
      <c r="J62">
        <v>290.04716871997198</v>
      </c>
      <c r="K62">
        <v>314.935172573182</v>
      </c>
      <c r="L62">
        <v>310.755026109043</v>
      </c>
      <c r="M62">
        <v>314.102734591998</v>
      </c>
      <c r="N62">
        <v>316.87866283943401</v>
      </c>
      <c r="O62">
        <v>297.54465425094901</v>
      </c>
      <c r="P62">
        <v>316.87209677868202</v>
      </c>
      <c r="Q62">
        <v>324.36535092654299</v>
      </c>
      <c r="R62">
        <v>335.251284991658</v>
      </c>
      <c r="S62">
        <f t="shared" si="36"/>
        <v>315.1977597879872</v>
      </c>
      <c r="T62">
        <f>_xlfn.STDEV.S(C62:R62)</f>
        <v>15.596822823264583</v>
      </c>
      <c r="U62">
        <f t="shared" si="42"/>
        <v>0</v>
      </c>
      <c r="V62">
        <v>0</v>
      </c>
      <c r="W62">
        <v>0</v>
      </c>
      <c r="X62">
        <v>5.6133029227058699</v>
      </c>
      <c r="Y62" s="1">
        <v>4.94161100416173E-5</v>
      </c>
      <c r="Z62">
        <f>ABS(S62-B62)/T62</f>
        <v>1.4033257290263252</v>
      </c>
      <c r="AA62" s="3">
        <f>1/(Z62^2)*(1/2)</f>
        <v>0.25389434550195383</v>
      </c>
    </row>
    <row r="63" spans="1:27" x14ac:dyDescent="0.4">
      <c r="B63">
        <v>1601.18144304678</v>
      </c>
      <c r="C63">
        <v>1317.26984746327</v>
      </c>
      <c r="D63">
        <v>1493.4190304208</v>
      </c>
      <c r="E63">
        <v>1401.81617706161</v>
      </c>
      <c r="F63">
        <v>1402.88010850061</v>
      </c>
      <c r="G63">
        <v>1533.80725987805</v>
      </c>
      <c r="H63">
        <v>1407.6362641820699</v>
      </c>
      <c r="I63">
        <v>1811.42369450351</v>
      </c>
      <c r="J63">
        <v>1505.96325367803</v>
      </c>
      <c r="K63">
        <v>1711.8617779911399</v>
      </c>
      <c r="L63">
        <v>1676.97488477108</v>
      </c>
      <c r="M63">
        <v>1515.43483474651</v>
      </c>
      <c r="N63">
        <v>1599.6008906050599</v>
      </c>
      <c r="O63">
        <v>1919.2757938740399</v>
      </c>
      <c r="P63">
        <v>1613.9614964053801</v>
      </c>
      <c r="Q63">
        <v>1527.39202607026</v>
      </c>
      <c r="R63">
        <v>1545.1286664481399</v>
      </c>
      <c r="S63">
        <f t="shared" si="36"/>
        <v>1561.4903754124725</v>
      </c>
      <c r="T63">
        <f t="shared" ref="T63:T64" si="47">_xlfn.STDEV.S(C63:R63)</f>
        <v>158.45789983407568</v>
      </c>
      <c r="U63">
        <f t="shared" si="42"/>
        <v>1</v>
      </c>
      <c r="V63">
        <v>0</v>
      </c>
      <c r="W63">
        <v>0</v>
      </c>
      <c r="X63">
        <v>-1.0019334492209</v>
      </c>
      <c r="Y63">
        <v>0.33226567433625698</v>
      </c>
      <c r="Z63">
        <f t="shared" ref="Z63:Z67" si="48">ABS(S63-B63)/T63</f>
        <v>0.25048336293658308</v>
      </c>
      <c r="AA63" s="3">
        <f t="shared" ref="AA63:AA67" si="49">1/(Z63^2)*(1/2)</f>
        <v>7.9691542589857498</v>
      </c>
    </row>
    <row r="64" spans="1:27" x14ac:dyDescent="0.4">
      <c r="B64">
        <v>2464.87675568641</v>
      </c>
      <c r="C64">
        <v>1862.32235255259</v>
      </c>
      <c r="D64">
        <v>1926.4626832761201</v>
      </c>
      <c r="E64">
        <v>1996.49172926291</v>
      </c>
      <c r="F64">
        <v>2170.0763793523802</v>
      </c>
      <c r="G64">
        <v>1904.42920087282</v>
      </c>
      <c r="H64">
        <v>1868.35662073557</v>
      </c>
      <c r="I64">
        <v>2222.13490359966</v>
      </c>
      <c r="J64">
        <v>2060.66382391958</v>
      </c>
      <c r="K64">
        <v>2224.3486968071402</v>
      </c>
      <c r="L64">
        <v>2240.7566211632102</v>
      </c>
      <c r="M64">
        <v>2141.1949692957701</v>
      </c>
      <c r="N64">
        <v>2159.1903312376098</v>
      </c>
      <c r="O64">
        <v>2395.74644225062</v>
      </c>
      <c r="P64">
        <v>2154.2388637068998</v>
      </c>
      <c r="Q64">
        <v>1952.6337656938299</v>
      </c>
      <c r="R64">
        <v>2169.4152932543998</v>
      </c>
      <c r="S64">
        <f t="shared" si="36"/>
        <v>2090.5289173113192</v>
      </c>
      <c r="T64">
        <f t="shared" si="47"/>
        <v>156.32973975563519</v>
      </c>
      <c r="U64">
        <f t="shared" si="42"/>
        <v>1</v>
      </c>
      <c r="V64">
        <v>0</v>
      </c>
      <c r="W64">
        <v>0</v>
      </c>
      <c r="X64">
        <v>-9.5784164809625398</v>
      </c>
      <c r="Y64" s="1">
        <v>8.7800512918382393E-8</v>
      </c>
      <c r="Z64">
        <f t="shared" si="48"/>
        <v>2.3946041166591061</v>
      </c>
      <c r="AA64" s="3">
        <f t="shared" si="49"/>
        <v>8.719720307203474E-2</v>
      </c>
    </row>
    <row r="65" spans="1:27" x14ac:dyDescent="0.4">
      <c r="A65" t="s">
        <v>24</v>
      </c>
      <c r="B65">
        <v>443.79698332809602</v>
      </c>
      <c r="C65">
        <v>406.22771562456097</v>
      </c>
      <c r="D65">
        <v>438.61097223168002</v>
      </c>
      <c r="E65">
        <v>479.18173705783698</v>
      </c>
      <c r="F65">
        <v>436.668879988958</v>
      </c>
      <c r="G65">
        <v>417.68341728602002</v>
      </c>
      <c r="H65">
        <v>386.89348840059199</v>
      </c>
      <c r="I65">
        <v>416.21216137636299</v>
      </c>
      <c r="J65">
        <v>414.63494965042099</v>
      </c>
      <c r="K65">
        <v>439.80543135682501</v>
      </c>
      <c r="L65">
        <v>432.39516026470699</v>
      </c>
      <c r="M65">
        <v>431.51061152017598</v>
      </c>
      <c r="N65">
        <v>425.40562864119499</v>
      </c>
      <c r="O65">
        <v>426.81754183170301</v>
      </c>
      <c r="P65">
        <v>385.35583227883399</v>
      </c>
      <c r="Q65">
        <v>432.717829509674</v>
      </c>
      <c r="R65">
        <v>377.74260804581701</v>
      </c>
      <c r="S65">
        <f t="shared" si="36"/>
        <v>421.74149781658519</v>
      </c>
      <c r="T65">
        <f>_xlfn.STDEV.S(C65:R65)</f>
        <v>24.918701795286196</v>
      </c>
      <c r="U65">
        <f t="shared" si="42"/>
        <v>1</v>
      </c>
      <c r="V65">
        <v>0</v>
      </c>
      <c r="W65">
        <v>0</v>
      </c>
      <c r="X65">
        <v>-3.5403907721483598</v>
      </c>
      <c r="Y65">
        <v>2.9671527571403802E-3</v>
      </c>
      <c r="Z65">
        <f t="shared" si="48"/>
        <v>0.88509769460313537</v>
      </c>
      <c r="AA65" s="3">
        <f t="shared" si="49"/>
        <v>0.63824524101498248</v>
      </c>
    </row>
    <row r="66" spans="1:27" x14ac:dyDescent="0.4">
      <c r="B66">
        <v>1520.78193679739</v>
      </c>
      <c r="C66">
        <v>1311.53934213004</v>
      </c>
      <c r="D66">
        <v>1272.38107657879</v>
      </c>
      <c r="E66">
        <v>1188.1048910951299</v>
      </c>
      <c r="F66">
        <v>1634.11052761835</v>
      </c>
      <c r="G66">
        <v>1777.44028603678</v>
      </c>
      <c r="H66">
        <v>1590.9584505401299</v>
      </c>
      <c r="I66">
        <v>1520.0587695945401</v>
      </c>
      <c r="J66">
        <v>1603.7384312998499</v>
      </c>
      <c r="K66">
        <v>1505.20856076994</v>
      </c>
      <c r="L66">
        <v>1614.6948184984501</v>
      </c>
      <c r="M66">
        <v>1533.83391343992</v>
      </c>
      <c r="N66">
        <v>1656.46310194131</v>
      </c>
      <c r="O66">
        <v>1632.86603598119</v>
      </c>
      <c r="P66">
        <v>1624.68097953817</v>
      </c>
      <c r="Q66">
        <v>1681.3875239429301</v>
      </c>
      <c r="R66">
        <v>1600.5308320690201</v>
      </c>
      <c r="S66">
        <f t="shared" si="36"/>
        <v>1546.7498463171587</v>
      </c>
      <c r="T66">
        <f t="shared" ref="T66:T67" si="50">_xlfn.STDEV.S(C66:R66)</f>
        <v>158.96495702623241</v>
      </c>
      <c r="U66">
        <f t="shared" si="42"/>
        <v>0</v>
      </c>
      <c r="V66">
        <v>1</v>
      </c>
      <c r="W66">
        <v>0</v>
      </c>
      <c r="X66">
        <v>0.65342475127550403</v>
      </c>
      <c r="Y66">
        <v>0.52337323384319401</v>
      </c>
      <c r="Z66">
        <f t="shared" si="48"/>
        <v>0.16335618871952676</v>
      </c>
      <c r="AA66" s="3">
        <f t="shared" si="49"/>
        <v>18.73694663001578</v>
      </c>
    </row>
    <row r="67" spans="1:27" x14ac:dyDescent="0.4">
      <c r="B67">
        <v>2205.6045625960501</v>
      </c>
      <c r="C67">
        <v>2124.76326130902</v>
      </c>
      <c r="D67">
        <v>2147.8194212225999</v>
      </c>
      <c r="E67">
        <v>2008.1372284398799</v>
      </c>
      <c r="F67">
        <v>2135.6903306957201</v>
      </c>
      <c r="G67">
        <v>2112.9669318585602</v>
      </c>
      <c r="H67">
        <v>2047.1590297145401</v>
      </c>
      <c r="I67">
        <v>2154.4652372597002</v>
      </c>
      <c r="J67">
        <v>2147.15927955286</v>
      </c>
      <c r="K67">
        <v>2147.7455751662201</v>
      </c>
      <c r="L67">
        <v>2103.56936834422</v>
      </c>
      <c r="M67">
        <v>2214.17203540017</v>
      </c>
      <c r="N67">
        <v>2170.9051037203499</v>
      </c>
      <c r="O67">
        <v>2215.2152732511499</v>
      </c>
      <c r="P67">
        <v>2140.30618935954</v>
      </c>
      <c r="Q67">
        <v>2210.7634591953902</v>
      </c>
      <c r="R67">
        <v>2158.1961029561699</v>
      </c>
      <c r="S67">
        <f t="shared" si="36"/>
        <v>2139.9396142153805</v>
      </c>
      <c r="T67">
        <f t="shared" si="50"/>
        <v>55.467789706962932</v>
      </c>
      <c r="U67">
        <f t="shared" si="42"/>
        <v>1</v>
      </c>
      <c r="V67">
        <v>0</v>
      </c>
      <c r="W67">
        <v>0</v>
      </c>
      <c r="X67">
        <v>-4.7353571678685702</v>
      </c>
      <c r="Y67">
        <v>2.65561521772828E-4</v>
      </c>
      <c r="Z67">
        <f t="shared" si="48"/>
        <v>1.1838392827184632</v>
      </c>
      <c r="AA67" s="3">
        <f t="shared" si="49"/>
        <v>0.35676686377962796</v>
      </c>
    </row>
    <row r="68" spans="1:27" x14ac:dyDescent="0.4">
      <c r="A68" t="s">
        <v>26</v>
      </c>
      <c r="B68">
        <v>293.310337029035</v>
      </c>
      <c r="C68">
        <v>353.64038364111502</v>
      </c>
      <c r="D68">
        <v>384.03266296094102</v>
      </c>
      <c r="E68">
        <v>375.817872514432</v>
      </c>
      <c r="F68">
        <v>395.12795426498099</v>
      </c>
      <c r="G68">
        <v>389.31283067851598</v>
      </c>
      <c r="H68">
        <v>397.216954125494</v>
      </c>
      <c r="I68">
        <v>388.02222230091502</v>
      </c>
      <c r="J68">
        <v>398.052190583521</v>
      </c>
      <c r="K68">
        <v>366.36686761177702</v>
      </c>
      <c r="L68">
        <v>404.47919551719201</v>
      </c>
      <c r="M68">
        <v>351.72628306397598</v>
      </c>
      <c r="N68">
        <v>387.04892298131</v>
      </c>
      <c r="O68">
        <v>377.02187360549999</v>
      </c>
      <c r="P68">
        <v>389.04294316118302</v>
      </c>
      <c r="Q68">
        <v>355.33424752291597</v>
      </c>
      <c r="R68">
        <v>377.57520613476203</v>
      </c>
      <c r="S68">
        <f t="shared" si="36"/>
        <v>380.61366316678317</v>
      </c>
      <c r="T68">
        <f>_xlfn.STDEV.S(C68:R68)</f>
        <v>16.459866951544438</v>
      </c>
      <c r="U68">
        <f t="shared" si="42"/>
        <v>0</v>
      </c>
      <c r="V68">
        <v>0</v>
      </c>
      <c r="W68">
        <v>0</v>
      </c>
      <c r="X68">
        <v>21.216046615327901</v>
      </c>
      <c r="Y68" s="1">
        <v>1.33928976266477E-12</v>
      </c>
      <c r="Z68">
        <f>ABS(S68-B68)/T68</f>
        <v>5.304011654210635</v>
      </c>
      <c r="AA68" s="3">
        <f>1/(Z68^2)*(1/2)</f>
        <v>1.7773013265475538E-2</v>
      </c>
    </row>
    <row r="69" spans="1:27" x14ac:dyDescent="0.4">
      <c r="B69">
        <v>1601.18144304678</v>
      </c>
      <c r="C69">
        <v>1774.7752208403199</v>
      </c>
      <c r="D69">
        <v>1711.92662075505</v>
      </c>
      <c r="E69">
        <v>1511.5654124257801</v>
      </c>
      <c r="F69">
        <v>1625.49009555268</v>
      </c>
      <c r="G69">
        <v>1561.3040599399501</v>
      </c>
      <c r="H69">
        <v>1651.1793444853399</v>
      </c>
      <c r="I69">
        <v>1708.7457834269001</v>
      </c>
      <c r="J69">
        <v>1577.279089264</v>
      </c>
      <c r="K69">
        <v>1668.43708972167</v>
      </c>
      <c r="L69">
        <v>1752.8141266287701</v>
      </c>
      <c r="M69">
        <v>1767.3267113596501</v>
      </c>
      <c r="N69">
        <v>1577.5419026245399</v>
      </c>
      <c r="O69">
        <v>1505.9701109903399</v>
      </c>
      <c r="P69">
        <v>1489.3464068398901</v>
      </c>
      <c r="Q69">
        <v>1693.2703836609101</v>
      </c>
      <c r="R69">
        <v>1603.5084714346999</v>
      </c>
      <c r="S69">
        <f t="shared" si="36"/>
        <v>1636.2800518719057</v>
      </c>
      <c r="T69">
        <f t="shared" ref="T69:T70" si="51">_xlfn.STDEV.S(C69:R69)</f>
        <v>94.261684589688244</v>
      </c>
      <c r="U69">
        <f t="shared" si="42"/>
        <v>0</v>
      </c>
      <c r="V69">
        <v>0</v>
      </c>
      <c r="W69">
        <v>0</v>
      </c>
      <c r="X69">
        <v>1.48941148309222</v>
      </c>
      <c r="Y69">
        <v>0.15710291734769899</v>
      </c>
      <c r="Z69">
        <f t="shared" ref="Z69:Z73" si="52">ABS(S69-B69)/T69</f>
        <v>0.37235287039380238</v>
      </c>
      <c r="AA69" s="3">
        <f t="shared" ref="AA69:AA73" si="53">1/(Z69^2)*(1/2)</f>
        <v>3.6062895397091936</v>
      </c>
    </row>
    <row r="70" spans="1:27" x14ac:dyDescent="0.4">
      <c r="B70">
        <v>2464.87675568641</v>
      </c>
      <c r="C70">
        <v>2210.0821614752799</v>
      </c>
      <c r="D70">
        <v>2034.1835546948</v>
      </c>
      <c r="E70">
        <v>2001.9282900263199</v>
      </c>
      <c r="F70">
        <v>2005.5253183541599</v>
      </c>
      <c r="G70">
        <v>1953.13165592325</v>
      </c>
      <c r="H70">
        <v>2186.6898744418199</v>
      </c>
      <c r="I70">
        <v>2100.6712809947799</v>
      </c>
      <c r="J70">
        <v>2059.2215953141499</v>
      </c>
      <c r="K70">
        <v>2117.2952538058398</v>
      </c>
      <c r="L70">
        <v>2107.81841761544</v>
      </c>
      <c r="M70">
        <v>2212.5662205137401</v>
      </c>
      <c r="N70">
        <v>2077.9757547757899</v>
      </c>
      <c r="O70">
        <v>2073.5167652823502</v>
      </c>
      <c r="P70">
        <v>2159.0057176886198</v>
      </c>
      <c r="Q70">
        <v>2165.2034394880402</v>
      </c>
      <c r="R70">
        <v>2066.6034444028301</v>
      </c>
      <c r="S70">
        <f t="shared" si="36"/>
        <v>2095.7136715498254</v>
      </c>
      <c r="T70">
        <f t="shared" si="51"/>
        <v>76.817773197626863</v>
      </c>
      <c r="U70">
        <f t="shared" si="42"/>
        <v>1</v>
      </c>
      <c r="V70">
        <v>0</v>
      </c>
      <c r="W70">
        <v>0</v>
      </c>
      <c r="X70">
        <v>-19.222795412413699</v>
      </c>
      <c r="Y70" s="1">
        <v>5.5988381793170703E-12</v>
      </c>
      <c r="Z70">
        <f t="shared" si="52"/>
        <v>4.8056988476722609</v>
      </c>
      <c r="AA70" s="3">
        <f t="shared" si="53"/>
        <v>2.1649950134781562E-2</v>
      </c>
    </row>
    <row r="71" spans="1:27" x14ac:dyDescent="0.4">
      <c r="A71" t="s">
        <v>27</v>
      </c>
      <c r="B71">
        <v>443.79698332809602</v>
      </c>
      <c r="C71">
        <v>430.43743247011503</v>
      </c>
      <c r="D71">
        <v>424.59153278810697</v>
      </c>
      <c r="E71">
        <v>414.06512963351702</v>
      </c>
      <c r="F71">
        <v>448.03874579490298</v>
      </c>
      <c r="G71">
        <v>462.22577670760899</v>
      </c>
      <c r="H71">
        <v>450.01221390170701</v>
      </c>
      <c r="I71">
        <v>483.01236825461001</v>
      </c>
      <c r="J71">
        <v>488.68661621982301</v>
      </c>
      <c r="K71">
        <v>467.67174208239197</v>
      </c>
      <c r="L71">
        <v>487.28674617811998</v>
      </c>
      <c r="M71">
        <v>466.35772123978001</v>
      </c>
      <c r="N71">
        <v>467.99244051968202</v>
      </c>
      <c r="O71">
        <v>478.05156544150498</v>
      </c>
      <c r="P71">
        <v>458.72255502940197</v>
      </c>
      <c r="Q71">
        <v>461.53896756760201</v>
      </c>
      <c r="R71">
        <v>461.14650905264398</v>
      </c>
      <c r="S71">
        <f t="shared" si="36"/>
        <v>459.36487893009496</v>
      </c>
      <c r="T71">
        <f>_xlfn.STDEV.S(C71:R71)</f>
        <v>21.710875087024792</v>
      </c>
      <c r="U71">
        <f t="shared" si="42"/>
        <v>0</v>
      </c>
      <c r="V71">
        <v>0</v>
      </c>
      <c r="W71">
        <v>0</v>
      </c>
      <c r="X71">
        <v>2.8682207544413099</v>
      </c>
      <c r="Y71">
        <v>1.17259950595495E-2</v>
      </c>
      <c r="Z71">
        <f t="shared" si="52"/>
        <v>0.71705518730117335</v>
      </c>
      <c r="AA71" s="3">
        <f t="shared" si="53"/>
        <v>0.97244453615804882</v>
      </c>
    </row>
    <row r="72" spans="1:27" x14ac:dyDescent="0.4">
      <c r="B72">
        <v>1520.78193679739</v>
      </c>
      <c r="C72">
        <v>1691.0959918843</v>
      </c>
      <c r="D72">
        <v>1717.3442352741199</v>
      </c>
      <c r="E72">
        <v>1621.4017436423601</v>
      </c>
      <c r="F72">
        <v>1677.0731971677101</v>
      </c>
      <c r="G72">
        <v>1678.50396698238</v>
      </c>
      <c r="H72">
        <v>1612.48958632418</v>
      </c>
      <c r="I72">
        <v>1651.5910390407801</v>
      </c>
      <c r="J72">
        <v>1626.9754069686801</v>
      </c>
      <c r="K72">
        <v>1561.4679108410501</v>
      </c>
      <c r="L72">
        <v>1615.5687309896</v>
      </c>
      <c r="M72">
        <v>1571.3840574390499</v>
      </c>
      <c r="N72">
        <v>1572.8357328667601</v>
      </c>
      <c r="O72">
        <v>1606.33234407753</v>
      </c>
      <c r="P72">
        <v>1557.24209247455</v>
      </c>
      <c r="Q72">
        <v>1616.24506380871</v>
      </c>
      <c r="R72">
        <v>1542.1341326377401</v>
      </c>
      <c r="S72">
        <f t="shared" si="36"/>
        <v>1619.9803270262187</v>
      </c>
      <c r="T72">
        <f t="shared" ref="T72:T73" si="54">_xlfn.STDEV.S(C72:R72)</f>
        <v>51.994737836388381</v>
      </c>
      <c r="U72">
        <f t="shared" si="42"/>
        <v>0</v>
      </c>
      <c r="V72">
        <v>0</v>
      </c>
      <c r="W72">
        <v>0</v>
      </c>
      <c r="X72">
        <v>7.6314176526856796</v>
      </c>
      <c r="Y72" s="1">
        <v>1.5317544274433401E-6</v>
      </c>
      <c r="Z72">
        <f t="shared" si="52"/>
        <v>1.9078544167483988</v>
      </c>
      <c r="AA72" s="3">
        <f t="shared" si="53"/>
        <v>0.13736609130822761</v>
      </c>
    </row>
    <row r="73" spans="1:27" x14ac:dyDescent="0.4">
      <c r="B73">
        <v>2205.6045625960501</v>
      </c>
      <c r="C73">
        <v>2451.36003698685</v>
      </c>
      <c r="D73">
        <v>2392.0309896807298</v>
      </c>
      <c r="E73">
        <v>2233.3451350247701</v>
      </c>
      <c r="F73">
        <v>2274.4955250569901</v>
      </c>
      <c r="G73">
        <v>2361.4090922503401</v>
      </c>
      <c r="H73">
        <v>2156.5347583560101</v>
      </c>
      <c r="I73">
        <v>2413.3474315538301</v>
      </c>
      <c r="J73">
        <v>2500.41855682401</v>
      </c>
      <c r="K73">
        <v>2277.9587092369002</v>
      </c>
      <c r="L73">
        <v>2291.5451108836901</v>
      </c>
      <c r="M73">
        <v>2273.11702310284</v>
      </c>
      <c r="N73">
        <v>2320.52631550456</v>
      </c>
      <c r="O73">
        <v>2348.3144819888298</v>
      </c>
      <c r="P73">
        <v>2251.53842043748</v>
      </c>
      <c r="Q73">
        <v>2150.2000374014301</v>
      </c>
      <c r="R73">
        <v>2181.4791464260302</v>
      </c>
      <c r="S73">
        <f t="shared" si="36"/>
        <v>2304.8512981697054</v>
      </c>
      <c r="T73">
        <f t="shared" si="54"/>
        <v>102.09025584129085</v>
      </c>
      <c r="U73">
        <f t="shared" si="42"/>
        <v>0</v>
      </c>
      <c r="V73">
        <v>0</v>
      </c>
      <c r="W73">
        <v>0</v>
      </c>
      <c r="X73">
        <v>3.8885879601714199</v>
      </c>
      <c r="Y73">
        <v>1.4547040182127601E-3</v>
      </c>
      <c r="Z73">
        <f t="shared" si="52"/>
        <v>0.97214699635922097</v>
      </c>
      <c r="AA73" s="3">
        <f t="shared" si="53"/>
        <v>0.52906146111384444</v>
      </c>
    </row>
    <row r="74" spans="1:27" x14ac:dyDescent="0.4">
      <c r="A74" t="s">
        <v>28</v>
      </c>
      <c r="B74">
        <v>293.310337029035</v>
      </c>
      <c r="C74">
        <v>308.98040756271399</v>
      </c>
      <c r="D74">
        <v>310.62271584219002</v>
      </c>
      <c r="E74">
        <v>320.34855923728099</v>
      </c>
      <c r="F74">
        <v>324.49248983929402</v>
      </c>
      <c r="G74">
        <v>310.664168298086</v>
      </c>
      <c r="H74">
        <v>330.69409221180899</v>
      </c>
      <c r="I74">
        <v>310.73855244444201</v>
      </c>
      <c r="J74">
        <v>327.14185905390502</v>
      </c>
      <c r="K74">
        <v>329.75102150428802</v>
      </c>
      <c r="L74">
        <v>322.45545731939399</v>
      </c>
      <c r="M74">
        <v>339.944339842798</v>
      </c>
      <c r="N74">
        <v>306.549893052671</v>
      </c>
      <c r="O74">
        <v>336.20326605938999</v>
      </c>
      <c r="P74">
        <v>326.83017462424198</v>
      </c>
      <c r="Q74">
        <v>331.80415434829399</v>
      </c>
      <c r="R74">
        <v>334.46240894223598</v>
      </c>
      <c r="S74">
        <f t="shared" si="36"/>
        <v>323.23022251143965</v>
      </c>
      <c r="T74">
        <f>_xlfn.STDEV.S(C74:R74)</f>
        <v>10.765722042107859</v>
      </c>
      <c r="U74">
        <f t="shared" si="42"/>
        <v>0</v>
      </c>
      <c r="V74">
        <v>0</v>
      </c>
      <c r="W74">
        <v>0</v>
      </c>
      <c r="X74">
        <v>11.116722280247799</v>
      </c>
      <c r="Y74" s="1">
        <v>1.2200520428834E-8</v>
      </c>
      <c r="Z74">
        <f>ABS(S74-B74)/T74</f>
        <v>2.7791805663734683</v>
      </c>
      <c r="AA74" s="3">
        <f>1/(Z74^2)*(1/2)</f>
        <v>6.473460103954265E-2</v>
      </c>
    </row>
    <row r="75" spans="1:27" x14ac:dyDescent="0.4">
      <c r="B75">
        <v>1601.18144304678</v>
      </c>
      <c r="C75">
        <v>1863.95402083981</v>
      </c>
      <c r="D75">
        <v>1845.65728203802</v>
      </c>
      <c r="E75">
        <v>1793.4038157980999</v>
      </c>
      <c r="F75">
        <v>1756.12613645293</v>
      </c>
      <c r="G75">
        <v>1804.7995922284099</v>
      </c>
      <c r="H75">
        <v>1794.88461929236</v>
      </c>
      <c r="I75">
        <v>1794.6237246446201</v>
      </c>
      <c r="J75">
        <v>1751.1513485845901</v>
      </c>
      <c r="K75">
        <v>1773.8587344011401</v>
      </c>
      <c r="L75">
        <v>1755.83835273107</v>
      </c>
      <c r="M75">
        <v>1750.53323333141</v>
      </c>
      <c r="N75">
        <v>1759.7548032715599</v>
      </c>
      <c r="O75">
        <v>1754.05728708987</v>
      </c>
      <c r="P75">
        <v>1764.2737342600799</v>
      </c>
      <c r="Q75">
        <v>1749.7385679200099</v>
      </c>
      <c r="R75">
        <v>1725.0096881849599</v>
      </c>
      <c r="S75">
        <f t="shared" si="36"/>
        <v>1777.3540588168087</v>
      </c>
      <c r="T75">
        <f t="shared" ref="T75:T76" si="55">_xlfn.STDEV.S(C75:R75)</f>
        <v>37.093683795057117</v>
      </c>
      <c r="U75">
        <f t="shared" si="42"/>
        <v>0</v>
      </c>
      <c r="V75">
        <v>1</v>
      </c>
      <c r="W75">
        <v>0</v>
      </c>
      <c r="X75">
        <v>18.997586377801699</v>
      </c>
      <c r="Y75" s="1">
        <v>6.6377069992655398E-12</v>
      </c>
      <c r="Z75">
        <f t="shared" ref="Z75:Z79" si="56">ABS(S75-B75)/T75</f>
        <v>4.7493966019493685</v>
      </c>
      <c r="AA75" s="3">
        <f t="shared" ref="AA75:AA79" si="57">1/(Z75^2)*(1/2)</f>
        <v>2.2166296083236836E-2</v>
      </c>
    </row>
    <row r="76" spans="1:27" x14ac:dyDescent="0.4">
      <c r="B76">
        <v>2464.87675568641</v>
      </c>
      <c r="C76">
        <v>2457.3631065239101</v>
      </c>
      <c r="D76">
        <v>2187.74995518573</v>
      </c>
      <c r="E76">
        <v>2089.2630313256</v>
      </c>
      <c r="F76">
        <v>2045.9285000325399</v>
      </c>
      <c r="G76">
        <v>2085.4733211103999</v>
      </c>
      <c r="H76">
        <v>2049.8349403694401</v>
      </c>
      <c r="I76">
        <v>2047.14233129122</v>
      </c>
      <c r="J76">
        <v>2018.9567929509401</v>
      </c>
      <c r="K76">
        <v>2056.1068462780099</v>
      </c>
      <c r="L76">
        <v>2022.5679952094299</v>
      </c>
      <c r="M76">
        <v>2004.73677249906</v>
      </c>
      <c r="N76">
        <v>2021.2576398047599</v>
      </c>
      <c r="O76">
        <v>2028.5289791386999</v>
      </c>
      <c r="P76">
        <v>2044.7315464686601</v>
      </c>
      <c r="Q76">
        <v>2032.8233558183999</v>
      </c>
      <c r="R76">
        <v>2037.03220376126</v>
      </c>
      <c r="S76">
        <f t="shared" si="36"/>
        <v>2076.8435823605037</v>
      </c>
      <c r="T76">
        <f t="shared" si="55"/>
        <v>110.08952454967394</v>
      </c>
      <c r="U76">
        <f t="shared" si="42"/>
        <v>1</v>
      </c>
      <c r="V76">
        <v>1</v>
      </c>
      <c r="W76">
        <v>1</v>
      </c>
      <c r="X76">
        <v>-14.098822748852299</v>
      </c>
      <c r="Y76" s="1">
        <v>4.6401246918671801E-10</v>
      </c>
      <c r="Z76">
        <f t="shared" si="56"/>
        <v>3.5247056876044578</v>
      </c>
      <c r="AA76" s="3">
        <f t="shared" si="57"/>
        <v>4.0246144828604051E-2</v>
      </c>
    </row>
    <row r="77" spans="1:27" x14ac:dyDescent="0.4">
      <c r="A77" t="s">
        <v>29</v>
      </c>
      <c r="B77">
        <v>443.79698332809602</v>
      </c>
      <c r="C77">
        <v>393.80858703174198</v>
      </c>
      <c r="D77">
        <v>443.41980193910302</v>
      </c>
      <c r="E77">
        <v>439.58684576819502</v>
      </c>
      <c r="F77">
        <v>449.64559974117202</v>
      </c>
      <c r="G77">
        <v>468.77389411665803</v>
      </c>
      <c r="H77">
        <v>457.49709066086899</v>
      </c>
      <c r="I77">
        <v>447.89621529135599</v>
      </c>
      <c r="J77">
        <v>442.74089295529802</v>
      </c>
      <c r="K77">
        <v>460.92968835738998</v>
      </c>
      <c r="L77">
        <v>485.204510293883</v>
      </c>
      <c r="M77">
        <v>467.825438105589</v>
      </c>
      <c r="N77">
        <v>446.98474786853097</v>
      </c>
      <c r="O77">
        <v>474.86365262371498</v>
      </c>
      <c r="P77">
        <v>466.12338800705601</v>
      </c>
      <c r="Q77">
        <v>457.348684050938</v>
      </c>
      <c r="R77">
        <v>470.79622274954102</v>
      </c>
      <c r="S77">
        <f t="shared" si="36"/>
        <v>454.59032872256472</v>
      </c>
      <c r="T77">
        <f>_xlfn.STDEV.S(C77:R77)</f>
        <v>20.797894012133753</v>
      </c>
      <c r="U77">
        <f t="shared" si="42"/>
        <v>0</v>
      </c>
      <c r="V77">
        <v>1</v>
      </c>
      <c r="W77">
        <v>0</v>
      </c>
      <c r="X77">
        <v>2.0758535298255101</v>
      </c>
      <c r="Y77">
        <v>5.5516618230685502E-2</v>
      </c>
      <c r="Z77">
        <f t="shared" si="56"/>
        <v>0.51896338101212214</v>
      </c>
      <c r="AA77" s="3">
        <f t="shared" si="57"/>
        <v>1.8565069341323335</v>
      </c>
    </row>
    <row r="78" spans="1:27" x14ac:dyDescent="0.4">
      <c r="B78">
        <v>1520.78193679739</v>
      </c>
      <c r="C78">
        <v>1543.5949558557199</v>
      </c>
      <c r="D78">
        <v>1533.18114680849</v>
      </c>
      <c r="E78">
        <v>1445.54746598463</v>
      </c>
      <c r="F78">
        <v>1524.71095022546</v>
      </c>
      <c r="G78">
        <v>1528.1113171019899</v>
      </c>
      <c r="H78">
        <v>1459.2488187229601</v>
      </c>
      <c r="I78">
        <v>1537.9205522473501</v>
      </c>
      <c r="J78">
        <v>1547.51411182372</v>
      </c>
      <c r="K78">
        <v>1528.1248025995901</v>
      </c>
      <c r="L78">
        <v>1563.4304891862</v>
      </c>
      <c r="M78">
        <v>1553.76243654922</v>
      </c>
      <c r="N78">
        <v>1529.09235018922</v>
      </c>
      <c r="O78">
        <v>1522.73624796222</v>
      </c>
      <c r="P78">
        <v>1463.4186509428</v>
      </c>
      <c r="Q78">
        <v>1480.52801915946</v>
      </c>
      <c r="R78">
        <v>1549.7695780445799</v>
      </c>
      <c r="S78">
        <f t="shared" ref="S78:S97" si="58">AVERAGE(C78:R78)</f>
        <v>1519.4182433377257</v>
      </c>
      <c r="T78">
        <f t="shared" ref="T78:T79" si="59">_xlfn.STDEV.S(C78:R78)</f>
        <v>36.471987745596842</v>
      </c>
      <c r="U78">
        <f t="shared" si="42"/>
        <v>1</v>
      </c>
      <c r="V78">
        <v>1</v>
      </c>
      <c r="W78">
        <v>0</v>
      </c>
      <c r="X78">
        <v>-0.14956065840935701</v>
      </c>
      <c r="Y78">
        <v>0.88310363170066597</v>
      </c>
      <c r="Z78">
        <f t="shared" si="56"/>
        <v>3.739016006411533E-2</v>
      </c>
      <c r="AA78" s="3">
        <f t="shared" si="57"/>
        <v>357.64763344585839</v>
      </c>
    </row>
    <row r="79" spans="1:27" x14ac:dyDescent="0.4">
      <c r="B79">
        <v>2205.6045625960501</v>
      </c>
      <c r="C79">
        <v>1936.16336945696</v>
      </c>
      <c r="D79">
        <v>1993.5815367544401</v>
      </c>
      <c r="E79">
        <v>1841.210323108</v>
      </c>
      <c r="F79">
        <v>1898.3434952067701</v>
      </c>
      <c r="G79">
        <v>1949.99440935335</v>
      </c>
      <c r="H79">
        <v>1847.6361441440699</v>
      </c>
      <c r="I79">
        <v>2026.25604628377</v>
      </c>
      <c r="J79">
        <v>2024.3598124503201</v>
      </c>
      <c r="K79">
        <v>1966.1329898926599</v>
      </c>
      <c r="L79">
        <v>2055.0082083239399</v>
      </c>
      <c r="M79">
        <v>2045.2106278025799</v>
      </c>
      <c r="N79">
        <v>2026.75357920488</v>
      </c>
      <c r="O79">
        <v>2055.8744522493598</v>
      </c>
      <c r="P79">
        <v>1917.09557922877</v>
      </c>
      <c r="Q79">
        <v>1917.60101186111</v>
      </c>
      <c r="R79">
        <v>1991.17535060413</v>
      </c>
      <c r="S79">
        <f t="shared" si="58"/>
        <v>1968.2748084953193</v>
      </c>
      <c r="T79">
        <f t="shared" si="59"/>
        <v>70.405490083255827</v>
      </c>
      <c r="U79">
        <f t="shared" si="42"/>
        <v>1</v>
      </c>
      <c r="V79">
        <v>0</v>
      </c>
      <c r="W79">
        <v>0</v>
      </c>
      <c r="X79">
        <v>-13.4835936430991</v>
      </c>
      <c r="Y79" s="1">
        <v>8.6529884739094304E-10</v>
      </c>
      <c r="Z79">
        <f t="shared" si="56"/>
        <v>3.3708984032365059</v>
      </c>
      <c r="AA79" s="3">
        <f t="shared" si="57"/>
        <v>4.4002634351696414E-2</v>
      </c>
    </row>
    <row r="80" spans="1:27" x14ac:dyDescent="0.4">
      <c r="A80" t="s">
        <v>30</v>
      </c>
      <c r="B80">
        <v>293.310337029035</v>
      </c>
      <c r="C80">
        <v>306.96271764347898</v>
      </c>
      <c r="D80">
        <v>323.75275365916798</v>
      </c>
      <c r="E80">
        <v>350.52296088015203</v>
      </c>
      <c r="F80">
        <v>350.59276129945601</v>
      </c>
      <c r="G80">
        <v>369.88645138438602</v>
      </c>
      <c r="H80">
        <v>340.44433545542603</v>
      </c>
      <c r="I80">
        <v>379.03429393622099</v>
      </c>
      <c r="J80">
        <v>356.25257144473801</v>
      </c>
      <c r="K80">
        <v>367.47479499143498</v>
      </c>
      <c r="L80">
        <v>377.398453516031</v>
      </c>
      <c r="M80">
        <v>370.10373987789598</v>
      </c>
      <c r="N80">
        <v>371.93547139703702</v>
      </c>
      <c r="O80">
        <v>372.30724802751502</v>
      </c>
      <c r="P80">
        <v>380.42073300810301</v>
      </c>
      <c r="Q80">
        <v>386.58767066785998</v>
      </c>
      <c r="R80">
        <v>370.14006357249201</v>
      </c>
      <c r="S80">
        <f t="shared" si="58"/>
        <v>360.86356379758718</v>
      </c>
      <c r="T80">
        <f>_xlfn.STDEV.S(C80:R80)</f>
        <v>21.803711939435576</v>
      </c>
      <c r="U80">
        <f t="shared" si="42"/>
        <v>0</v>
      </c>
      <c r="V80">
        <v>1</v>
      </c>
      <c r="W80">
        <v>0</v>
      </c>
      <c r="X80">
        <v>12.392977303557499</v>
      </c>
      <c r="Y80" s="1">
        <v>2.7794407185965098E-9</v>
      </c>
      <c r="Z80">
        <f>ABS(S80-B80)/T80</f>
        <v>3.0982443244616129</v>
      </c>
      <c r="AA80" s="3">
        <f>1/(Z80^2)*(1/2)</f>
        <v>5.20881195041345E-2</v>
      </c>
    </row>
    <row r="81" spans="1:27" x14ac:dyDescent="0.4">
      <c r="B81">
        <v>1601.18144304678</v>
      </c>
      <c r="C81">
        <v>1914.7960999689001</v>
      </c>
      <c r="D81">
        <v>1863.7820606831999</v>
      </c>
      <c r="E81">
        <v>1715.9045131666901</v>
      </c>
      <c r="F81">
        <v>1614.82765366474</v>
      </c>
      <c r="G81">
        <v>1604.01703788334</v>
      </c>
      <c r="H81">
        <v>1678.41674575344</v>
      </c>
      <c r="I81">
        <v>1607.36167456877</v>
      </c>
      <c r="J81">
        <v>1630.7968458652299</v>
      </c>
      <c r="K81">
        <v>1557.7030354060701</v>
      </c>
      <c r="L81">
        <v>1557.4471087004099</v>
      </c>
      <c r="M81">
        <v>1579.54426699244</v>
      </c>
      <c r="N81">
        <v>1580.7104356181701</v>
      </c>
      <c r="O81">
        <v>1604.51447395178</v>
      </c>
      <c r="P81">
        <v>1591.0651560773599</v>
      </c>
      <c r="Q81">
        <v>1563.8589866545201</v>
      </c>
      <c r="R81">
        <v>1595.1763390756601</v>
      </c>
      <c r="S81">
        <f t="shared" si="58"/>
        <v>1641.2451521269199</v>
      </c>
      <c r="T81">
        <f t="shared" ref="T81:T82" si="60">_xlfn.STDEV.S(C81:R81)</f>
        <v>105.86173230890545</v>
      </c>
      <c r="U81">
        <f t="shared" si="42"/>
        <v>0</v>
      </c>
      <c r="V81">
        <v>1</v>
      </c>
      <c r="W81">
        <v>1</v>
      </c>
      <c r="X81">
        <v>1.51381272056142</v>
      </c>
      <c r="Y81">
        <v>0.15085730082847301</v>
      </c>
      <c r="Z81">
        <f t="shared" ref="Z81:Z85" si="61">ABS(S81-B81)/T81</f>
        <v>0.37845317855968641</v>
      </c>
      <c r="AA81" s="3">
        <f t="shared" ref="AA81:AA85" si="62">1/(Z81^2)*(1/2)</f>
        <v>3.490966570563486</v>
      </c>
    </row>
    <row r="82" spans="1:27" x14ac:dyDescent="0.4">
      <c r="B82">
        <v>2464.87675568641</v>
      </c>
      <c r="C82">
        <v>2345.90694787755</v>
      </c>
      <c r="D82">
        <v>2386.9507568220802</v>
      </c>
      <c r="E82">
        <v>2356.6671382655099</v>
      </c>
      <c r="F82">
        <v>2284.8160759217899</v>
      </c>
      <c r="G82">
        <v>2288.9874459092398</v>
      </c>
      <c r="H82">
        <v>2336.4809441378202</v>
      </c>
      <c r="I82">
        <v>2274.66765609204</v>
      </c>
      <c r="J82">
        <v>2253.6512476867501</v>
      </c>
      <c r="K82">
        <v>2293.9357388991102</v>
      </c>
      <c r="L82">
        <v>2267.5042469874102</v>
      </c>
      <c r="M82">
        <v>2304.93904101626</v>
      </c>
      <c r="N82">
        <v>2312.63327652917</v>
      </c>
      <c r="O82">
        <v>2345.1505197125098</v>
      </c>
      <c r="P82">
        <v>2306.0357921529699</v>
      </c>
      <c r="Q82">
        <v>2262.1461243367198</v>
      </c>
      <c r="R82">
        <v>2302.1672307385102</v>
      </c>
      <c r="S82">
        <f t="shared" si="58"/>
        <v>2307.6650114428398</v>
      </c>
      <c r="T82">
        <f t="shared" si="60"/>
        <v>37.595199904189187</v>
      </c>
      <c r="U82">
        <f t="shared" si="42"/>
        <v>1</v>
      </c>
      <c r="V82">
        <v>0</v>
      </c>
      <c r="W82">
        <v>0</v>
      </c>
      <c r="X82">
        <v>-16.726789039835602</v>
      </c>
      <c r="Y82" s="1">
        <v>4.13076562005426E-11</v>
      </c>
      <c r="Z82">
        <f t="shared" si="61"/>
        <v>4.1816972550810201</v>
      </c>
      <c r="AA82" s="3">
        <f t="shared" si="62"/>
        <v>2.8593336077801974E-2</v>
      </c>
    </row>
    <row r="83" spans="1:27" x14ac:dyDescent="0.4">
      <c r="A83" t="s">
        <v>31</v>
      </c>
      <c r="B83">
        <v>443.79698332809602</v>
      </c>
      <c r="C83">
        <v>489.49953376247697</v>
      </c>
      <c r="D83">
        <v>492.11504781731497</v>
      </c>
      <c r="E83">
        <v>496.71568405537801</v>
      </c>
      <c r="F83">
        <v>490.63353763148598</v>
      </c>
      <c r="G83">
        <v>477.414686774004</v>
      </c>
      <c r="H83">
        <v>472.39290245136198</v>
      </c>
      <c r="I83">
        <v>461.82716923778702</v>
      </c>
      <c r="J83">
        <v>483.61830379252001</v>
      </c>
      <c r="K83">
        <v>500.64372503921498</v>
      </c>
      <c r="L83">
        <v>448.79175348356802</v>
      </c>
      <c r="M83">
        <v>464.79211413142701</v>
      </c>
      <c r="N83">
        <v>468.45337632596897</v>
      </c>
      <c r="O83">
        <v>454.68417237804499</v>
      </c>
      <c r="P83">
        <v>450.25058304877598</v>
      </c>
      <c r="Q83">
        <v>455.979426480786</v>
      </c>
      <c r="R83">
        <v>432.69493549834601</v>
      </c>
      <c r="S83">
        <f t="shared" si="58"/>
        <v>471.28168449427881</v>
      </c>
      <c r="T83">
        <f>_xlfn.STDEV.S(C83:R83)</f>
        <v>19.877376380946593</v>
      </c>
      <c r="U83">
        <f t="shared" si="42"/>
        <v>0</v>
      </c>
      <c r="V83">
        <v>0</v>
      </c>
      <c r="W83">
        <v>0</v>
      </c>
      <c r="X83">
        <v>5.5308508858231598</v>
      </c>
      <c r="Y83" s="1">
        <v>5.7627662758136602E-5</v>
      </c>
      <c r="Z83">
        <f t="shared" si="61"/>
        <v>1.3827127202022584</v>
      </c>
      <c r="AA83" s="3">
        <f t="shared" si="62"/>
        <v>0.26152071086161099</v>
      </c>
    </row>
    <row r="84" spans="1:27" x14ac:dyDescent="0.4">
      <c r="B84">
        <v>1520.78193679739</v>
      </c>
      <c r="C84">
        <v>1647.05125784659</v>
      </c>
      <c r="D84">
        <v>1703.3687858312801</v>
      </c>
      <c r="E84">
        <v>1596.90291039712</v>
      </c>
      <c r="F84">
        <v>1644.1110070954101</v>
      </c>
      <c r="G84">
        <v>1632.9612005571601</v>
      </c>
      <c r="H84">
        <v>1630.7709576814</v>
      </c>
      <c r="I84">
        <v>1631.41410721683</v>
      </c>
      <c r="J84">
        <v>1617.8283790733899</v>
      </c>
      <c r="K84">
        <v>1669.86319758884</v>
      </c>
      <c r="L84">
        <v>1547.65400021702</v>
      </c>
      <c r="M84">
        <v>1523.41709856748</v>
      </c>
      <c r="N84">
        <v>1570.80926529623</v>
      </c>
      <c r="O84">
        <v>1524.9982029857999</v>
      </c>
      <c r="P84">
        <v>1544.7224422275699</v>
      </c>
      <c r="Q84">
        <v>1552.08250160536</v>
      </c>
      <c r="R84">
        <v>1507.48366620614</v>
      </c>
      <c r="S84">
        <f t="shared" si="58"/>
        <v>1596.5899362746011</v>
      </c>
      <c r="T84">
        <f t="shared" ref="T84:T85" si="63">_xlfn.STDEV.S(C84:R84)</f>
        <v>58.810701629595791</v>
      </c>
      <c r="U84">
        <f t="shared" si="42"/>
        <v>0</v>
      </c>
      <c r="V84">
        <v>0</v>
      </c>
      <c r="W84">
        <v>0</v>
      </c>
      <c r="X84">
        <v>5.1560683422279796</v>
      </c>
      <c r="Y84">
        <v>1.1721477389370799E-4</v>
      </c>
      <c r="Z84">
        <f t="shared" si="61"/>
        <v>1.2890170900301177</v>
      </c>
      <c r="AA84" s="3">
        <f t="shared" si="62"/>
        <v>0.30092110897214552</v>
      </c>
    </row>
    <row r="85" spans="1:27" x14ac:dyDescent="0.4">
      <c r="B85">
        <v>2205.6045625960501</v>
      </c>
      <c r="C85">
        <v>2348.3672163614101</v>
      </c>
      <c r="D85">
        <v>2408.55259841118</v>
      </c>
      <c r="E85">
        <v>2366.5352452498801</v>
      </c>
      <c r="F85">
        <v>2398.4514501579301</v>
      </c>
      <c r="G85">
        <v>2402.1691369761002</v>
      </c>
      <c r="H85">
        <v>2394.4462523096399</v>
      </c>
      <c r="I85">
        <v>2416.4428929308001</v>
      </c>
      <c r="J85">
        <v>2406.3054306897602</v>
      </c>
      <c r="K85">
        <v>2438.1773190664899</v>
      </c>
      <c r="L85">
        <v>2304.8644736154802</v>
      </c>
      <c r="M85">
        <v>2318.4637838971798</v>
      </c>
      <c r="N85">
        <v>2347.5144560163199</v>
      </c>
      <c r="O85">
        <v>2306.47227509298</v>
      </c>
      <c r="P85">
        <v>2312.9620181852702</v>
      </c>
      <c r="Q85">
        <v>2318.5211562106401</v>
      </c>
      <c r="R85">
        <v>2289.3669572430999</v>
      </c>
      <c r="S85">
        <f t="shared" si="58"/>
        <v>2361.1007914008856</v>
      </c>
      <c r="T85">
        <f t="shared" si="63"/>
        <v>48.379996800507506</v>
      </c>
      <c r="U85">
        <f t="shared" si="42"/>
        <v>0</v>
      </c>
      <c r="V85">
        <v>0</v>
      </c>
      <c r="W85">
        <v>0</v>
      </c>
      <c r="X85">
        <v>12.856241307506499</v>
      </c>
      <c r="Y85" s="1">
        <v>1.6759364679776599E-9</v>
      </c>
      <c r="Z85">
        <f t="shared" si="61"/>
        <v>3.2140603366721248</v>
      </c>
      <c r="AA85" s="3">
        <f t="shared" si="62"/>
        <v>4.8401849121783809E-2</v>
      </c>
    </row>
    <row r="86" spans="1:27" x14ac:dyDescent="0.4">
      <c r="A86" t="s">
        <v>38</v>
      </c>
      <c r="B86">
        <v>293.310337029035</v>
      </c>
      <c r="C86">
        <v>405.97921736429902</v>
      </c>
      <c r="D86">
        <v>410.70010227399001</v>
      </c>
      <c r="E86">
        <v>421.68794397275798</v>
      </c>
      <c r="F86">
        <v>399.74726041855598</v>
      </c>
      <c r="G86">
        <v>409.29217190261301</v>
      </c>
      <c r="H86">
        <v>393.241446755021</v>
      </c>
      <c r="I86">
        <v>414.89550748103602</v>
      </c>
      <c r="J86">
        <v>429.022657387501</v>
      </c>
      <c r="K86">
        <v>420.33755297294601</v>
      </c>
      <c r="L86">
        <v>422.06321657305602</v>
      </c>
      <c r="M86">
        <v>420.12931536661301</v>
      </c>
      <c r="N86">
        <v>433.00144386262298</v>
      </c>
      <c r="O86">
        <v>432.26611714683997</v>
      </c>
      <c r="P86">
        <v>445.12314656246099</v>
      </c>
      <c r="Q86">
        <v>430.52000341651899</v>
      </c>
      <c r="R86">
        <v>432.89348317648103</v>
      </c>
      <c r="S86">
        <f t="shared" si="58"/>
        <v>420.05628666458205</v>
      </c>
      <c r="T86">
        <f>_xlfn.STDEV.S(C86:R86)</f>
        <v>13.823052931817676</v>
      </c>
      <c r="U86">
        <f t="shared" si="42"/>
        <v>0</v>
      </c>
    </row>
    <row r="87" spans="1:27" x14ac:dyDescent="0.4">
      <c r="B87">
        <v>1601.18144304678</v>
      </c>
      <c r="C87">
        <v>1648.30691814237</v>
      </c>
      <c r="D87">
        <v>1635.14825994484</v>
      </c>
      <c r="E87">
        <v>1635.2470372493001</v>
      </c>
      <c r="F87">
        <v>1738.2136234470699</v>
      </c>
      <c r="G87">
        <v>1684.55072726717</v>
      </c>
      <c r="H87">
        <v>1725.65838501792</v>
      </c>
      <c r="I87">
        <v>1654.1126457384701</v>
      </c>
      <c r="J87">
        <v>1656.0434635516999</v>
      </c>
      <c r="K87">
        <v>1639.77082790996</v>
      </c>
      <c r="L87">
        <v>1671.3971936457399</v>
      </c>
      <c r="M87">
        <v>1711.66199257362</v>
      </c>
      <c r="N87">
        <v>1685.9738604189299</v>
      </c>
      <c r="O87">
        <v>1663.52977459829</v>
      </c>
      <c r="P87">
        <v>1574.5734956957299</v>
      </c>
      <c r="Q87">
        <v>1664.17425801531</v>
      </c>
      <c r="R87">
        <v>1665.8868246110601</v>
      </c>
      <c r="S87">
        <f t="shared" si="58"/>
        <v>1665.8905804892177</v>
      </c>
      <c r="T87">
        <f t="shared" ref="T87:T88" si="64">_xlfn.STDEV.S(C87:R87)</f>
        <v>39.275314936705023</v>
      </c>
      <c r="U87">
        <f t="shared" si="42"/>
        <v>0</v>
      </c>
    </row>
    <row r="88" spans="1:27" x14ac:dyDescent="0.4">
      <c r="B88">
        <v>2464.87675568641</v>
      </c>
      <c r="C88">
        <v>2088.6871481000298</v>
      </c>
      <c r="D88">
        <v>2211.3398321425102</v>
      </c>
      <c r="E88">
        <v>2465.43913403324</v>
      </c>
      <c r="F88">
        <v>2324.2227602293801</v>
      </c>
      <c r="G88">
        <v>2099.2643295549801</v>
      </c>
      <c r="H88">
        <v>2385.1188772384999</v>
      </c>
      <c r="I88">
        <v>2263.4063414788302</v>
      </c>
      <c r="J88">
        <v>2338.9901713006998</v>
      </c>
      <c r="K88">
        <v>2086.19376926019</v>
      </c>
      <c r="L88">
        <v>2112.1744958251102</v>
      </c>
      <c r="M88">
        <v>2073.4023147539001</v>
      </c>
      <c r="N88">
        <v>2271.8472108126798</v>
      </c>
      <c r="O88">
        <v>2467.6450804855699</v>
      </c>
      <c r="P88">
        <v>2025.7320860309901</v>
      </c>
      <c r="Q88">
        <v>2228.5635695275</v>
      </c>
      <c r="R88">
        <v>2065.85599961246</v>
      </c>
      <c r="S88">
        <f t="shared" si="58"/>
        <v>2219.2426950241606</v>
      </c>
      <c r="T88">
        <f t="shared" si="64"/>
        <v>146.72128542401083</v>
      </c>
      <c r="U88">
        <f t="shared" si="42"/>
        <v>1</v>
      </c>
    </row>
    <row r="89" spans="1:27" x14ac:dyDescent="0.4">
      <c r="A89" t="s">
        <v>39</v>
      </c>
      <c r="B89">
        <v>443.79698332809602</v>
      </c>
      <c r="C89">
        <v>485.67670794545199</v>
      </c>
      <c r="D89">
        <v>482.29805533801601</v>
      </c>
      <c r="E89">
        <v>503.57362179164397</v>
      </c>
      <c r="F89">
        <v>492.90671520766699</v>
      </c>
      <c r="G89">
        <v>499.27898974143397</v>
      </c>
      <c r="H89">
        <v>471.79279012576399</v>
      </c>
      <c r="I89">
        <v>481.07759457731498</v>
      </c>
      <c r="J89">
        <v>488.422473750709</v>
      </c>
      <c r="K89">
        <v>483.31081025620199</v>
      </c>
      <c r="L89">
        <v>429.15852717037097</v>
      </c>
      <c r="M89">
        <v>501.15770024045401</v>
      </c>
      <c r="N89">
        <v>467.04779559410701</v>
      </c>
      <c r="O89">
        <v>451.51481160605903</v>
      </c>
      <c r="P89">
        <v>487.05607903529699</v>
      </c>
      <c r="Q89">
        <v>445.62036273587302</v>
      </c>
      <c r="R89">
        <v>440.65879407164903</v>
      </c>
      <c r="S89">
        <f t="shared" si="58"/>
        <v>475.65948932425073</v>
      </c>
      <c r="T89">
        <f>_xlfn.STDEV.S(C89:R89)</f>
        <v>22.761971727630307</v>
      </c>
      <c r="U89">
        <f t="shared" si="42"/>
        <v>0</v>
      </c>
    </row>
    <row r="90" spans="1:27" x14ac:dyDescent="0.4">
      <c r="B90">
        <v>1520.78193679739</v>
      </c>
      <c r="C90">
        <v>1481.8573505598699</v>
      </c>
      <c r="D90">
        <v>1493.7023786181601</v>
      </c>
      <c r="E90">
        <v>1477.30958532982</v>
      </c>
      <c r="F90">
        <v>1466.0974165702</v>
      </c>
      <c r="G90">
        <v>1483.9736363311699</v>
      </c>
      <c r="H90">
        <v>1506.55841715461</v>
      </c>
      <c r="I90">
        <v>1449.2747222820201</v>
      </c>
      <c r="J90">
        <v>1437.81482125927</v>
      </c>
      <c r="K90">
        <v>1440.40233814711</v>
      </c>
      <c r="L90">
        <v>1431.1325471269899</v>
      </c>
      <c r="M90">
        <v>1415.6100998608299</v>
      </c>
      <c r="N90">
        <v>1418.4246186271</v>
      </c>
      <c r="O90">
        <v>1462.0783844181401</v>
      </c>
      <c r="P90">
        <v>1465.37103811517</v>
      </c>
      <c r="Q90">
        <v>1446.6836663700601</v>
      </c>
      <c r="R90">
        <v>1444.6471731368899</v>
      </c>
      <c r="S90">
        <f t="shared" si="58"/>
        <v>1457.5586371192132</v>
      </c>
      <c r="T90">
        <f t="shared" ref="T90:T91" si="65">_xlfn.STDEV.S(C90:R90)</f>
        <v>26.542093606014475</v>
      </c>
      <c r="U90">
        <f t="shared" si="42"/>
        <v>1</v>
      </c>
    </row>
    <row r="91" spans="1:27" x14ac:dyDescent="0.4">
      <c r="B91">
        <v>2205.6045625960501</v>
      </c>
      <c r="C91">
        <v>2225.6931683007001</v>
      </c>
      <c r="D91">
        <v>2200.9226145040898</v>
      </c>
      <c r="E91">
        <v>2314.4184029067501</v>
      </c>
      <c r="F91">
        <v>2356.2671693264901</v>
      </c>
      <c r="G91">
        <v>2298.3810353430099</v>
      </c>
      <c r="H91">
        <v>2315.81186551781</v>
      </c>
      <c r="I91">
        <v>2293.4090893592702</v>
      </c>
      <c r="J91">
        <v>2332.5237042560502</v>
      </c>
      <c r="K91">
        <v>2428.65038221543</v>
      </c>
      <c r="L91">
        <v>2313.01525133108</v>
      </c>
      <c r="M91">
        <v>2323.3087616023299</v>
      </c>
      <c r="N91">
        <v>2302.6550180317599</v>
      </c>
      <c r="O91">
        <v>2350.1935476019798</v>
      </c>
      <c r="P91">
        <v>2246.29248572802</v>
      </c>
      <c r="Q91">
        <v>2342.8007647207901</v>
      </c>
      <c r="R91">
        <v>2276.3526356390598</v>
      </c>
      <c r="S91">
        <f t="shared" si="58"/>
        <v>2307.5434935240387</v>
      </c>
      <c r="T91">
        <f t="shared" si="65"/>
        <v>54.295963520001138</v>
      </c>
      <c r="U91">
        <f t="shared" si="42"/>
        <v>0</v>
      </c>
    </row>
    <row r="92" spans="1:27" x14ac:dyDescent="0.4">
      <c r="A92" t="s">
        <v>40</v>
      </c>
      <c r="B92">
        <v>293.310337029035</v>
      </c>
      <c r="C92">
        <v>346.11002749956702</v>
      </c>
      <c r="D92">
        <v>336.79650237593103</v>
      </c>
      <c r="E92">
        <v>335.03333595160302</v>
      </c>
      <c r="F92">
        <v>344.69480575322302</v>
      </c>
      <c r="G92">
        <v>347.99035429495098</v>
      </c>
      <c r="H92">
        <v>359.237891306378</v>
      </c>
      <c r="I92">
        <v>346.81144674630798</v>
      </c>
      <c r="J92">
        <v>351.61285441893102</v>
      </c>
      <c r="K92">
        <v>352.64294385423301</v>
      </c>
      <c r="L92">
        <v>344.12350526037</v>
      </c>
      <c r="M92">
        <v>352.67587131918901</v>
      </c>
      <c r="N92">
        <v>343.29932273347498</v>
      </c>
      <c r="O92">
        <v>345.77394008999499</v>
      </c>
      <c r="P92">
        <v>359.01424486517698</v>
      </c>
      <c r="Q92">
        <v>339.45436713441399</v>
      </c>
      <c r="R92">
        <v>344.69797398113201</v>
      </c>
      <c r="S92">
        <f t="shared" si="58"/>
        <v>346.87308672405476</v>
      </c>
      <c r="T92">
        <f>_xlfn.STDEV.S(C92:R92)</f>
        <v>6.9249799137610131</v>
      </c>
      <c r="U92">
        <f t="shared" si="42"/>
        <v>0</v>
      </c>
    </row>
    <row r="93" spans="1:27" x14ac:dyDescent="0.4">
      <c r="B93">
        <v>1601.18144304678</v>
      </c>
      <c r="C93">
        <v>1659.0125687843299</v>
      </c>
      <c r="D93">
        <v>1674.0971718170699</v>
      </c>
      <c r="E93">
        <v>1600.8117820469799</v>
      </c>
      <c r="F93">
        <v>1648.2623766513</v>
      </c>
      <c r="G93">
        <v>1624.7909005259201</v>
      </c>
      <c r="H93">
        <v>1599.0189182331401</v>
      </c>
      <c r="I93">
        <v>1656.2060743848899</v>
      </c>
      <c r="J93">
        <v>1634.8250280469899</v>
      </c>
      <c r="K93">
        <v>1615.02912289962</v>
      </c>
      <c r="L93">
        <v>1608.89454826461</v>
      </c>
      <c r="M93">
        <v>1661.4876954917499</v>
      </c>
      <c r="N93">
        <v>1683.5576147112899</v>
      </c>
      <c r="O93">
        <v>1652.0569116393599</v>
      </c>
      <c r="P93">
        <v>1688.0598279733499</v>
      </c>
      <c r="Q93">
        <v>1672.9093159379299</v>
      </c>
      <c r="R93">
        <v>1689.2755637713501</v>
      </c>
      <c r="S93">
        <f t="shared" si="58"/>
        <v>1648.0184638237424</v>
      </c>
      <c r="T93">
        <f t="shared" ref="T93:T94" si="66">_xlfn.STDEV.S(C93:R93)</f>
        <v>30.785093883307013</v>
      </c>
      <c r="U93">
        <f t="shared" si="42"/>
        <v>0</v>
      </c>
    </row>
    <row r="94" spans="1:27" x14ac:dyDescent="0.4">
      <c r="B94">
        <v>2464.87675568641</v>
      </c>
      <c r="C94">
        <v>2346.9719335630298</v>
      </c>
      <c r="D94">
        <v>2304.2867303022899</v>
      </c>
      <c r="E94">
        <v>2296.7823913930902</v>
      </c>
      <c r="F94">
        <v>2284.5890444353599</v>
      </c>
      <c r="G94">
        <v>2188.9697921370798</v>
      </c>
      <c r="H94">
        <v>2205.7891515709798</v>
      </c>
      <c r="I94">
        <v>2219.4880503802501</v>
      </c>
      <c r="J94">
        <v>2236.5146558409801</v>
      </c>
      <c r="K94">
        <v>2252.1858130392402</v>
      </c>
      <c r="L94">
        <v>2248.6160840750599</v>
      </c>
      <c r="M94">
        <v>2230.42226997848</v>
      </c>
      <c r="N94">
        <v>2362.6389844520199</v>
      </c>
      <c r="O94">
        <v>2263.22685443504</v>
      </c>
      <c r="P94">
        <v>2264.1703847335002</v>
      </c>
      <c r="Q94">
        <v>2290.3101810422299</v>
      </c>
      <c r="R94">
        <v>2277.8628939585501</v>
      </c>
      <c r="S94">
        <f t="shared" si="58"/>
        <v>2267.0515759585733</v>
      </c>
      <c r="T94">
        <f t="shared" si="66"/>
        <v>47.420207071163013</v>
      </c>
      <c r="U94">
        <f t="shared" si="42"/>
        <v>1</v>
      </c>
    </row>
    <row r="95" spans="1:27" x14ac:dyDescent="0.4">
      <c r="A95" t="s">
        <v>41</v>
      </c>
      <c r="B95">
        <v>443.79698332809602</v>
      </c>
      <c r="C95">
        <v>431.92034321464899</v>
      </c>
      <c r="D95">
        <v>433.870808860284</v>
      </c>
      <c r="E95">
        <v>406.74229974503999</v>
      </c>
      <c r="F95">
        <v>386.97655110747098</v>
      </c>
      <c r="G95">
        <v>414.51159503791803</v>
      </c>
      <c r="H95">
        <v>446.40701377847103</v>
      </c>
      <c r="I95">
        <v>436.70508959475802</v>
      </c>
      <c r="J95">
        <v>411.816329955181</v>
      </c>
      <c r="K95">
        <v>431.13462434737301</v>
      </c>
      <c r="L95">
        <v>436.65671849345199</v>
      </c>
      <c r="M95">
        <v>419.58418629263502</v>
      </c>
      <c r="N95">
        <v>407.41822292085101</v>
      </c>
      <c r="O95">
        <v>408.94823051379399</v>
      </c>
      <c r="P95">
        <v>394.45880687551102</v>
      </c>
      <c r="Q95">
        <v>397.33955141403601</v>
      </c>
      <c r="R95">
        <v>443.180676414917</v>
      </c>
      <c r="S95">
        <f t="shared" si="58"/>
        <v>419.22944053539629</v>
      </c>
      <c r="T95">
        <f>_xlfn.STDEV.S(C95:R95)</f>
        <v>18.348529374104832</v>
      </c>
      <c r="U95">
        <f t="shared" si="42"/>
        <v>1</v>
      </c>
    </row>
    <row r="96" spans="1:27" x14ac:dyDescent="0.4">
      <c r="B96">
        <v>1520.78193679739</v>
      </c>
      <c r="C96">
        <v>1493.5236627315501</v>
      </c>
      <c r="D96">
        <v>1487.88037394255</v>
      </c>
      <c r="E96">
        <v>1457.5385850784601</v>
      </c>
      <c r="F96">
        <v>1460.73626780973</v>
      </c>
      <c r="G96">
        <v>1489.51401787857</v>
      </c>
      <c r="H96">
        <v>1476.7200678608201</v>
      </c>
      <c r="I96">
        <v>1552.79235638606</v>
      </c>
      <c r="J96">
        <v>1502.5898895676601</v>
      </c>
      <c r="K96">
        <v>1510.1635082541</v>
      </c>
      <c r="L96">
        <v>1481.85197983841</v>
      </c>
      <c r="M96">
        <v>1514.4960280431901</v>
      </c>
      <c r="N96">
        <v>1489.0716837643499</v>
      </c>
      <c r="O96">
        <v>1458.81391336816</v>
      </c>
      <c r="P96">
        <v>1447.3029174171099</v>
      </c>
      <c r="Q96">
        <v>1523.8791564810299</v>
      </c>
      <c r="R96">
        <v>1512.8019050472999</v>
      </c>
      <c r="S96">
        <f t="shared" si="58"/>
        <v>1491.2297695918157</v>
      </c>
      <c r="T96">
        <f t="shared" ref="T96:T97" si="67">_xlfn.STDEV.S(C96:R96)</f>
        <v>27.949968055945273</v>
      </c>
      <c r="U96">
        <f t="shared" si="42"/>
        <v>1</v>
      </c>
    </row>
    <row r="97" spans="2:21" x14ac:dyDescent="0.4">
      <c r="B97">
        <v>2205.6045625960501</v>
      </c>
      <c r="C97">
        <v>2427.4097021491598</v>
      </c>
      <c r="D97">
        <v>2350.02306853655</v>
      </c>
      <c r="E97">
        <v>2318.8476500585498</v>
      </c>
      <c r="F97">
        <v>2334.2680365104602</v>
      </c>
      <c r="G97">
        <v>2386.2910771140901</v>
      </c>
      <c r="H97">
        <v>2417.96203451766</v>
      </c>
      <c r="I97">
        <v>2411.4858705851302</v>
      </c>
      <c r="J97">
        <v>2211.3355529138898</v>
      </c>
      <c r="K97">
        <v>2176.07696522383</v>
      </c>
      <c r="L97">
        <v>2364.83265051841</v>
      </c>
      <c r="M97">
        <v>2137.4214884316498</v>
      </c>
      <c r="N97">
        <v>2301.7853769569301</v>
      </c>
      <c r="O97">
        <v>2223.56709777582</v>
      </c>
      <c r="P97">
        <v>2242.8110090816399</v>
      </c>
      <c r="Q97">
        <v>2237.7412539615498</v>
      </c>
      <c r="R97">
        <v>2227.1276115965002</v>
      </c>
      <c r="S97">
        <f t="shared" si="58"/>
        <v>2298.0616528707387</v>
      </c>
      <c r="T97">
        <f t="shared" si="67"/>
        <v>91.706375161144877</v>
      </c>
      <c r="U97">
        <f t="shared" si="42"/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1D011-6E8B-4D0B-988E-02B4C86269D3}">
  <dimension ref="A1:AY104"/>
  <sheetViews>
    <sheetView topLeftCell="R1" zoomScale="44" zoomScaleNormal="85" workbookViewId="0">
      <selection activeCell="AK96" sqref="AK96"/>
    </sheetView>
  </sheetViews>
  <sheetFormatPr defaultRowHeight="17.399999999999999" x14ac:dyDescent="0.4"/>
  <cols>
    <col min="1" max="1" width="19.3984375" customWidth="1"/>
    <col min="18" max="18" width="10.796875" customWidth="1"/>
    <col min="21" max="21" width="14.8984375" customWidth="1"/>
    <col min="22" max="22" width="12.8984375" customWidth="1"/>
    <col min="23" max="23" width="9.5" customWidth="1"/>
    <col min="24" max="24" width="15.5" customWidth="1"/>
    <col min="25" max="25" width="15.3984375" customWidth="1"/>
    <col min="26" max="26" width="9.3984375" customWidth="1"/>
    <col min="27" max="27" width="12.09765625" customWidth="1"/>
    <col min="39" max="39" width="26.69921875" customWidth="1"/>
    <col min="40" max="40" width="22.5" customWidth="1"/>
    <col min="42" max="42" width="11.19921875" customWidth="1"/>
    <col min="43" max="43" width="14" customWidth="1"/>
    <col min="47" max="47" width="15.8984375" customWidth="1"/>
    <col min="48" max="48" width="16.796875" customWidth="1"/>
    <col min="49" max="49" width="16.3984375" customWidth="1"/>
    <col min="50" max="50" width="14.19921875" customWidth="1"/>
    <col min="51" max="51" width="18.19921875" customWidth="1"/>
  </cols>
  <sheetData>
    <row r="1" spans="1:51" ht="18" thickBot="1" x14ac:dyDescent="0.45">
      <c r="A1" t="s">
        <v>4</v>
      </c>
      <c r="B1" t="s">
        <v>1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 s="4" t="s">
        <v>44</v>
      </c>
      <c r="T1" s="22" t="s">
        <v>129</v>
      </c>
      <c r="U1" s="23"/>
      <c r="V1" s="22"/>
      <c r="W1" s="22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M1" t="s">
        <v>130</v>
      </c>
      <c r="AO1" t="s">
        <v>35</v>
      </c>
      <c r="AP1" t="s">
        <v>36</v>
      </c>
    </row>
    <row r="2" spans="1:51" x14ac:dyDescent="0.4">
      <c r="A2" t="s">
        <v>0</v>
      </c>
      <c r="B2">
        <v>293.310337029035</v>
      </c>
      <c r="C2">
        <v>293.316483354534</v>
      </c>
      <c r="D2">
        <v>306.00178558128101</v>
      </c>
      <c r="E2">
        <v>311.69438884561401</v>
      </c>
      <c r="F2">
        <v>308.44336413952101</v>
      </c>
      <c r="G2">
        <v>313.37842304557699</v>
      </c>
      <c r="H2">
        <v>318.88561273742499</v>
      </c>
      <c r="I2">
        <v>311.67620141572797</v>
      </c>
      <c r="J2">
        <v>308.218156819493</v>
      </c>
      <c r="K2">
        <v>313.295981833864</v>
      </c>
      <c r="L2">
        <v>310.32513473928498</v>
      </c>
      <c r="M2">
        <v>317.23105200762598</v>
      </c>
      <c r="N2">
        <v>316.63607836960398</v>
      </c>
      <c r="O2">
        <v>315.66545412637601</v>
      </c>
      <c r="P2">
        <v>320.14492915928099</v>
      </c>
      <c r="Q2">
        <v>324.23462210229798</v>
      </c>
      <c r="R2">
        <v>320.79530072294301</v>
      </c>
      <c r="S2" s="5">
        <f>LOG(B2,2)</f>
        <v>8.1962841061397373</v>
      </c>
      <c r="T2" s="24">
        <f t="shared" ref="T2:V2" si="0">LOG(C2,2)</f>
        <v>8.1963143375339023</v>
      </c>
      <c r="U2" s="24">
        <f t="shared" si="0"/>
        <v>8.2573962611297205</v>
      </c>
      <c r="V2" s="24">
        <f t="shared" si="0"/>
        <v>8.2839883734275439</v>
      </c>
      <c r="W2" s="24">
        <f t="shared" ref="W2" si="1">LOG(F2,2)</f>
        <v>8.2688617981894197</v>
      </c>
      <c r="X2" s="6">
        <f t="shared" ref="X2:Y2" si="2">LOG(G2,2)</f>
        <v>8.2917620395380709</v>
      </c>
      <c r="Y2" s="6">
        <f t="shared" si="2"/>
        <v>8.3168951983068897</v>
      </c>
      <c r="Z2" s="6">
        <f t="shared" ref="Z2" si="3">LOG(I2,2)</f>
        <v>8.2839041894274636</v>
      </c>
      <c r="AA2" s="6">
        <f t="shared" ref="AA2:AB2" si="4">LOG(J2,2)</f>
        <v>8.2678080418346678</v>
      </c>
      <c r="AB2" s="6">
        <f t="shared" si="4"/>
        <v>8.2913824563699592</v>
      </c>
      <c r="AC2" s="6">
        <f t="shared" ref="AC2" si="5">LOG(L2,2)</f>
        <v>8.2776367422493902</v>
      </c>
      <c r="AD2" s="6">
        <f t="shared" ref="AD2:AE2" si="6">LOG(M2,2)</f>
        <v>8.309390185232747</v>
      </c>
      <c r="AE2" s="6">
        <f t="shared" si="6"/>
        <v>8.3066818391836001</v>
      </c>
      <c r="AF2" s="6">
        <f t="shared" ref="AF2" si="7">LOG(O2,2)</f>
        <v>8.3022525730495822</v>
      </c>
      <c r="AG2" s="6">
        <f t="shared" ref="AG2" si="8">LOG(P2,2)</f>
        <v>8.3225813487785469</v>
      </c>
      <c r="AH2" s="6">
        <f t="shared" ref="AH2" si="9">LOG(Q2,2)</f>
        <v>8.3408943412976253</v>
      </c>
      <c r="AI2" s="7">
        <f t="shared" ref="AI2" si="10">LOG(R2,2)</f>
        <v>8.325509197922413</v>
      </c>
      <c r="AJ2">
        <f>AVERAGE(X2:AI2)</f>
        <v>8.3030581794325791</v>
      </c>
      <c r="AK2">
        <f>_xlfn.STDEV.S(X2:AI2)</f>
        <v>2.1493629300192267E-2</v>
      </c>
      <c r="AL2">
        <v>8.1962841061397373</v>
      </c>
      <c r="AM2">
        <v>0</v>
      </c>
      <c r="AN2">
        <v>0</v>
      </c>
      <c r="AO2">
        <v>17.208645175515201</v>
      </c>
      <c r="AP2" s="1">
        <v>2.6631915079175899E-9</v>
      </c>
      <c r="AQ2" t="s">
        <v>4</v>
      </c>
      <c r="AR2" t="str">
        <f t="shared" ref="AR2:AR65" si="11">IF(AJ2&gt;AL2,"up","down")</f>
        <v>up</v>
      </c>
      <c r="AS2">
        <f>MEDIAN(T2:AI2)</f>
        <v>8.291572247954015</v>
      </c>
    </row>
    <row r="3" spans="1:51" x14ac:dyDescent="0.4">
      <c r="A3" t="s">
        <v>2</v>
      </c>
      <c r="B3">
        <v>1601.18144304678</v>
      </c>
      <c r="C3">
        <v>1674.2656208783301</v>
      </c>
      <c r="D3">
        <v>1696.3337241230299</v>
      </c>
      <c r="E3">
        <v>1687.85470661319</v>
      </c>
      <c r="F3">
        <v>1692.84299603522</v>
      </c>
      <c r="G3">
        <v>1665.2478936991499</v>
      </c>
      <c r="H3">
        <v>1654.92630035868</v>
      </c>
      <c r="I3">
        <v>1673.2808710634199</v>
      </c>
      <c r="J3">
        <v>1655.4074726783001</v>
      </c>
      <c r="K3">
        <v>1682.8401459463901</v>
      </c>
      <c r="L3">
        <v>1645.0825783902501</v>
      </c>
      <c r="M3">
        <v>1687.73306420573</v>
      </c>
      <c r="N3">
        <v>1646.3877141701901</v>
      </c>
      <c r="O3">
        <v>1678.9169760929899</v>
      </c>
      <c r="P3">
        <v>1651.25516322725</v>
      </c>
      <c r="Q3">
        <v>1669.92039737761</v>
      </c>
      <c r="R3">
        <v>1637.57235555998</v>
      </c>
      <c r="S3" s="8">
        <f t="shared" ref="S3:S8" si="12">LOG(B3,2)</f>
        <v>10.644921085428029</v>
      </c>
      <c r="T3" s="22">
        <f t="shared" ref="T3:T8" si="13">LOG(C3,2)</f>
        <v>10.709312713102522</v>
      </c>
      <c r="U3" s="22">
        <f t="shared" ref="U3:U8" si="14">LOG(D3,2)</f>
        <v>10.728204307614241</v>
      </c>
      <c r="V3" s="22">
        <f t="shared" ref="V3:V8" si="15">LOG(E3,2)</f>
        <v>10.720975004423813</v>
      </c>
      <c r="W3" s="22">
        <f t="shared" ref="W3:W8" si="16">LOG(F3,2)</f>
        <v>10.725232460290842</v>
      </c>
      <c r="X3" s="9">
        <f t="shared" ref="X3:X8" si="17">LOG(G3,2)</f>
        <v>10.701521241772324</v>
      </c>
      <c r="Y3" s="9">
        <f t="shared" ref="Y3:Y8" si="18">LOG(H3,2)</f>
        <v>10.692551254882163</v>
      </c>
      <c r="Z3" s="9">
        <f t="shared" ref="Z3:Z8" si="19">LOG(I3,2)</f>
        <v>10.708463916099172</v>
      </c>
      <c r="AA3" s="9">
        <f t="shared" ref="AA3:AA8" si="20">LOG(J3,2)</f>
        <v>10.692970659674437</v>
      </c>
      <c r="AB3" s="9">
        <f t="shared" ref="AB3:AB8" si="21">LOG(K3,2)</f>
        <v>10.71668242532076</v>
      </c>
      <c r="AC3" s="9">
        <f t="shared" ref="AC3:AC8" si="22">LOG(L3,2)</f>
        <v>10.683944289561159</v>
      </c>
      <c r="AD3" s="9">
        <f t="shared" ref="AD3:AD8" si="23">LOG(M3,2)</f>
        <v>10.72087102674052</v>
      </c>
      <c r="AE3" s="9">
        <f t="shared" ref="AE3:AE8" si="24">LOG(N3,2)</f>
        <v>10.685088406231658</v>
      </c>
      <c r="AF3" s="9">
        <f t="shared" ref="AF3:AF8" si="25">LOG(O3,2)</f>
        <v>10.713315174174411</v>
      </c>
      <c r="AG3" s="9">
        <f t="shared" ref="AG3:AG8" si="26">LOG(P3,2)</f>
        <v>10.689347357232268</v>
      </c>
      <c r="AH3" s="9">
        <f t="shared" ref="AH3:AH8" si="27">LOG(Q3,2)</f>
        <v>10.70556361787297</v>
      </c>
      <c r="AI3" s="10">
        <f t="shared" ref="AI3:AI8" si="28">LOG(R3,2)</f>
        <v>10.677342937694696</v>
      </c>
      <c r="AJ3">
        <f t="shared" ref="AJ3:AJ66" si="29">AVERAGE(X3:AI3)</f>
        <v>10.698971858938044</v>
      </c>
      <c r="AK3">
        <f t="shared" ref="AK3:AK66" si="30">_xlfn.STDEV.S(X3:AI3)</f>
        <v>1.4126944302406587E-2</v>
      </c>
      <c r="AL3">
        <v>10.644921085428029</v>
      </c>
      <c r="AM3">
        <v>0</v>
      </c>
      <c r="AN3">
        <v>0</v>
      </c>
      <c r="AO3">
        <v>13.2539176677399</v>
      </c>
      <c r="AP3" s="1">
        <v>4.1619920228724398E-8</v>
      </c>
      <c r="AQ3" t="s">
        <v>2</v>
      </c>
      <c r="AR3" t="str">
        <f t="shared" si="11"/>
        <v>up</v>
      </c>
      <c r="AS3">
        <f t="shared" ref="AS3:AS66" si="31">MEDIAN(T3:AI3)</f>
        <v>10.707013766986071</v>
      </c>
    </row>
    <row r="4" spans="1:51" x14ac:dyDescent="0.4">
      <c r="A4" t="s">
        <v>3</v>
      </c>
      <c r="B4">
        <v>2464.87675568641</v>
      </c>
      <c r="C4">
        <v>2236.8765076094101</v>
      </c>
      <c r="D4">
        <v>2221.1965992536102</v>
      </c>
      <c r="E4">
        <v>2254.9737900068299</v>
      </c>
      <c r="F4">
        <v>2334.1459941542398</v>
      </c>
      <c r="G4">
        <v>2431.5974684983098</v>
      </c>
      <c r="H4">
        <v>2299.13089476405</v>
      </c>
      <c r="I4">
        <v>2290.2434338234798</v>
      </c>
      <c r="J4">
        <v>2282.1770225293599</v>
      </c>
      <c r="K4">
        <v>2358.5778746572901</v>
      </c>
      <c r="L4">
        <v>2237.5157712418099</v>
      </c>
      <c r="M4">
        <v>2309.3448345629899</v>
      </c>
      <c r="N4">
        <v>2271.6167846097901</v>
      </c>
      <c r="O4">
        <v>2297.9481778366098</v>
      </c>
      <c r="P4">
        <v>2262.5053310636399</v>
      </c>
      <c r="Q4">
        <v>2290.9665522708001</v>
      </c>
      <c r="R4">
        <v>2215.6624810067301</v>
      </c>
      <c r="S4" s="11">
        <f t="shared" si="12"/>
        <v>11.267299798038064</v>
      </c>
      <c r="T4" s="22">
        <f t="shared" si="13"/>
        <v>11.127269895651279</v>
      </c>
      <c r="U4" s="22">
        <f t="shared" si="14"/>
        <v>11.117121376878639</v>
      </c>
      <c r="V4" s="22">
        <f t="shared" si="15"/>
        <v>11.138894949518832</v>
      </c>
      <c r="W4" s="22">
        <f t="shared" si="16"/>
        <v>11.188679084976922</v>
      </c>
      <c r="X4" s="12">
        <v>9</v>
      </c>
      <c r="Y4" s="12">
        <f t="shared" si="18"/>
        <v>11.166872888974506</v>
      </c>
      <c r="Z4" s="12">
        <f t="shared" si="19"/>
        <v>11.161285237615049</v>
      </c>
      <c r="AA4" s="12">
        <f t="shared" si="20"/>
        <v>11.156194986726906</v>
      </c>
      <c r="AB4" s="12">
        <f t="shared" si="21"/>
        <v>11.203701520690549</v>
      </c>
      <c r="AC4" s="12">
        <f t="shared" si="22"/>
        <v>11.127682135982964</v>
      </c>
      <c r="AD4" s="12">
        <f t="shared" si="23"/>
        <v>11.17326789907731</v>
      </c>
      <c r="AE4" s="12">
        <f t="shared" si="24"/>
        <v>11.149503761417693</v>
      </c>
      <c r="AF4" s="12">
        <f t="shared" si="25"/>
        <v>11.16613054808513</v>
      </c>
      <c r="AG4" s="12">
        <f t="shared" si="26"/>
        <v>11.143705476234732</v>
      </c>
      <c r="AH4" s="12">
        <f t="shared" si="27"/>
        <v>11.161740680351684</v>
      </c>
      <c r="AI4" s="13">
        <f t="shared" si="28"/>
        <v>11.113522412410086</v>
      </c>
      <c r="AJ4">
        <f t="shared" si="29"/>
        <v>10.97696729563055</v>
      </c>
      <c r="AK4">
        <f t="shared" si="30"/>
        <v>0.62299558460389792</v>
      </c>
      <c r="AL4">
        <v>11.267299798038064</v>
      </c>
      <c r="AM4">
        <v>0</v>
      </c>
      <c r="AN4">
        <v>0</v>
      </c>
      <c r="AO4">
        <v>-10.2868716035868</v>
      </c>
      <c r="AP4" s="1">
        <v>5.5688604427771902E-7</v>
      </c>
      <c r="AQ4" t="s">
        <v>3</v>
      </c>
      <c r="AR4" t="str">
        <f t="shared" si="11"/>
        <v>down</v>
      </c>
      <c r="AS4">
        <f t="shared" si="31"/>
        <v>11.1528493740723</v>
      </c>
      <c r="AV4" t="s">
        <v>146</v>
      </c>
    </row>
    <row r="5" spans="1:51" x14ac:dyDescent="0.4">
      <c r="A5" t="s">
        <v>5</v>
      </c>
      <c r="B5">
        <v>443.79698332809602</v>
      </c>
      <c r="C5">
        <v>401.634917583826</v>
      </c>
      <c r="D5">
        <v>418.55333242734901</v>
      </c>
      <c r="E5">
        <v>446.649110893439</v>
      </c>
      <c r="F5">
        <v>406.10666763160998</v>
      </c>
      <c r="G5">
        <v>429.88176028584201</v>
      </c>
      <c r="H5">
        <v>419.526642466113</v>
      </c>
      <c r="I5">
        <v>417.46654794131598</v>
      </c>
      <c r="J5">
        <v>407.78443197084499</v>
      </c>
      <c r="K5">
        <v>407.10775271049403</v>
      </c>
      <c r="L5">
        <v>408.68991889835598</v>
      </c>
      <c r="M5">
        <v>412.37435202345802</v>
      </c>
      <c r="N5">
        <v>400.55425373461799</v>
      </c>
      <c r="O5">
        <v>405.835556760038</v>
      </c>
      <c r="P5">
        <v>407.37585691897499</v>
      </c>
      <c r="Q5">
        <v>410.98929430285301</v>
      </c>
      <c r="R5">
        <v>414.04459438675099</v>
      </c>
      <c r="S5" s="14">
        <f t="shared" si="12"/>
        <v>8.7937560507472625</v>
      </c>
      <c r="T5" s="22">
        <f t="shared" si="13"/>
        <v>8.6497408904259032</v>
      </c>
      <c r="U5" s="22">
        <f t="shared" si="14"/>
        <v>8.7092676537121392</v>
      </c>
      <c r="V5" s="22">
        <f t="shared" si="15"/>
        <v>8.8029980798671303</v>
      </c>
      <c r="W5" s="22">
        <f t="shared" si="16"/>
        <v>8.6657149040108372</v>
      </c>
      <c r="X5" s="4">
        <f t="shared" si="17"/>
        <v>8.7477960884108761</v>
      </c>
      <c r="Y5" s="4">
        <f t="shared" si="18"/>
        <v>8.712618623165028</v>
      </c>
      <c r="Z5" s="4">
        <f t="shared" si="19"/>
        <v>8.7055167872351209</v>
      </c>
      <c r="AA5" s="4">
        <f t="shared" si="20"/>
        <v>8.6716628882602294</v>
      </c>
      <c r="AB5" s="4">
        <f t="shared" si="21"/>
        <v>8.6692668853142649</v>
      </c>
      <c r="AC5" s="4">
        <f t="shared" si="22"/>
        <v>8.6748628467992521</v>
      </c>
      <c r="AD5" s="4">
        <f t="shared" si="23"/>
        <v>8.6878107956154853</v>
      </c>
      <c r="AE5" s="4">
        <f t="shared" si="24"/>
        <v>8.6458538538639687</v>
      </c>
      <c r="AF5" s="4">
        <f t="shared" si="25"/>
        <v>8.6647514602762126</v>
      </c>
      <c r="AG5" s="4">
        <f t="shared" si="26"/>
        <v>8.6702166714644449</v>
      </c>
      <c r="AH5" s="4">
        <f t="shared" si="27"/>
        <v>8.6829570039801194</v>
      </c>
      <c r="AI5" s="15">
        <f t="shared" si="28"/>
        <v>8.6936423503395552</v>
      </c>
      <c r="AJ5">
        <f t="shared" si="29"/>
        <v>8.6855796878937124</v>
      </c>
      <c r="AK5">
        <f t="shared" si="30"/>
        <v>2.6797133554796519E-2</v>
      </c>
      <c r="AL5">
        <v>8.7937560507472625</v>
      </c>
      <c r="AM5">
        <v>0</v>
      </c>
      <c r="AN5">
        <v>0</v>
      </c>
      <c r="AO5">
        <v>-13.9841044923044</v>
      </c>
      <c r="AP5" s="1">
        <v>2.3788615810594502E-8</v>
      </c>
      <c r="AQ5" t="s">
        <v>5</v>
      </c>
      <c r="AR5" t="str">
        <f t="shared" si="11"/>
        <v>down</v>
      </c>
      <c r="AS5">
        <f t="shared" si="31"/>
        <v>8.6789099253896858</v>
      </c>
      <c r="AV5">
        <v>1.4126944302406587E-2</v>
      </c>
      <c r="AW5">
        <v>5.8094842491500924E-2</v>
      </c>
      <c r="AX5">
        <v>8.7183821952734636E-2</v>
      </c>
      <c r="AY5">
        <v>1.8891852135519763E-2</v>
      </c>
    </row>
    <row r="6" spans="1:51" x14ac:dyDescent="0.4">
      <c r="B6">
        <v>1520.78193679739</v>
      </c>
      <c r="C6">
        <v>1521.47431662704</v>
      </c>
      <c r="D6">
        <v>1491.0729847309599</v>
      </c>
      <c r="E6">
        <v>1524.2799713264001</v>
      </c>
      <c r="F6">
        <v>1519.89624419911</v>
      </c>
      <c r="G6">
        <v>1519.2685058094601</v>
      </c>
      <c r="H6">
        <v>1523.22249987806</v>
      </c>
      <c r="I6">
        <v>1522.50133674417</v>
      </c>
      <c r="J6">
        <v>1526.9813116877499</v>
      </c>
      <c r="K6">
        <v>1521.3684176464101</v>
      </c>
      <c r="L6">
        <v>1506.76925784285</v>
      </c>
      <c r="M6">
        <v>1503.2413236008299</v>
      </c>
      <c r="N6">
        <v>1499.5177414104201</v>
      </c>
      <c r="O6">
        <v>1496.5406077994401</v>
      </c>
      <c r="P6">
        <v>1467.2165854490299</v>
      </c>
      <c r="Q6">
        <v>1513.67367376628</v>
      </c>
      <c r="R6">
        <v>1497.8198683201399</v>
      </c>
      <c r="S6" s="8">
        <f t="shared" si="12"/>
        <v>10.570597586143364</v>
      </c>
      <c r="T6" s="22">
        <f t="shared" si="13"/>
        <v>10.57125426518726</v>
      </c>
      <c r="U6" s="22">
        <f t="shared" si="14"/>
        <v>10.542135160749172</v>
      </c>
      <c r="V6" s="22">
        <f t="shared" si="15"/>
        <v>10.573912198088887</v>
      </c>
      <c r="W6" s="22">
        <f t="shared" si="16"/>
        <v>10.569757126035869</v>
      </c>
      <c r="X6" s="9">
        <f t="shared" si="17"/>
        <v>10.569161149740342</v>
      </c>
      <c r="Y6" s="9">
        <f t="shared" si="18"/>
        <v>10.572910978965982</v>
      </c>
      <c r="Z6" s="9">
        <f t="shared" si="19"/>
        <v>10.572227779469122</v>
      </c>
      <c r="AA6" s="9">
        <f t="shared" si="20"/>
        <v>10.576466690149575</v>
      </c>
      <c r="AB6" s="9">
        <f t="shared" si="21"/>
        <v>10.571153845975626</v>
      </c>
      <c r="AC6" s="9">
        <f t="shared" si="22"/>
        <v>10.557242788490008</v>
      </c>
      <c r="AD6" s="9">
        <f t="shared" si="23"/>
        <v>10.553860916281597</v>
      </c>
      <c r="AE6" s="9">
        <f t="shared" si="24"/>
        <v>10.550282876087424</v>
      </c>
      <c r="AF6" s="9">
        <f t="shared" si="25"/>
        <v>10.547415710759067</v>
      </c>
      <c r="AG6" s="9">
        <f t="shared" si="26"/>
        <v>10.518866137056811</v>
      </c>
      <c r="AH6" s="9">
        <f t="shared" si="27"/>
        <v>10.563838499243895</v>
      </c>
      <c r="AI6" s="10">
        <f t="shared" si="28"/>
        <v>10.548648416664868</v>
      </c>
      <c r="AJ6">
        <f t="shared" si="29"/>
        <v>10.55850631574036</v>
      </c>
      <c r="AK6">
        <f>_xlfn.STDEV.S(X6:AI6)</f>
        <v>1.624413260233229E-2</v>
      </c>
      <c r="AL6">
        <v>10.570597586143364</v>
      </c>
      <c r="AM6">
        <v>0</v>
      </c>
      <c r="AN6">
        <v>0</v>
      </c>
      <c r="AO6">
        <v>-2.5784939882876201</v>
      </c>
      <c r="AP6">
        <v>2.56590807463902E-2</v>
      </c>
      <c r="AR6" t="str">
        <f t="shared" si="11"/>
        <v>down</v>
      </c>
      <c r="AS6">
        <f t="shared" si="31"/>
        <v>10.566499824492119</v>
      </c>
      <c r="AV6">
        <v>1.624413260233229E-2</v>
      </c>
      <c r="AW6">
        <v>6.9725910444777633E-2</v>
      </c>
      <c r="AX6">
        <v>4.101265210747753E-2</v>
      </c>
      <c r="AY6">
        <v>3.3663623840716549E-2</v>
      </c>
    </row>
    <row r="7" spans="1:51" ht="18" thickBot="1" x14ac:dyDescent="0.45">
      <c r="B7">
        <v>2205.6045625960501</v>
      </c>
      <c r="C7">
        <v>2277.8161722263198</v>
      </c>
      <c r="D7">
        <v>2331.9748812873099</v>
      </c>
      <c r="E7">
        <v>2376.2198610076598</v>
      </c>
      <c r="F7">
        <v>2378.6182598653199</v>
      </c>
      <c r="G7">
        <v>2405.9645221927099</v>
      </c>
      <c r="H7">
        <v>2342.4645111861</v>
      </c>
      <c r="I7">
        <v>2331.3946197238101</v>
      </c>
      <c r="J7">
        <v>2305.57331816854</v>
      </c>
      <c r="K7">
        <v>2311.02569623819</v>
      </c>
      <c r="L7">
        <v>2321.6026543665698</v>
      </c>
      <c r="M7">
        <v>2302.7134023172998</v>
      </c>
      <c r="N7">
        <v>2299.35177233899</v>
      </c>
      <c r="O7">
        <v>2341.3616448602502</v>
      </c>
      <c r="P7">
        <v>2285.1187953072599</v>
      </c>
      <c r="Q7">
        <v>2331.2605530801302</v>
      </c>
      <c r="R7">
        <v>2305.9848599264301</v>
      </c>
      <c r="S7" s="16">
        <f t="shared" si="12"/>
        <v>11.106958441538808</v>
      </c>
      <c r="T7" s="25">
        <f t="shared" si="13"/>
        <v>11.153435605843862</v>
      </c>
      <c r="U7" s="25">
        <f t="shared" si="14"/>
        <v>11.18733653339029</v>
      </c>
      <c r="V7" s="25">
        <f t="shared" si="15"/>
        <v>11.214452613103285</v>
      </c>
      <c r="W7" s="25">
        <f t="shared" si="16"/>
        <v>11.215908039489429</v>
      </c>
      <c r="X7" s="17">
        <f t="shared" si="17"/>
        <v>11.232399653678982</v>
      </c>
      <c r="Y7" s="17">
        <f t="shared" si="18"/>
        <v>11.193811475588744</v>
      </c>
      <c r="Z7" s="17">
        <f t="shared" si="19"/>
        <v>11.186977505230836</v>
      </c>
      <c r="AA7" s="17">
        <f t="shared" si="20"/>
        <v>11.170909829430052</v>
      </c>
      <c r="AB7" s="17">
        <f t="shared" si="21"/>
        <v>11.174317585847685</v>
      </c>
      <c r="AC7" s="17">
        <f t="shared" si="22"/>
        <v>11.180905358662194</v>
      </c>
      <c r="AD7" s="17">
        <f t="shared" si="23"/>
        <v>11.169119147905265</v>
      </c>
      <c r="AE7" s="17">
        <f t="shared" si="24"/>
        <v>11.167011482073718</v>
      </c>
      <c r="AF7" s="17">
        <f t="shared" si="25"/>
        <v>11.193132073853725</v>
      </c>
      <c r="AG7" s="17">
        <f t="shared" si="26"/>
        <v>11.158053452547501</v>
      </c>
      <c r="AH7" s="17">
        <f t="shared" si="27"/>
        <v>11.186894540793249</v>
      </c>
      <c r="AI7" s="18">
        <f t="shared" si="28"/>
        <v>11.171167325587261</v>
      </c>
      <c r="AJ7">
        <f t="shared" si="29"/>
        <v>11.182058285933266</v>
      </c>
      <c r="AK7">
        <f t="shared" si="30"/>
        <v>1.9345697280616952E-2</v>
      </c>
      <c r="AL7">
        <v>11.106958441538808</v>
      </c>
      <c r="AM7">
        <v>0</v>
      </c>
      <c r="AN7">
        <v>0</v>
      </c>
      <c r="AO7">
        <v>13.447616164393899</v>
      </c>
      <c r="AP7" s="1">
        <v>3.5785852133246501E-8</v>
      </c>
      <c r="AR7" t="str">
        <f t="shared" si="11"/>
        <v>up</v>
      </c>
      <c r="AS7">
        <f t="shared" si="31"/>
        <v>11.183899949727721</v>
      </c>
    </row>
    <row r="8" spans="1:51" x14ac:dyDescent="0.4">
      <c r="A8" t="s">
        <v>6</v>
      </c>
      <c r="B8">
        <v>293.310337029035</v>
      </c>
      <c r="C8">
        <v>331.84346052132798</v>
      </c>
      <c r="D8">
        <v>357.42281752649598</v>
      </c>
      <c r="E8">
        <v>382.39456577412102</v>
      </c>
      <c r="F8">
        <v>406.230825456969</v>
      </c>
      <c r="G8">
        <v>356.11184588624297</v>
      </c>
      <c r="H8">
        <v>400.93801374275</v>
      </c>
      <c r="I8">
        <v>407.916843678801</v>
      </c>
      <c r="J8">
        <v>379.79401114754802</v>
      </c>
      <c r="K8">
        <v>379.65377770817798</v>
      </c>
      <c r="L8">
        <v>348.66253341149701</v>
      </c>
      <c r="M8">
        <v>361.29916705421402</v>
      </c>
      <c r="N8">
        <v>316.24868866797101</v>
      </c>
      <c r="O8">
        <v>334.539538354554</v>
      </c>
      <c r="P8">
        <v>390.19965050463998</v>
      </c>
      <c r="Q8">
        <v>397.408047765557</v>
      </c>
      <c r="R8">
        <v>377.307965372593</v>
      </c>
      <c r="S8" s="5">
        <f t="shared" si="12"/>
        <v>8.1962841061397373</v>
      </c>
      <c r="T8" s="24">
        <f t="shared" si="13"/>
        <v>8.3743590337917784</v>
      </c>
      <c r="U8" s="24">
        <f t="shared" si="14"/>
        <v>8.4814879273481658</v>
      </c>
      <c r="V8" s="24">
        <f t="shared" si="15"/>
        <v>8.5789182110368145</v>
      </c>
      <c r="W8" s="24">
        <f t="shared" si="16"/>
        <v>8.6661559076130388</v>
      </c>
      <c r="X8" s="6">
        <f t="shared" si="17"/>
        <v>8.4761866168182713</v>
      </c>
      <c r="Y8" s="6">
        <f t="shared" si="18"/>
        <v>8.6472353985784931</v>
      </c>
      <c r="Z8" s="6">
        <f t="shared" si="19"/>
        <v>8.6721312698155959</v>
      </c>
      <c r="AA8" s="6">
        <f t="shared" si="20"/>
        <v>8.5690733460366104</v>
      </c>
      <c r="AB8" s="6">
        <f t="shared" si="21"/>
        <v>8.5685405534133015</v>
      </c>
      <c r="AC8" s="6">
        <f t="shared" si="22"/>
        <v>8.4456875330532792</v>
      </c>
      <c r="AD8" s="6">
        <f t="shared" si="23"/>
        <v>8.4970501185330694</v>
      </c>
      <c r="AE8" s="6">
        <f t="shared" si="24"/>
        <v>8.3049156874278793</v>
      </c>
      <c r="AF8" s="6">
        <f t="shared" si="25"/>
        <v>8.3860329190782235</v>
      </c>
      <c r="AG8" s="6">
        <f t="shared" si="26"/>
        <v>8.6080686755242066</v>
      </c>
      <c r="AH8" s="6">
        <f t="shared" si="27"/>
        <v>8.6344772781496726</v>
      </c>
      <c r="AI8" s="7">
        <f t="shared" si="28"/>
        <v>8.5595987470715365</v>
      </c>
      <c r="AJ8">
        <f t="shared" si="29"/>
        <v>8.5307498452916768</v>
      </c>
      <c r="AK8">
        <f t="shared" si="30"/>
        <v>0.11172886444972657</v>
      </c>
      <c r="AL8">
        <v>8.1962841061397373</v>
      </c>
      <c r="AM8">
        <v>0</v>
      </c>
      <c r="AN8">
        <v>0</v>
      </c>
      <c r="AO8">
        <v>10.3699550886325</v>
      </c>
      <c r="AP8" s="1">
        <v>5.1363736630815605E-7</v>
      </c>
      <c r="AQ8" t="s">
        <v>6</v>
      </c>
      <c r="AR8" t="str">
        <f t="shared" si="11"/>
        <v>up</v>
      </c>
      <c r="AS8">
        <f t="shared" si="31"/>
        <v>8.5640696502424198</v>
      </c>
      <c r="AW8" s="26"/>
    </row>
    <row r="9" spans="1:51" x14ac:dyDescent="0.4">
      <c r="B9">
        <v>1601.18144304678</v>
      </c>
      <c r="C9">
        <v>1710.81160867273</v>
      </c>
      <c r="D9">
        <v>1631.35121044525</v>
      </c>
      <c r="E9">
        <v>1598.9373835720601</v>
      </c>
      <c r="F9">
        <v>1627.52534671322</v>
      </c>
      <c r="G9">
        <v>1642.6237485035199</v>
      </c>
      <c r="H9">
        <v>1619.17497339339</v>
      </c>
      <c r="I9">
        <v>1588.69791261094</v>
      </c>
      <c r="J9">
        <v>1648.2297772156301</v>
      </c>
      <c r="K9">
        <v>1603.6669365325099</v>
      </c>
      <c r="L9">
        <v>1562.96284868782</v>
      </c>
      <c r="M9">
        <v>1561.83218830439</v>
      </c>
      <c r="N9">
        <v>1689.08093790712</v>
      </c>
      <c r="O9">
        <v>1670.52253758284</v>
      </c>
      <c r="P9">
        <v>1601.69923685462</v>
      </c>
      <c r="Q9">
        <v>1624.5668272211799</v>
      </c>
      <c r="R9">
        <v>1560.8823281243201</v>
      </c>
      <c r="S9" s="8">
        <f t="shared" ref="S9:S72" si="32">LOG(B9,2)</f>
        <v>10.644921085428029</v>
      </c>
      <c r="T9" s="22">
        <f t="shared" ref="T9:T72" si="33">LOG(C9,2)</f>
        <v>10.740465186396126</v>
      </c>
      <c r="U9" s="22">
        <f t="shared" ref="U9:U72" si="34">LOG(D9,2)</f>
        <v>10.671851695173963</v>
      </c>
      <c r="V9" s="22">
        <f t="shared" ref="V9:V72" si="35">LOG(E9,2)</f>
        <v>10.642897726808107</v>
      </c>
      <c r="W9" s="22">
        <f t="shared" ref="W9:W72" si="36">LOG(F9,2)</f>
        <v>10.668464296435619</v>
      </c>
      <c r="X9" s="9">
        <f t="shared" ref="X9:X72" si="37">LOG(G9,2)</f>
        <v>10.68178634600255</v>
      </c>
      <c r="Y9" s="9">
        <f t="shared" ref="Y9:Y72" si="38">LOG(H9,2)</f>
        <v>10.661043181116066</v>
      </c>
      <c r="Z9" s="9">
        <f t="shared" ref="Z9:Z72" si="39">LOG(I9,2)</f>
        <v>10.63362911015998</v>
      </c>
      <c r="AA9" s="9">
        <f t="shared" ref="AA9:AA72" si="40">LOG(J9,2)</f>
        <v>10.686701665133205</v>
      </c>
      <c r="AB9" s="9">
        <f t="shared" ref="AB9:AB72" si="41">LOG(K9,2)</f>
        <v>10.647158826138503</v>
      </c>
      <c r="AC9" s="9">
        <f t="shared" ref="AC9:AC72" si="42">LOG(L9,2)</f>
        <v>10.610067770836615</v>
      </c>
      <c r="AD9" s="9">
        <f t="shared" ref="AD9:AD72" si="43">LOG(M9,2)</f>
        <v>10.609023735512711</v>
      </c>
      <c r="AE9" s="9">
        <f t="shared" ref="AE9:AE72" si="44">LOG(N9,2)</f>
        <v>10.722022745968644</v>
      </c>
      <c r="AF9" s="9">
        <f t="shared" ref="AF9:AF72" si="45">LOG(O9,2)</f>
        <v>10.70608373135153</v>
      </c>
      <c r="AG9" s="9">
        <f t="shared" ref="AG9:AG72" si="46">LOG(P9,2)</f>
        <v>10.645387552112204</v>
      </c>
      <c r="AH9" s="9">
        <f t="shared" ref="AH9:AH72" si="47">LOG(Q9,2)</f>
        <v>10.665839375400957</v>
      </c>
      <c r="AI9" s="10">
        <f t="shared" ref="AI9:AI72" si="48">LOG(R9,2)</f>
        <v>10.608146064110871</v>
      </c>
      <c r="AJ9">
        <f t="shared" si="29"/>
        <v>10.656407508653654</v>
      </c>
      <c r="AK9">
        <f t="shared" si="30"/>
        <v>3.8010704995371604E-2</v>
      </c>
      <c r="AL9">
        <v>10.644921085428029</v>
      </c>
      <c r="AM9">
        <v>0</v>
      </c>
      <c r="AN9">
        <v>0</v>
      </c>
      <c r="AO9">
        <v>1.0468136496450899</v>
      </c>
      <c r="AP9">
        <v>0.317642983261121</v>
      </c>
      <c r="AR9" t="str">
        <f t="shared" si="11"/>
        <v>up</v>
      </c>
      <c r="AS9">
        <f t="shared" si="31"/>
        <v>10.66344127825851</v>
      </c>
    </row>
    <row r="10" spans="1:51" ht="18.600000000000001" customHeight="1" x14ac:dyDescent="0.4">
      <c r="B10">
        <v>2464.87675568641</v>
      </c>
      <c r="C10">
        <v>2421.09680528953</v>
      </c>
      <c r="D10">
        <v>2359.8422556437899</v>
      </c>
      <c r="E10">
        <v>2346.23083024882</v>
      </c>
      <c r="F10">
        <v>2175.8318528095801</v>
      </c>
      <c r="G10">
        <v>2131.2303242183102</v>
      </c>
      <c r="H10">
        <v>2082.7166389245599</v>
      </c>
      <c r="I10">
        <v>2300.7055353235901</v>
      </c>
      <c r="J10">
        <v>2274.3625971640499</v>
      </c>
      <c r="K10">
        <v>2246.4133089294</v>
      </c>
      <c r="L10">
        <v>2165.21788696352</v>
      </c>
      <c r="M10">
        <v>2163.0183264928301</v>
      </c>
      <c r="N10">
        <v>2110.8656214794</v>
      </c>
      <c r="O10">
        <v>2179.0470902284901</v>
      </c>
      <c r="P10">
        <v>2112.1785177735601</v>
      </c>
      <c r="Q10">
        <v>2209.2471021958099</v>
      </c>
      <c r="R10">
        <v>2166.5705994742898</v>
      </c>
      <c r="S10" s="11">
        <f t="shared" si="32"/>
        <v>11.267299798038064</v>
      </c>
      <c r="T10" s="22">
        <f t="shared" si="33"/>
        <v>11.241445049963001</v>
      </c>
      <c r="U10" s="22">
        <f t="shared" si="34"/>
        <v>11.204474710093912</v>
      </c>
      <c r="V10" s="22">
        <f t="shared" si="35"/>
        <v>11.196129242305155</v>
      </c>
      <c r="W10" s="22">
        <f t="shared" si="36"/>
        <v>11.087351354811487</v>
      </c>
      <c r="X10" s="12">
        <f t="shared" si="37"/>
        <v>11.057470799721502</v>
      </c>
      <c r="Y10" s="12">
        <f t="shared" si="38"/>
        <v>11.024250853552573</v>
      </c>
      <c r="Z10" s="12">
        <f t="shared" si="39"/>
        <v>11.167860631147384</v>
      </c>
      <c r="AA10" s="12">
        <f t="shared" si="40"/>
        <v>11.151246563267108</v>
      </c>
      <c r="AB10" s="12">
        <f t="shared" si="41"/>
        <v>11.133407672723807</v>
      </c>
      <c r="AC10" s="12">
        <f t="shared" si="42"/>
        <v>11.080296496045909</v>
      </c>
      <c r="AD10" s="12">
        <f t="shared" si="43"/>
        <v>11.07883017346097</v>
      </c>
      <c r="AE10" s="12">
        <f t="shared" si="44"/>
        <v>11.043619023746979</v>
      </c>
      <c r="AF10" s="12">
        <f t="shared" si="45"/>
        <v>11.089481658768518</v>
      </c>
      <c r="AG10" s="12">
        <f t="shared" si="46"/>
        <v>11.044516058668403</v>
      </c>
      <c r="AH10" s="12">
        <f t="shared" si="47"/>
        <v>11.109339076453978</v>
      </c>
      <c r="AI10" s="13">
        <f t="shared" si="48"/>
        <v>11.081197533435239</v>
      </c>
      <c r="AJ10">
        <f t="shared" si="29"/>
        <v>11.088459711749366</v>
      </c>
      <c r="AK10">
        <f t="shared" si="30"/>
        <v>4.4661284418558003E-2</v>
      </c>
      <c r="AL10">
        <v>11.267299798038064</v>
      </c>
      <c r="AM10">
        <v>0</v>
      </c>
      <c r="AN10">
        <v>0</v>
      </c>
      <c r="AO10">
        <v>-13.8715276434916</v>
      </c>
      <c r="AP10" s="1">
        <v>2.5886262230318401E-8</v>
      </c>
      <c r="AR10" t="str">
        <f t="shared" si="11"/>
        <v>down</v>
      </c>
      <c r="AS10">
        <f t="shared" si="31"/>
        <v>11.088416506790002</v>
      </c>
    </row>
    <row r="11" spans="1:51" x14ac:dyDescent="0.4">
      <c r="A11" t="s">
        <v>7</v>
      </c>
      <c r="B11">
        <v>443.79698332809602</v>
      </c>
      <c r="C11">
        <v>416.44932162171898</v>
      </c>
      <c r="D11">
        <v>426.80616725534799</v>
      </c>
      <c r="E11">
        <v>445.69379276641502</v>
      </c>
      <c r="F11">
        <v>458.34337949374299</v>
      </c>
      <c r="G11">
        <v>447.985315668846</v>
      </c>
      <c r="H11">
        <v>447.95331382006299</v>
      </c>
      <c r="I11">
        <v>450.54015479505699</v>
      </c>
      <c r="J11">
        <v>459.251179407839</v>
      </c>
      <c r="K11">
        <v>462.68215891293602</v>
      </c>
      <c r="L11">
        <v>453.33516456844802</v>
      </c>
      <c r="M11">
        <v>436.90114150254902</v>
      </c>
      <c r="N11">
        <v>463.419371692266</v>
      </c>
      <c r="O11">
        <v>449.29492906924798</v>
      </c>
      <c r="P11">
        <v>429.67953727011098</v>
      </c>
      <c r="Q11">
        <v>435.43069462522101</v>
      </c>
      <c r="R11">
        <v>403.46812205578499</v>
      </c>
      <c r="S11" s="14">
        <f t="shared" si="32"/>
        <v>8.7937560507472625</v>
      </c>
      <c r="T11" s="22">
        <f t="shared" si="33"/>
        <v>8.7019971321999012</v>
      </c>
      <c r="U11" s="22">
        <f t="shared" si="34"/>
        <v>8.7374372127140614</v>
      </c>
      <c r="V11" s="22">
        <f t="shared" si="35"/>
        <v>8.7999090582696713</v>
      </c>
      <c r="W11" s="22">
        <f t="shared" si="36"/>
        <v>8.8402850245134221</v>
      </c>
      <c r="X11" s="4">
        <f t="shared" si="37"/>
        <v>8.8073076333099731</v>
      </c>
      <c r="Y11" s="4">
        <f t="shared" si="38"/>
        <v>8.8072045706513524</v>
      </c>
      <c r="Z11" s="4">
        <f t="shared" si="39"/>
        <v>8.8155118830322703</v>
      </c>
      <c r="AA11" s="4">
        <f t="shared" si="40"/>
        <v>8.8431396161165878</v>
      </c>
      <c r="AB11" s="4">
        <f t="shared" si="41"/>
        <v>8.8538776592331967</v>
      </c>
      <c r="AC11" s="4">
        <f t="shared" si="42"/>
        <v>8.8244342631558457</v>
      </c>
      <c r="AD11" s="4">
        <f t="shared" si="43"/>
        <v>8.7711630649272259</v>
      </c>
      <c r="AE11" s="4">
        <f t="shared" si="44"/>
        <v>8.8561745422645402</v>
      </c>
      <c r="AF11" s="4">
        <f t="shared" si="45"/>
        <v>8.8115189688674747</v>
      </c>
      <c r="AG11" s="4">
        <f t="shared" si="46"/>
        <v>8.747117262716511</v>
      </c>
      <c r="AH11" s="4">
        <f t="shared" si="47"/>
        <v>8.7662993001550955</v>
      </c>
      <c r="AI11" s="15">
        <f t="shared" si="48"/>
        <v>8.6563108807032521</v>
      </c>
      <c r="AJ11">
        <f t="shared" si="29"/>
        <v>8.7966716370944429</v>
      </c>
      <c r="AK11">
        <f t="shared" si="30"/>
        <v>5.5818350245399599E-2</v>
      </c>
      <c r="AL11">
        <v>8.7937560507472625</v>
      </c>
      <c r="AM11">
        <v>0</v>
      </c>
      <c r="AN11">
        <v>0</v>
      </c>
      <c r="AO11">
        <v>0.180942045804767</v>
      </c>
      <c r="AP11">
        <v>0.85970380511116795</v>
      </c>
      <c r="AQ11" t="s">
        <v>7</v>
      </c>
      <c r="AR11" t="str">
        <f t="shared" si="11"/>
        <v>up</v>
      </c>
      <c r="AS11">
        <f t="shared" si="31"/>
        <v>8.8072561019806628</v>
      </c>
    </row>
    <row r="12" spans="1:51" x14ac:dyDescent="0.4">
      <c r="B12">
        <v>1520.78193679739</v>
      </c>
      <c r="C12">
        <v>1422.11490364465</v>
      </c>
      <c r="D12">
        <v>1427.0823266084301</v>
      </c>
      <c r="E12">
        <v>1452.8319992985701</v>
      </c>
      <c r="F12">
        <v>1504.56112043599</v>
      </c>
      <c r="G12">
        <v>1478.49994310223</v>
      </c>
      <c r="H12">
        <v>1483.40814229272</v>
      </c>
      <c r="I12">
        <v>1508.6619762528401</v>
      </c>
      <c r="J12">
        <v>1495.37206466983</v>
      </c>
      <c r="K12">
        <v>1519.1938384115099</v>
      </c>
      <c r="L12">
        <v>1539.5680060658899</v>
      </c>
      <c r="M12">
        <v>1478.03063508012</v>
      </c>
      <c r="N12">
        <v>1471.7329706292401</v>
      </c>
      <c r="O12">
        <v>1484.76102767507</v>
      </c>
      <c r="P12">
        <v>1456.0281423607</v>
      </c>
      <c r="Q12">
        <v>1468.5554624259701</v>
      </c>
      <c r="R12">
        <v>1472.68661613586</v>
      </c>
      <c r="S12" s="8">
        <f t="shared" si="32"/>
        <v>10.570597586143364</v>
      </c>
      <c r="T12" s="22">
        <f t="shared" si="33"/>
        <v>10.473822320801681</v>
      </c>
      <c r="U12" s="22">
        <f t="shared" si="34"/>
        <v>10.478852849163037</v>
      </c>
      <c r="V12" s="22">
        <f t="shared" si="35"/>
        <v>10.504652168780858</v>
      </c>
      <c r="W12" s="22">
        <f t="shared" si="36"/>
        <v>10.555126999747312</v>
      </c>
      <c r="X12" s="9">
        <f t="shared" si="37"/>
        <v>10.529918472600452</v>
      </c>
      <c r="Y12" s="9">
        <f t="shared" si="38"/>
        <v>10.534699877633416</v>
      </c>
      <c r="Z12" s="9">
        <f t="shared" si="39"/>
        <v>10.559053883229373</v>
      </c>
      <c r="AA12" s="9">
        <f t="shared" si="40"/>
        <v>10.546288771808349</v>
      </c>
      <c r="AB12" s="9">
        <f t="shared" si="41"/>
        <v>10.569090243951456</v>
      </c>
      <c r="AC12" s="9">
        <f t="shared" si="42"/>
        <v>10.588309880428753</v>
      </c>
      <c r="AD12" s="9">
        <f t="shared" si="43"/>
        <v>10.529460457136764</v>
      </c>
      <c r="AE12" s="9">
        <f t="shared" si="44"/>
        <v>10.523300219035438</v>
      </c>
      <c r="AF12" s="9">
        <f t="shared" si="45"/>
        <v>10.536015032569273</v>
      </c>
      <c r="AG12" s="9">
        <f t="shared" si="46"/>
        <v>10.507822525124418</v>
      </c>
      <c r="AH12" s="9">
        <f t="shared" si="47"/>
        <v>10.520182037118129</v>
      </c>
      <c r="AI12" s="10">
        <f t="shared" si="48"/>
        <v>10.524234745960513</v>
      </c>
      <c r="AJ12">
        <f t="shared" si="29"/>
        <v>10.539031345549693</v>
      </c>
      <c r="AK12">
        <f t="shared" si="30"/>
        <v>2.2930099992231136E-2</v>
      </c>
      <c r="AL12">
        <v>10.570597586143364</v>
      </c>
      <c r="AM12">
        <v>0</v>
      </c>
      <c r="AN12">
        <v>0</v>
      </c>
      <c r="AO12">
        <v>-4.7687836944658004</v>
      </c>
      <c r="AP12">
        <v>5.8181802549222401E-4</v>
      </c>
      <c r="AR12" t="str">
        <f t="shared" si="11"/>
        <v>down</v>
      </c>
      <c r="AS12">
        <f t="shared" si="31"/>
        <v>10.529689464868607</v>
      </c>
    </row>
    <row r="13" spans="1:51" ht="18" thickBot="1" x14ac:dyDescent="0.45">
      <c r="B13">
        <v>2205.6045625960501</v>
      </c>
      <c r="C13">
        <v>2340.3955820357201</v>
      </c>
      <c r="D13">
        <v>2259.25438742598</v>
      </c>
      <c r="E13">
        <v>2314.8406065341301</v>
      </c>
      <c r="F13">
        <v>2269.3312702856902</v>
      </c>
      <c r="G13">
        <v>2235.0255734553102</v>
      </c>
      <c r="H13">
        <v>2229.6723026352402</v>
      </c>
      <c r="I13">
        <v>2211.2845925599399</v>
      </c>
      <c r="J13">
        <v>2311.68753819114</v>
      </c>
      <c r="K13">
        <v>2268.03953398975</v>
      </c>
      <c r="L13">
        <v>2306.9480175478502</v>
      </c>
      <c r="M13">
        <v>2238.2081919705001</v>
      </c>
      <c r="N13">
        <v>2270.2530550415599</v>
      </c>
      <c r="O13">
        <v>2287.7496596287501</v>
      </c>
      <c r="P13">
        <v>2292.0713594436202</v>
      </c>
      <c r="Q13">
        <v>2261.2158781563699</v>
      </c>
      <c r="R13">
        <v>2286.0757620526801</v>
      </c>
      <c r="S13" s="16">
        <f t="shared" si="32"/>
        <v>11.106958441538808</v>
      </c>
      <c r="T13" s="25">
        <f t="shared" si="33"/>
        <v>11.192536684559334</v>
      </c>
      <c r="U13" s="25">
        <f t="shared" si="34"/>
        <v>11.141631009051885</v>
      </c>
      <c r="V13" s="25">
        <f t="shared" si="35"/>
        <v>11.176697141612113</v>
      </c>
      <c r="W13" s="25">
        <f t="shared" si="36"/>
        <v>11.148051509412239</v>
      </c>
      <c r="X13" s="17">
        <f t="shared" si="37"/>
        <v>11.126075623670715</v>
      </c>
      <c r="Y13" s="17">
        <f t="shared" si="38"/>
        <v>11.122615975927436</v>
      </c>
      <c r="Z13" s="17">
        <f t="shared" si="39"/>
        <v>11.110668996769146</v>
      </c>
      <c r="AA13" s="17">
        <f t="shared" si="40"/>
        <v>11.174730692203834</v>
      </c>
      <c r="AB13" s="17">
        <f t="shared" si="41"/>
        <v>11.147230072646755</v>
      </c>
      <c r="AC13" s="17">
        <f t="shared" si="42"/>
        <v>11.171769780806585</v>
      </c>
      <c r="AD13" s="17">
        <f t="shared" si="43"/>
        <v>11.128128522743037</v>
      </c>
      <c r="AE13" s="17">
        <f t="shared" si="44"/>
        <v>11.14863740196056</v>
      </c>
      <c r="AF13" s="17">
        <f t="shared" si="45"/>
        <v>11.159713476388568</v>
      </c>
      <c r="AG13" s="17">
        <f t="shared" si="46"/>
        <v>11.162436245123763</v>
      </c>
      <c r="AH13" s="17">
        <f t="shared" si="47"/>
        <v>11.142883017343424</v>
      </c>
      <c r="AI13" s="18">
        <f t="shared" si="48"/>
        <v>11.158657500868244</v>
      </c>
      <c r="AJ13">
        <f t="shared" si="29"/>
        <v>11.146128942204337</v>
      </c>
      <c r="AK13">
        <f t="shared" si="30"/>
        <v>2.0532466690065709E-2</v>
      </c>
      <c r="AL13">
        <v>11.106958441538808</v>
      </c>
      <c r="AM13">
        <v>0</v>
      </c>
      <c r="AN13">
        <v>0</v>
      </c>
      <c r="AO13">
        <v>6.6085875149260698</v>
      </c>
      <c r="AP13" s="1">
        <v>3.8191109817433102E-5</v>
      </c>
      <c r="AR13" t="str">
        <f t="shared" si="11"/>
        <v>up</v>
      </c>
      <c r="AS13">
        <f t="shared" si="31"/>
        <v>11.148344455686399</v>
      </c>
    </row>
    <row r="14" spans="1:51" x14ac:dyDescent="0.4">
      <c r="A14" t="s">
        <v>8</v>
      </c>
      <c r="B14">
        <v>293.310337029035</v>
      </c>
      <c r="C14">
        <v>341.46739631693299</v>
      </c>
      <c r="D14">
        <v>330.53126644639201</v>
      </c>
      <c r="E14">
        <v>320.79505036770001</v>
      </c>
      <c r="F14">
        <v>326.43524056478799</v>
      </c>
      <c r="G14">
        <v>320.984230965721</v>
      </c>
      <c r="H14">
        <v>352.97992771746698</v>
      </c>
      <c r="I14">
        <v>335.22203830083703</v>
      </c>
      <c r="J14">
        <v>323.495972776705</v>
      </c>
      <c r="K14">
        <v>336.00041719093701</v>
      </c>
      <c r="L14">
        <v>318.45268637267299</v>
      </c>
      <c r="M14">
        <v>323.28947298654401</v>
      </c>
      <c r="N14">
        <v>315.12660261848299</v>
      </c>
      <c r="O14">
        <v>319.08871749702303</v>
      </c>
      <c r="P14">
        <v>326.890949215283</v>
      </c>
      <c r="Q14">
        <v>325.93727047303503</v>
      </c>
      <c r="R14">
        <v>321.80436379999702</v>
      </c>
      <c r="S14" s="5">
        <f t="shared" si="32"/>
        <v>8.1962841061397373</v>
      </c>
      <c r="T14" s="24">
        <f t="shared" si="33"/>
        <v>8.4156040247545576</v>
      </c>
      <c r="U14" s="24">
        <f t="shared" si="34"/>
        <v>8.3686429390072572</v>
      </c>
      <c r="V14" s="24">
        <f t="shared" si="35"/>
        <v>8.3255080720131254</v>
      </c>
      <c r="W14" s="24">
        <f t="shared" si="36"/>
        <v>8.3506530027325656</v>
      </c>
      <c r="X14" s="6">
        <f t="shared" si="37"/>
        <v>8.326358613395314</v>
      </c>
      <c r="Y14" s="6">
        <f t="shared" si="38"/>
        <v>8.4634423364275229</v>
      </c>
      <c r="Z14" s="6">
        <f t="shared" si="39"/>
        <v>8.3889731881621667</v>
      </c>
      <c r="AA14" s="6">
        <f t="shared" si="40"/>
        <v>8.3376039418959351</v>
      </c>
      <c r="AB14" s="6">
        <f t="shared" si="41"/>
        <v>8.3923192140850755</v>
      </c>
      <c r="AC14" s="6">
        <f t="shared" si="42"/>
        <v>8.3149352319391614</v>
      </c>
      <c r="AD14" s="6">
        <f t="shared" si="43"/>
        <v>8.336682720692572</v>
      </c>
      <c r="AE14" s="6">
        <f t="shared" si="44"/>
        <v>8.2997877398957751</v>
      </c>
      <c r="AF14" s="6">
        <f t="shared" si="45"/>
        <v>8.3178137877405565</v>
      </c>
      <c r="AG14" s="6">
        <f t="shared" si="46"/>
        <v>8.3526656228511769</v>
      </c>
      <c r="AH14" s="6">
        <f t="shared" si="47"/>
        <v>8.3484505214530547</v>
      </c>
      <c r="AI14" s="7">
        <f t="shared" si="48"/>
        <v>8.3300400795089544</v>
      </c>
      <c r="AJ14">
        <f t="shared" si="29"/>
        <v>8.3507560831706069</v>
      </c>
      <c r="AK14">
        <f t="shared" si="30"/>
        <v>4.4981534103225737E-2</v>
      </c>
      <c r="AL14">
        <v>8.1962841061397373</v>
      </c>
      <c r="AM14">
        <v>0</v>
      </c>
      <c r="AN14">
        <v>0</v>
      </c>
      <c r="AO14">
        <v>11.8961400085675</v>
      </c>
      <c r="AP14" s="1">
        <v>1.27194451234214E-7</v>
      </c>
      <c r="AQ14" t="s">
        <v>8</v>
      </c>
      <c r="AR14" t="str">
        <f t="shared" si="11"/>
        <v>up</v>
      </c>
      <c r="AS14">
        <f t="shared" si="31"/>
        <v>8.343027231674494</v>
      </c>
    </row>
    <row r="15" spans="1:51" x14ac:dyDescent="0.4">
      <c r="B15">
        <v>1601.18144304678</v>
      </c>
      <c r="C15">
        <v>1512.1000212443</v>
      </c>
      <c r="D15">
        <v>1567.2388992905101</v>
      </c>
      <c r="E15">
        <v>1667.6756169942</v>
      </c>
      <c r="F15">
        <v>1652.72162489887</v>
      </c>
      <c r="G15">
        <v>1640.9968841917701</v>
      </c>
      <c r="H15">
        <v>1603.6841858458099</v>
      </c>
      <c r="I15">
        <v>1622.10504154313</v>
      </c>
      <c r="J15">
        <v>1584.9331996815399</v>
      </c>
      <c r="K15">
        <v>1611.5104547097101</v>
      </c>
      <c r="L15">
        <v>1647.8313230778299</v>
      </c>
      <c r="M15">
        <v>1575.7784862808801</v>
      </c>
      <c r="N15">
        <v>1577.17951560098</v>
      </c>
      <c r="O15">
        <v>1658.2273486975</v>
      </c>
      <c r="P15">
        <v>1633.8225454390299</v>
      </c>
      <c r="Q15">
        <v>1574.54403995239</v>
      </c>
      <c r="R15">
        <v>1660.7236692915801</v>
      </c>
      <c r="S15" s="8">
        <f t="shared" si="32"/>
        <v>10.644921085428029</v>
      </c>
      <c r="T15" s="22">
        <f t="shared" si="33"/>
        <v>10.562337857673786</v>
      </c>
      <c r="U15" s="22">
        <f t="shared" si="34"/>
        <v>10.614009395903102</v>
      </c>
      <c r="V15" s="22">
        <f t="shared" si="35"/>
        <v>10.70362297916091</v>
      </c>
      <c r="W15" s="22">
        <f t="shared" si="36"/>
        <v>10.690628030345852</v>
      </c>
      <c r="X15" s="9">
        <f t="shared" si="37"/>
        <v>10.680356784229527</v>
      </c>
      <c r="Y15" s="9">
        <f t="shared" si="38"/>
        <v>10.647174343927361</v>
      </c>
      <c r="Z15" s="9">
        <f t="shared" si="39"/>
        <v>10.663651530855113</v>
      </c>
      <c r="AA15" s="9">
        <f t="shared" si="40"/>
        <v>10.630206320913802</v>
      </c>
      <c r="AB15" s="9">
        <f t="shared" si="41"/>
        <v>10.654197832605886</v>
      </c>
      <c r="AC15" s="9">
        <f t="shared" si="42"/>
        <v>10.686352856179768</v>
      </c>
      <c r="AD15" s="9">
        <f t="shared" si="43"/>
        <v>10.621849028082567</v>
      </c>
      <c r="AE15" s="9">
        <f t="shared" si="44"/>
        <v>10.623131162626747</v>
      </c>
      <c r="AF15" s="9">
        <f t="shared" si="45"/>
        <v>10.695426103530005</v>
      </c>
      <c r="AG15" s="9">
        <f t="shared" si="46"/>
        <v>10.674035581047908</v>
      </c>
      <c r="AH15" s="9">
        <f t="shared" si="47"/>
        <v>10.620718394839351</v>
      </c>
      <c r="AI15" s="10">
        <f t="shared" si="48"/>
        <v>10.697596325386948</v>
      </c>
      <c r="AJ15">
        <f t="shared" si="29"/>
        <v>10.657891355352083</v>
      </c>
      <c r="AK15">
        <f t="shared" si="30"/>
        <v>2.9198407581103435E-2</v>
      </c>
      <c r="AL15">
        <v>10.644921085428029</v>
      </c>
      <c r="AM15">
        <v>0</v>
      </c>
      <c r="AN15">
        <v>0</v>
      </c>
      <c r="AO15">
        <v>1.53879321612832</v>
      </c>
      <c r="AP15">
        <v>0.15210989965543001</v>
      </c>
      <c r="AR15" t="str">
        <f t="shared" si="11"/>
        <v>up</v>
      </c>
      <c r="AS15">
        <f t="shared" si="31"/>
        <v>10.6589246817305</v>
      </c>
    </row>
    <row r="16" spans="1:51" x14ac:dyDescent="0.4">
      <c r="B16">
        <v>2464.87675568641</v>
      </c>
      <c r="C16">
        <v>1935.87636996531</v>
      </c>
      <c r="D16">
        <v>1948.70827869085</v>
      </c>
      <c r="E16">
        <v>2058.5469584270199</v>
      </c>
      <c r="F16">
        <v>2011.5708282068599</v>
      </c>
      <c r="G16">
        <v>1975.54746179687</v>
      </c>
      <c r="H16">
        <v>1982.1200367572001</v>
      </c>
      <c r="I16">
        <v>1988.24739222266</v>
      </c>
      <c r="J16">
        <v>1943.7031677011501</v>
      </c>
      <c r="K16">
        <v>1963.76195086087</v>
      </c>
      <c r="L16">
        <v>1945.37418138578</v>
      </c>
      <c r="M16">
        <v>1949.2830374586099</v>
      </c>
      <c r="N16">
        <v>1950.8041468506999</v>
      </c>
      <c r="O16">
        <v>1982.5231922734399</v>
      </c>
      <c r="P16">
        <v>2089.0190062513402</v>
      </c>
      <c r="Q16">
        <v>1989.16491024267</v>
      </c>
      <c r="R16">
        <v>2083.2225835474401</v>
      </c>
      <c r="S16" s="11">
        <f t="shared" si="32"/>
        <v>11.267299798038064</v>
      </c>
      <c r="T16" s="22">
        <f t="shared" si="33"/>
        <v>10.918771106007494</v>
      </c>
      <c r="U16" s="22">
        <f t="shared" si="34"/>
        <v>10.928302420211116</v>
      </c>
      <c r="V16" s="22">
        <f t="shared" si="35"/>
        <v>11.007410643652619</v>
      </c>
      <c r="W16" s="22">
        <f t="shared" si="36"/>
        <v>10.974106821384671</v>
      </c>
      <c r="X16" s="12">
        <f t="shared" si="37"/>
        <v>10.948036791608626</v>
      </c>
      <c r="Y16" s="12">
        <f t="shared" si="38"/>
        <v>10.952828619129207</v>
      </c>
      <c r="Z16" s="12">
        <f t="shared" si="39"/>
        <v>10.957281563356602</v>
      </c>
      <c r="AA16" s="12">
        <f t="shared" si="40"/>
        <v>10.924592199499276</v>
      </c>
      <c r="AB16" s="12">
        <f t="shared" si="41"/>
        <v>10.93940434001364</v>
      </c>
      <c r="AC16" s="12">
        <f t="shared" si="42"/>
        <v>10.925831960546967</v>
      </c>
      <c r="AD16" s="12">
        <f t="shared" si="43"/>
        <v>10.92872787094341</v>
      </c>
      <c r="AE16" s="12">
        <f t="shared" si="44"/>
        <v>10.929853228908081</v>
      </c>
      <c r="AF16" s="12">
        <f t="shared" si="45"/>
        <v>10.953122027858512</v>
      </c>
      <c r="AG16" s="12">
        <f t="shared" si="46"/>
        <v>11.02860990301245</v>
      </c>
      <c r="AH16" s="12">
        <f t="shared" si="47"/>
        <v>10.957947171355077</v>
      </c>
      <c r="AI16" s="13">
        <f t="shared" si="48"/>
        <v>11.024601278156968</v>
      </c>
      <c r="AJ16">
        <f t="shared" si="29"/>
        <v>10.955903079532403</v>
      </c>
      <c r="AK16">
        <f t="shared" si="30"/>
        <v>3.5245640265961588E-2</v>
      </c>
      <c r="AL16" s="19">
        <v>11.267299798038064</v>
      </c>
      <c r="AM16" s="19">
        <v>1</v>
      </c>
      <c r="AN16" s="19">
        <v>1</v>
      </c>
      <c r="AO16" s="19">
        <v>-30.605484342237101</v>
      </c>
      <c r="AP16" s="20">
        <v>5.3642783605050299E-12</v>
      </c>
      <c r="AR16" t="str">
        <f t="shared" si="11"/>
        <v>down</v>
      </c>
      <c r="AS16">
        <f t="shared" si="31"/>
        <v>10.950432705368916</v>
      </c>
    </row>
    <row r="17" spans="1:45" x14ac:dyDescent="0.4">
      <c r="A17" t="s">
        <v>9</v>
      </c>
      <c r="B17">
        <v>443.79698332809602</v>
      </c>
      <c r="C17">
        <v>391.57024093106298</v>
      </c>
      <c r="D17">
        <v>414.53107757097399</v>
      </c>
      <c r="E17">
        <v>413.37775370445502</v>
      </c>
      <c r="F17">
        <v>418.76939155135301</v>
      </c>
      <c r="G17">
        <v>406.83214872596199</v>
      </c>
      <c r="H17">
        <v>405.39218847709799</v>
      </c>
      <c r="I17">
        <v>395.74646103243202</v>
      </c>
      <c r="J17">
        <v>399.22275590028698</v>
      </c>
      <c r="K17">
        <v>392.574153763646</v>
      </c>
      <c r="L17">
        <v>387.43545895386501</v>
      </c>
      <c r="M17">
        <v>399.978467265571</v>
      </c>
      <c r="N17">
        <v>405.75710372135899</v>
      </c>
      <c r="O17">
        <v>401.86960694864899</v>
      </c>
      <c r="P17">
        <v>412.60573426562098</v>
      </c>
      <c r="Q17">
        <v>413.52095915375298</v>
      </c>
      <c r="R17">
        <v>405.266619648024</v>
      </c>
      <c r="S17" s="14">
        <f t="shared" si="32"/>
        <v>8.7937560507472625</v>
      </c>
      <c r="T17" s="22">
        <f t="shared" si="33"/>
        <v>8.6131273150519174</v>
      </c>
      <c r="U17" s="22">
        <f t="shared" si="34"/>
        <v>8.6953364550103913</v>
      </c>
      <c r="V17" s="22">
        <f t="shared" si="35"/>
        <v>8.6913169406961757</v>
      </c>
      <c r="W17" s="22">
        <f t="shared" si="36"/>
        <v>8.7100121872706602</v>
      </c>
      <c r="X17" s="4">
        <f t="shared" si="37"/>
        <v>8.66828987824967</v>
      </c>
      <c r="Y17" s="4">
        <f t="shared" si="38"/>
        <v>8.6631744794825227</v>
      </c>
      <c r="Z17" s="4">
        <f t="shared" si="39"/>
        <v>8.6284326388768182</v>
      </c>
      <c r="AA17" s="4">
        <f t="shared" si="40"/>
        <v>8.6410501471453358</v>
      </c>
      <c r="AB17" s="4">
        <f t="shared" si="41"/>
        <v>8.6168213817727075</v>
      </c>
      <c r="AC17" s="4">
        <f t="shared" si="42"/>
        <v>8.5978121884134868</v>
      </c>
      <c r="AD17" s="4">
        <f t="shared" si="43"/>
        <v>8.6437785247613377</v>
      </c>
      <c r="AE17" s="4">
        <f t="shared" si="44"/>
        <v>8.6644725424995777</v>
      </c>
      <c r="AF17" s="4">
        <f t="shared" si="45"/>
        <v>8.6505836615169684</v>
      </c>
      <c r="AG17" s="4">
        <f t="shared" si="46"/>
        <v>8.6886200612635136</v>
      </c>
      <c r="AH17" s="4">
        <f t="shared" si="47"/>
        <v>8.6918166434781075</v>
      </c>
      <c r="AI17" s="15">
        <f t="shared" si="48"/>
        <v>8.6627275404580448</v>
      </c>
      <c r="AJ17">
        <f t="shared" si="29"/>
        <v>8.6514649739931766</v>
      </c>
      <c r="AK17">
        <f t="shared" si="30"/>
        <v>2.7802231890807154E-2</v>
      </c>
      <c r="AL17">
        <v>8.7937560507472625</v>
      </c>
      <c r="AM17">
        <v>0</v>
      </c>
      <c r="AN17">
        <v>0</v>
      </c>
      <c r="AO17">
        <v>-17.7291792428626</v>
      </c>
      <c r="AP17" s="1">
        <v>1.9391716956248699E-9</v>
      </c>
      <c r="AQ17" t="s">
        <v>9</v>
      </c>
      <c r="AR17" t="str">
        <f t="shared" si="11"/>
        <v>down</v>
      </c>
      <c r="AS17">
        <f t="shared" si="31"/>
        <v>8.6629510099702838</v>
      </c>
    </row>
    <row r="18" spans="1:45" x14ac:dyDescent="0.4">
      <c r="B18">
        <v>1520.78193679739</v>
      </c>
      <c r="C18">
        <v>1451.8161344456701</v>
      </c>
      <c r="D18">
        <v>1515.5258075889799</v>
      </c>
      <c r="E18">
        <v>1526.0532881987001</v>
      </c>
      <c r="F18">
        <v>1566.7794449117</v>
      </c>
      <c r="G18">
        <v>1542.0750064777601</v>
      </c>
      <c r="H18">
        <v>1562.2773561425699</v>
      </c>
      <c r="I18">
        <v>1512.5966227373101</v>
      </c>
      <c r="J18">
        <v>1552.8260525399201</v>
      </c>
      <c r="K18">
        <v>1580.1038329686301</v>
      </c>
      <c r="L18">
        <v>1644.32767946534</v>
      </c>
      <c r="M18">
        <v>1596.74645457673</v>
      </c>
      <c r="N18">
        <v>1544.9268459683501</v>
      </c>
      <c r="O18">
        <v>1591.12718888106</v>
      </c>
      <c r="P18">
        <v>1546.9368071696999</v>
      </c>
      <c r="Q18">
        <v>1553.6305320072499</v>
      </c>
      <c r="R18">
        <v>1592.23481432214</v>
      </c>
      <c r="S18" s="8">
        <f t="shared" si="32"/>
        <v>10.570597586143364</v>
      </c>
      <c r="T18" s="22">
        <f t="shared" si="33"/>
        <v>10.503643039152921</v>
      </c>
      <c r="U18" s="22">
        <f t="shared" si="34"/>
        <v>10.56560270436178</v>
      </c>
      <c r="V18" s="22">
        <f t="shared" si="35"/>
        <v>10.57558962512924</v>
      </c>
      <c r="W18" s="22">
        <f t="shared" si="36"/>
        <v>10.613586391002828</v>
      </c>
      <c r="X18" s="9">
        <f t="shared" si="37"/>
        <v>10.590657224261179</v>
      </c>
      <c r="Y18" s="9">
        <f t="shared" si="38"/>
        <v>10.609434887188229</v>
      </c>
      <c r="Z18" s="9">
        <f t="shared" si="39"/>
        <v>10.562811587506578</v>
      </c>
      <c r="AA18" s="9">
        <f t="shared" si="40"/>
        <v>10.600680512846166</v>
      </c>
      <c r="AB18" s="9">
        <f t="shared" si="41"/>
        <v>10.625803649638486</v>
      </c>
      <c r="AC18" s="9">
        <f t="shared" si="42"/>
        <v>10.683282110708971</v>
      </c>
      <c r="AD18" s="9">
        <f t="shared" si="43"/>
        <v>10.640919531810214</v>
      </c>
      <c r="AE18" s="9">
        <f t="shared" si="44"/>
        <v>10.593322811168864</v>
      </c>
      <c r="AF18" s="9">
        <f t="shared" si="45"/>
        <v>10.635833448699254</v>
      </c>
      <c r="AG18" s="9">
        <f t="shared" si="46"/>
        <v>10.595198548129716</v>
      </c>
      <c r="AH18" s="9">
        <f t="shared" si="47"/>
        <v>10.601427742709111</v>
      </c>
      <c r="AI18" s="10">
        <f t="shared" si="48"/>
        <v>10.6368373972253</v>
      </c>
      <c r="AJ18">
        <f t="shared" si="29"/>
        <v>10.614684120991006</v>
      </c>
      <c r="AK18">
        <f t="shared" si="30"/>
        <v>3.1563958542093137E-2</v>
      </c>
      <c r="AL18">
        <v>10.570597586143364</v>
      </c>
      <c r="AM18">
        <v>0</v>
      </c>
      <c r="AN18">
        <v>0</v>
      </c>
      <c r="AO18">
        <v>4.8384369213656599</v>
      </c>
      <c r="AP18">
        <v>5.2029288465760195E-4</v>
      </c>
      <c r="AR18" t="str">
        <f t="shared" si="11"/>
        <v>up</v>
      </c>
      <c r="AS18">
        <f t="shared" si="31"/>
        <v>10.601054127777639</v>
      </c>
    </row>
    <row r="19" spans="1:45" ht="18" thickBot="1" x14ac:dyDescent="0.45">
      <c r="B19">
        <v>2205.6045625960501</v>
      </c>
      <c r="C19">
        <v>2041.7087153100399</v>
      </c>
      <c r="D19">
        <v>2238.1180733043798</v>
      </c>
      <c r="E19">
        <v>2270.5359965555299</v>
      </c>
      <c r="F19">
        <v>2251.74313831775</v>
      </c>
      <c r="G19">
        <v>2265.02705918929</v>
      </c>
      <c r="H19">
        <v>2235.2284520959502</v>
      </c>
      <c r="I19">
        <v>2177.9281519646001</v>
      </c>
      <c r="J19">
        <v>2212.5760606857698</v>
      </c>
      <c r="K19">
        <v>2267.2165321017701</v>
      </c>
      <c r="L19">
        <v>2222.1429549751101</v>
      </c>
      <c r="M19">
        <v>2195.53030314434</v>
      </c>
      <c r="N19">
        <v>2209.5078757885299</v>
      </c>
      <c r="O19">
        <v>2142.8539971503601</v>
      </c>
      <c r="P19">
        <v>2094.85321484001</v>
      </c>
      <c r="Q19">
        <v>2148.65137477287</v>
      </c>
      <c r="R19">
        <v>2124.2822855281402</v>
      </c>
      <c r="S19" s="16">
        <f t="shared" si="32"/>
        <v>11.106958441538808</v>
      </c>
      <c r="T19" s="25">
        <f t="shared" si="33"/>
        <v>10.995561340420837</v>
      </c>
      <c r="U19" s="25">
        <f t="shared" si="34"/>
        <v>11.128070433254015</v>
      </c>
      <c r="V19" s="25">
        <f t="shared" si="35"/>
        <v>11.14881719376104</v>
      </c>
      <c r="W19" s="25">
        <f t="shared" si="36"/>
        <v>11.136826549819817</v>
      </c>
      <c r="X19" s="17">
        <f t="shared" si="37"/>
        <v>11.145312570220579</v>
      </c>
      <c r="Y19" s="17">
        <f t="shared" si="38"/>
        <v>11.126206574622174</v>
      </c>
      <c r="Z19" s="17">
        <f t="shared" si="39"/>
        <v>11.088740646194367</v>
      </c>
      <c r="AA19" s="17">
        <f t="shared" si="40"/>
        <v>11.11151133555853</v>
      </c>
      <c r="AB19" s="17">
        <f t="shared" si="41"/>
        <v>11.146706467920513</v>
      </c>
      <c r="AC19" s="17">
        <f t="shared" si="42"/>
        <v>11.117735915880356</v>
      </c>
      <c r="AD19" s="17">
        <f t="shared" si="43"/>
        <v>11.100353731626818</v>
      </c>
      <c r="AE19" s="17">
        <f t="shared" si="44"/>
        <v>11.109509358251147</v>
      </c>
      <c r="AF19" s="17">
        <f t="shared" si="45"/>
        <v>11.065317840340178</v>
      </c>
      <c r="AG19" s="17">
        <f t="shared" si="46"/>
        <v>11.03263344331636</v>
      </c>
      <c r="AH19" s="17">
        <f t="shared" si="47"/>
        <v>11.06921570475329</v>
      </c>
      <c r="AI19" s="18">
        <f t="shared" si="48"/>
        <v>11.052759776261546</v>
      </c>
      <c r="AJ19">
        <f t="shared" si="29"/>
        <v>11.09716694707882</v>
      </c>
      <c r="AK19">
        <f t="shared" si="30"/>
        <v>3.6193934462390845E-2</v>
      </c>
      <c r="AL19">
        <v>11.106958441538808</v>
      </c>
      <c r="AM19">
        <v>0</v>
      </c>
      <c r="AN19">
        <v>0</v>
      </c>
      <c r="AO19">
        <v>-0.93713835819087499</v>
      </c>
      <c r="AP19">
        <v>0.36880718699937098</v>
      </c>
      <c r="AR19" t="str">
        <f t="shared" si="11"/>
        <v>down</v>
      </c>
      <c r="AS19">
        <f t="shared" si="31"/>
        <v>11.110510346904839</v>
      </c>
    </row>
    <row r="20" spans="1:45" x14ac:dyDescent="0.4">
      <c r="A20" t="s">
        <v>10</v>
      </c>
      <c r="B20">
        <v>293.310337029035</v>
      </c>
      <c r="C20">
        <v>310.403916421205</v>
      </c>
      <c r="D20">
        <v>300.66215146418199</v>
      </c>
      <c r="E20">
        <v>316.43314555257098</v>
      </c>
      <c r="F20">
        <v>318.05588220293902</v>
      </c>
      <c r="G20">
        <v>318.15487780312202</v>
      </c>
      <c r="H20">
        <v>307.50625498904299</v>
      </c>
      <c r="I20">
        <v>312.78596469902499</v>
      </c>
      <c r="J20">
        <v>313.07464276457199</v>
      </c>
      <c r="K20">
        <v>317.29525686174401</v>
      </c>
      <c r="L20">
        <v>316.47667550463098</v>
      </c>
      <c r="M20">
        <v>308.80535362343898</v>
      </c>
      <c r="N20">
        <v>296.96283013018598</v>
      </c>
      <c r="O20">
        <v>318.05476720703399</v>
      </c>
      <c r="P20">
        <v>302.88314776934197</v>
      </c>
      <c r="Q20">
        <v>310.93704279345297</v>
      </c>
      <c r="R20">
        <v>316.958461469143</v>
      </c>
      <c r="S20" s="5">
        <f t="shared" si="32"/>
        <v>8.1962841061397373</v>
      </c>
      <c r="T20" s="24">
        <f t="shared" si="33"/>
        <v>8.2780029501535211</v>
      </c>
      <c r="U20" s="24">
        <f t="shared" si="34"/>
        <v>8.2319994569827433</v>
      </c>
      <c r="V20" s="24">
        <f t="shared" si="35"/>
        <v>8.3057569160701963</v>
      </c>
      <c r="W20" s="24">
        <f t="shared" si="36"/>
        <v>8.3131364580960341</v>
      </c>
      <c r="X20" s="6">
        <f t="shared" si="37"/>
        <v>8.3135854302655883</v>
      </c>
      <c r="Y20" s="6">
        <f t="shared" si="38"/>
        <v>8.2644719464051182</v>
      </c>
      <c r="Z20" s="6">
        <f t="shared" si="39"/>
        <v>8.2890319674027104</v>
      </c>
      <c r="AA20" s="6">
        <f t="shared" si="40"/>
        <v>8.2903628530285083</v>
      </c>
      <c r="AB20" s="6">
        <f t="shared" si="41"/>
        <v>8.3096821448368114</v>
      </c>
      <c r="AC20" s="6">
        <f t="shared" si="42"/>
        <v>8.3059553659724621</v>
      </c>
      <c r="AD20" s="6">
        <f t="shared" si="43"/>
        <v>8.2705539539708575</v>
      </c>
      <c r="AE20" s="6">
        <f t="shared" si="44"/>
        <v>8.2141385546636236</v>
      </c>
      <c r="AF20" s="6">
        <f t="shared" si="45"/>
        <v>8.3131314004883237</v>
      </c>
      <c r="AG20" s="6">
        <f t="shared" si="46"/>
        <v>8.2426174994829342</v>
      </c>
      <c r="AH20" s="6">
        <f t="shared" si="47"/>
        <v>8.2804786889592492</v>
      </c>
      <c r="AI20" s="7">
        <f t="shared" si="48"/>
        <v>8.3081499722240988</v>
      </c>
      <c r="AJ20">
        <f t="shared" si="29"/>
        <v>8.2835133148083564</v>
      </c>
      <c r="AK20">
        <f t="shared" si="30"/>
        <v>3.115854734059233E-2</v>
      </c>
      <c r="AL20">
        <v>8.1962841061397373</v>
      </c>
      <c r="AM20">
        <v>0</v>
      </c>
      <c r="AN20">
        <v>0</v>
      </c>
      <c r="AO20">
        <v>9.6978475904313495</v>
      </c>
      <c r="AP20" s="1">
        <v>1.0036709232678499E-6</v>
      </c>
      <c r="AQ20" t="s">
        <v>10</v>
      </c>
      <c r="AR20" t="str">
        <f t="shared" si="11"/>
        <v>up</v>
      </c>
      <c r="AS20">
        <f t="shared" si="31"/>
        <v>8.2896974102156094</v>
      </c>
    </row>
    <row r="21" spans="1:45" x14ac:dyDescent="0.4">
      <c r="B21">
        <v>1601.18144304678</v>
      </c>
      <c r="C21">
        <v>1859.02145545297</v>
      </c>
      <c r="D21">
        <v>1966.7497278222199</v>
      </c>
      <c r="E21">
        <v>1966.4268931044501</v>
      </c>
      <c r="F21">
        <v>1835.57249036096</v>
      </c>
      <c r="G21">
        <v>2198.3175318987801</v>
      </c>
      <c r="H21">
        <v>1938.68640801834</v>
      </c>
      <c r="I21">
        <v>1917.1046092561901</v>
      </c>
      <c r="J21">
        <v>1899.7539135171301</v>
      </c>
      <c r="K21">
        <v>1879.33016557102</v>
      </c>
      <c r="L21">
        <v>1850.7263383536499</v>
      </c>
      <c r="M21">
        <v>1900.51484760005</v>
      </c>
      <c r="N21">
        <v>1961.1663758855</v>
      </c>
      <c r="O21">
        <v>1895.82423222945</v>
      </c>
      <c r="P21">
        <v>1878.1155961710001</v>
      </c>
      <c r="Q21">
        <v>1860.4933766976301</v>
      </c>
      <c r="R21">
        <v>1820.6926920391199</v>
      </c>
      <c r="S21" s="8">
        <f t="shared" si="32"/>
        <v>10.644921085428029</v>
      </c>
      <c r="T21" s="22">
        <f t="shared" si="33"/>
        <v>10.860327705536468</v>
      </c>
      <c r="U21" s="22">
        <f t="shared" si="34"/>
        <v>10.941597668612067</v>
      </c>
      <c r="V21" s="22">
        <f t="shared" si="35"/>
        <v>10.941360836101206</v>
      </c>
      <c r="W21" s="22">
        <f t="shared" si="36"/>
        <v>10.842014375083846</v>
      </c>
      <c r="X21" s="9">
        <f t="shared" si="37"/>
        <v>11.10218407341023</v>
      </c>
      <c r="Y21" s="9">
        <f t="shared" si="38"/>
        <v>10.920863744019528</v>
      </c>
      <c r="Z21" s="9">
        <f t="shared" si="39"/>
        <v>10.904713346309522</v>
      </c>
      <c r="AA21" s="9">
        <f t="shared" si="40"/>
        <v>10.89159683440678</v>
      </c>
      <c r="AB21" s="9">
        <f t="shared" si="41"/>
        <v>10.876002830072661</v>
      </c>
      <c r="AC21" s="9">
        <f t="shared" si="42"/>
        <v>10.853875868423588</v>
      </c>
      <c r="AD21" s="9">
        <f t="shared" si="43"/>
        <v>10.892174580830284</v>
      </c>
      <c r="AE21" s="9">
        <f t="shared" si="44"/>
        <v>10.937496216664952</v>
      </c>
      <c r="AF21" s="9">
        <f t="shared" si="45"/>
        <v>10.888609498346771</v>
      </c>
      <c r="AG21" s="9">
        <f t="shared" si="46"/>
        <v>10.875070146849875</v>
      </c>
      <c r="AH21" s="9">
        <f t="shared" si="47"/>
        <v>10.861469539182483</v>
      </c>
      <c r="AI21" s="10">
        <f t="shared" si="48"/>
        <v>10.830271720384349</v>
      </c>
      <c r="AJ21">
        <f t="shared" si="29"/>
        <v>10.902860699908418</v>
      </c>
      <c r="AK21">
        <f t="shared" si="30"/>
        <v>6.9135370868008653E-2</v>
      </c>
      <c r="AL21">
        <v>10.644921085428029</v>
      </c>
      <c r="AM21">
        <v>0</v>
      </c>
      <c r="AN21">
        <v>1</v>
      </c>
      <c r="AO21">
        <v>12.924339905420601</v>
      </c>
      <c r="AP21" s="1">
        <v>5.4061845940172298E-8</v>
      </c>
      <c r="AR21" t="str">
        <f t="shared" si="11"/>
        <v>up</v>
      </c>
      <c r="AS21">
        <f t="shared" si="31"/>
        <v>10.890103166376775</v>
      </c>
    </row>
    <row r="22" spans="1:45" x14ac:dyDescent="0.4">
      <c r="B22">
        <v>2464.87675568641</v>
      </c>
      <c r="C22">
        <v>2210.34104504897</v>
      </c>
      <c r="D22">
        <v>2267.8968012600499</v>
      </c>
      <c r="E22">
        <v>2242.72254054216</v>
      </c>
      <c r="F22">
        <v>2176.3014092982198</v>
      </c>
      <c r="G22">
        <v>2735.4212716674001</v>
      </c>
      <c r="H22">
        <v>2263.18179715305</v>
      </c>
      <c r="I22">
        <v>2259.7054304808798</v>
      </c>
      <c r="J22">
        <v>2236.8555758960001</v>
      </c>
      <c r="K22">
        <v>2236.0161974830698</v>
      </c>
      <c r="L22">
        <v>2194.3920207727501</v>
      </c>
      <c r="M22">
        <v>2197.7800221672901</v>
      </c>
      <c r="N22">
        <v>2322.6863136248198</v>
      </c>
      <c r="O22">
        <v>2190.9871078394899</v>
      </c>
      <c r="P22">
        <v>2151.7637735951198</v>
      </c>
      <c r="Q22">
        <v>2175.7153868319901</v>
      </c>
      <c r="R22">
        <v>2183.77108167088</v>
      </c>
      <c r="S22" s="11">
        <f t="shared" si="32"/>
        <v>11.267299798038064</v>
      </c>
      <c r="T22" s="22">
        <f t="shared" si="33"/>
        <v>11.110053272396641</v>
      </c>
      <c r="U22" s="22">
        <f t="shared" si="34"/>
        <v>11.147139277809192</v>
      </c>
      <c r="V22" s="22">
        <f t="shared" si="35"/>
        <v>11.131035432440777</v>
      </c>
      <c r="W22" s="22">
        <f t="shared" si="36"/>
        <v>11.087662662751482</v>
      </c>
      <c r="X22" s="12">
        <f t="shared" si="37"/>
        <v>11.417547318682892</v>
      </c>
      <c r="Y22" s="12">
        <f t="shared" si="38"/>
        <v>11.144136762911049</v>
      </c>
      <c r="Z22" s="12">
        <f t="shared" si="39"/>
        <v>11.141919003460737</v>
      </c>
      <c r="AA22" s="12">
        <f t="shared" si="40"/>
        <v>11.127256395478014</v>
      </c>
      <c r="AB22" s="12">
        <f t="shared" si="41"/>
        <v>11.126714923623092</v>
      </c>
      <c r="AC22" s="12">
        <f t="shared" si="42"/>
        <v>11.099605566056562</v>
      </c>
      <c r="AD22" s="12">
        <f t="shared" si="43"/>
        <v>11.101831277495956</v>
      </c>
      <c r="AE22" s="12">
        <f t="shared" si="44"/>
        <v>11.18157861128581</v>
      </c>
      <c r="AF22" s="12">
        <f t="shared" si="45"/>
        <v>11.097365279939217</v>
      </c>
      <c r="AG22" s="12">
        <f t="shared" si="46"/>
        <v>11.071303988314394</v>
      </c>
      <c r="AH22" s="12">
        <f t="shared" si="47"/>
        <v>11.087274129457336</v>
      </c>
      <c r="AI22" s="13">
        <f t="shared" si="48"/>
        <v>11.092605915348587</v>
      </c>
      <c r="AJ22">
        <f t="shared" si="29"/>
        <v>11.140761597671139</v>
      </c>
      <c r="AK22">
        <f t="shared" si="30"/>
        <v>9.2326329582718178E-2</v>
      </c>
      <c r="AL22" s="4">
        <v>11.267299798038064</v>
      </c>
      <c r="AM22" s="4">
        <v>1</v>
      </c>
      <c r="AN22" s="4">
        <v>1</v>
      </c>
      <c r="AO22" s="4">
        <v>-4.7477376427884996</v>
      </c>
      <c r="AP22" s="4">
        <v>6.01882009983487E-4</v>
      </c>
      <c r="AR22" t="str">
        <f t="shared" si="11"/>
        <v>down</v>
      </c>
      <c r="AS22">
        <f t="shared" si="31"/>
        <v>11.118384098009866</v>
      </c>
    </row>
    <row r="23" spans="1:45" x14ac:dyDescent="0.4">
      <c r="A23" t="s">
        <v>11</v>
      </c>
      <c r="B23">
        <v>443.79698332809602</v>
      </c>
      <c r="C23">
        <v>435.74251551145198</v>
      </c>
      <c r="D23">
        <v>438.38650274297203</v>
      </c>
      <c r="E23">
        <v>445.06204068131802</v>
      </c>
      <c r="F23">
        <v>457.27632167615099</v>
      </c>
      <c r="G23">
        <v>453.00517488304001</v>
      </c>
      <c r="H23">
        <v>456.42645600828001</v>
      </c>
      <c r="I23">
        <v>438.07486942544</v>
      </c>
      <c r="J23">
        <v>447.03057754957399</v>
      </c>
      <c r="K23">
        <v>430.60573590080497</v>
      </c>
      <c r="L23">
        <v>440.14729606665202</v>
      </c>
      <c r="M23">
        <v>455.51748398348502</v>
      </c>
      <c r="N23">
        <v>464.81752085827299</v>
      </c>
      <c r="O23">
        <v>463.488609627877</v>
      </c>
      <c r="P23">
        <v>455.68410779571002</v>
      </c>
      <c r="Q23">
        <v>452.44270643252401</v>
      </c>
      <c r="R23">
        <v>449.617428495632</v>
      </c>
      <c r="S23" s="14">
        <f t="shared" si="32"/>
        <v>8.7937560507472625</v>
      </c>
      <c r="T23" s="22">
        <f t="shared" si="33"/>
        <v>8.7673320740287366</v>
      </c>
      <c r="U23" s="22">
        <f t="shared" si="34"/>
        <v>8.7760595703597986</v>
      </c>
      <c r="V23" s="22">
        <f t="shared" si="35"/>
        <v>8.7978626484257259</v>
      </c>
      <c r="W23" s="22">
        <f t="shared" si="36"/>
        <v>8.8369224063505722</v>
      </c>
      <c r="X23" s="4">
        <f t="shared" si="37"/>
        <v>8.8233837206984571</v>
      </c>
      <c r="Y23" s="4">
        <f t="shared" si="38"/>
        <v>8.8342386072684427</v>
      </c>
      <c r="Z23" s="4">
        <f t="shared" si="39"/>
        <v>8.7750336452591551</v>
      </c>
      <c r="AA23" s="4">
        <f t="shared" si="40"/>
        <v>8.80422970702306</v>
      </c>
      <c r="AB23" s="4">
        <f t="shared" si="41"/>
        <v>8.7502237268844496</v>
      </c>
      <c r="AC23" s="4">
        <f t="shared" si="42"/>
        <v>8.781842594760187</v>
      </c>
      <c r="AD23" s="4">
        <f t="shared" si="43"/>
        <v>8.8313626193721486</v>
      </c>
      <c r="AE23" s="4">
        <f t="shared" si="44"/>
        <v>8.860520640571675</v>
      </c>
      <c r="AF23" s="4">
        <f t="shared" si="45"/>
        <v>8.8563900743962005</v>
      </c>
      <c r="AG23" s="4">
        <f t="shared" si="46"/>
        <v>8.8318902465238978</v>
      </c>
      <c r="AH23" s="4">
        <f t="shared" si="47"/>
        <v>8.821591302680055</v>
      </c>
      <c r="AI23" s="15">
        <f t="shared" si="48"/>
        <v>8.8125541495259228</v>
      </c>
      <c r="AJ23">
        <f t="shared" si="29"/>
        <v>8.8152717529136364</v>
      </c>
      <c r="AK23">
        <f t="shared" si="30"/>
        <v>3.2802331627465049E-2</v>
      </c>
      <c r="AL23">
        <v>8.7937560507472625</v>
      </c>
      <c r="AM23">
        <v>0</v>
      </c>
      <c r="AN23">
        <v>0</v>
      </c>
      <c r="AO23">
        <v>2.2721731767878799</v>
      </c>
      <c r="AP23">
        <v>4.4138805952751298E-2</v>
      </c>
      <c r="AQ23" t="s">
        <v>11</v>
      </c>
      <c r="AR23" t="str">
        <f t="shared" si="11"/>
        <v>up</v>
      </c>
      <c r="AS23">
        <f t="shared" si="31"/>
        <v>8.8170727261029889</v>
      </c>
    </row>
    <row r="24" spans="1:45" x14ac:dyDescent="0.4">
      <c r="B24">
        <v>1520.78193679739</v>
      </c>
      <c r="C24">
        <v>1679.26274646208</v>
      </c>
      <c r="D24">
        <v>1677.88902111024</v>
      </c>
      <c r="E24">
        <v>1690.1843213805701</v>
      </c>
      <c r="F24">
        <v>1654.52434757878</v>
      </c>
      <c r="G24">
        <v>1723.63989728912</v>
      </c>
      <c r="H24">
        <v>1724.2581023693101</v>
      </c>
      <c r="I24">
        <v>1663.72086390969</v>
      </c>
      <c r="J24">
        <v>1691.4417035507799</v>
      </c>
      <c r="K24">
        <v>1743.4731702736501</v>
      </c>
      <c r="L24">
        <v>1700.94441749209</v>
      </c>
      <c r="M24">
        <v>1708.78911635082</v>
      </c>
      <c r="N24">
        <v>1735.86968821656</v>
      </c>
      <c r="O24">
        <v>1596.9332325803</v>
      </c>
      <c r="P24">
        <v>1667.1090605428401</v>
      </c>
      <c r="Q24">
        <v>1621.1880807621301</v>
      </c>
      <c r="R24">
        <v>1693.32155401813</v>
      </c>
      <c r="S24" s="8">
        <f t="shared" si="32"/>
        <v>10.570597586143364</v>
      </c>
      <c r="T24" s="22">
        <f t="shared" si="33"/>
        <v>10.713612264407663</v>
      </c>
      <c r="U24" s="22">
        <f t="shared" si="34"/>
        <v>10.712431580899457</v>
      </c>
      <c r="V24" s="22">
        <f t="shared" si="35"/>
        <v>10.722964871430703</v>
      </c>
      <c r="W24" s="22">
        <f t="shared" si="36"/>
        <v>10.69220080681886</v>
      </c>
      <c r="X24" s="9">
        <f t="shared" si="37"/>
        <v>10.751242682836031</v>
      </c>
      <c r="Y24" s="9">
        <f t="shared" si="38"/>
        <v>10.751760030746606</v>
      </c>
      <c r="Z24" s="9">
        <f t="shared" si="39"/>
        <v>10.700197685668636</v>
      </c>
      <c r="AA24" s="9">
        <f t="shared" si="40"/>
        <v>10.724037739389306</v>
      </c>
      <c r="AB24" s="9">
        <f t="shared" si="41"/>
        <v>10.767748447795359</v>
      </c>
      <c r="AC24" s="9">
        <f t="shared" si="42"/>
        <v>10.732120282854046</v>
      </c>
      <c r="AD24" s="9">
        <f t="shared" si="43"/>
        <v>10.73875864799126</v>
      </c>
      <c r="AE24" s="9">
        <f t="shared" si="44"/>
        <v>10.761442933354532</v>
      </c>
      <c r="AF24" s="9">
        <f t="shared" si="45"/>
        <v>10.6410882799166</v>
      </c>
      <c r="AG24" s="9">
        <f t="shared" si="46"/>
        <v>10.703132771684469</v>
      </c>
      <c r="AH24" s="9">
        <f t="shared" si="47"/>
        <v>10.662835758270397</v>
      </c>
      <c r="AI24" s="10">
        <f t="shared" si="48"/>
        <v>10.725640245100536</v>
      </c>
      <c r="AJ24">
        <f t="shared" si="29"/>
        <v>10.721667125467315</v>
      </c>
      <c r="AK24">
        <f t="shared" si="30"/>
        <v>3.8925608614249589E-2</v>
      </c>
      <c r="AL24">
        <v>10.570597586143364</v>
      </c>
      <c r="AM24">
        <v>0</v>
      </c>
      <c r="AN24">
        <v>0</v>
      </c>
      <c r="AO24">
        <v>13.4441117453188</v>
      </c>
      <c r="AP24" s="1">
        <v>3.5883145374653698E-8</v>
      </c>
      <c r="AR24" t="str">
        <f t="shared" si="11"/>
        <v>up</v>
      </c>
      <c r="AS24">
        <f t="shared" si="31"/>
        <v>10.723501305410004</v>
      </c>
    </row>
    <row r="25" spans="1:45" ht="18" thickBot="1" x14ac:dyDescent="0.45">
      <c r="B25">
        <v>2205.6045625960501</v>
      </c>
      <c r="C25">
        <v>2246.3661657217399</v>
      </c>
      <c r="D25">
        <v>2237.9099684330799</v>
      </c>
      <c r="E25">
        <v>2239.8609912051402</v>
      </c>
      <c r="F25">
        <v>2200.3761190366999</v>
      </c>
      <c r="G25">
        <v>2221.36339982868</v>
      </c>
      <c r="H25">
        <v>2264.1094702660098</v>
      </c>
      <c r="I25">
        <v>2187.8709273434501</v>
      </c>
      <c r="J25">
        <v>2188.0361376721598</v>
      </c>
      <c r="K25">
        <v>2141.7438071069801</v>
      </c>
      <c r="L25">
        <v>2218.7588544178302</v>
      </c>
      <c r="M25">
        <v>2221.3491063726001</v>
      </c>
      <c r="N25">
        <v>2292.8912782013699</v>
      </c>
      <c r="O25">
        <v>2250.1980538897201</v>
      </c>
      <c r="P25">
        <v>2245.9084453354299</v>
      </c>
      <c r="Q25">
        <v>2206.3503943800902</v>
      </c>
      <c r="R25">
        <v>2203.14153015589</v>
      </c>
      <c r="S25" s="16">
        <f t="shared" si="32"/>
        <v>11.106958441538808</v>
      </c>
      <c r="T25" s="25">
        <f t="shared" si="33"/>
        <v>11.133377396022141</v>
      </c>
      <c r="U25" s="25">
        <f t="shared" si="34"/>
        <v>11.127936282232964</v>
      </c>
      <c r="V25" s="25">
        <f t="shared" si="35"/>
        <v>11.129193484122657</v>
      </c>
      <c r="W25" s="25">
        <f t="shared" si="36"/>
        <v>11.10353443508923</v>
      </c>
      <c r="X25" s="17">
        <f t="shared" si="37"/>
        <v>11.117229711875863</v>
      </c>
      <c r="Y25" s="17">
        <f t="shared" si="38"/>
        <v>11.144727999188687</v>
      </c>
      <c r="Z25" s="17">
        <f t="shared" si="39"/>
        <v>11.095311914029221</v>
      </c>
      <c r="AA25" s="17">
        <f t="shared" si="40"/>
        <v>11.095420850585004</v>
      </c>
      <c r="AB25" s="17">
        <f t="shared" si="41"/>
        <v>11.064570201574981</v>
      </c>
      <c r="AC25" s="17">
        <f t="shared" si="42"/>
        <v>11.115537161552327</v>
      </c>
      <c r="AD25" s="17">
        <f t="shared" si="43"/>
        <v>11.117220428764172</v>
      </c>
      <c r="AE25" s="17">
        <f t="shared" si="44"/>
        <v>11.162952233074737</v>
      </c>
      <c r="AF25" s="17">
        <f t="shared" si="45"/>
        <v>11.13583627223314</v>
      </c>
      <c r="AG25" s="17">
        <f t="shared" si="46"/>
        <v>11.133083402003118</v>
      </c>
      <c r="AH25" s="17">
        <f t="shared" si="47"/>
        <v>11.1074462107191</v>
      </c>
      <c r="AI25" s="18">
        <f t="shared" si="48"/>
        <v>11.105346461632552</v>
      </c>
      <c r="AJ25">
        <f t="shared" si="29"/>
        <v>11.116223570602742</v>
      </c>
      <c r="AK25">
        <f t="shared" si="30"/>
        <v>2.5938623619727499E-2</v>
      </c>
      <c r="AL25">
        <v>11.106958441538808</v>
      </c>
      <c r="AM25">
        <v>0</v>
      </c>
      <c r="AN25">
        <v>0</v>
      </c>
      <c r="AO25">
        <v>1.2373574389797299</v>
      </c>
      <c r="AP25">
        <v>0.24171727734606799</v>
      </c>
      <c r="AR25" t="str">
        <f t="shared" si="11"/>
        <v>up</v>
      </c>
      <c r="AS25">
        <f t="shared" si="31"/>
        <v>11.117225070320018</v>
      </c>
    </row>
    <row r="26" spans="1:45" x14ac:dyDescent="0.4">
      <c r="A26" t="s">
        <v>19</v>
      </c>
      <c r="B26">
        <v>293.310337029035</v>
      </c>
      <c r="C26">
        <v>382.87233813573698</v>
      </c>
      <c r="D26">
        <v>367.66185539435997</v>
      </c>
      <c r="E26">
        <v>333.65329296433498</v>
      </c>
      <c r="F26">
        <v>329.265402935883</v>
      </c>
      <c r="G26">
        <v>366.52370258431898</v>
      </c>
      <c r="H26">
        <v>330.9665669698</v>
      </c>
      <c r="I26">
        <v>339.54600791818302</v>
      </c>
      <c r="J26">
        <v>378.65287344973802</v>
      </c>
      <c r="K26">
        <v>358.57415148871701</v>
      </c>
      <c r="L26">
        <v>366.54548196291603</v>
      </c>
      <c r="M26">
        <v>366.67075590016901</v>
      </c>
      <c r="N26">
        <v>350.12976076510301</v>
      </c>
      <c r="O26">
        <v>334.67326052854702</v>
      </c>
      <c r="P26">
        <v>336.80336432632998</v>
      </c>
      <c r="Q26">
        <v>344.74539906427799</v>
      </c>
      <c r="R26">
        <v>330.72834587432601</v>
      </c>
      <c r="S26" s="5">
        <f t="shared" si="32"/>
        <v>8.1962841061397373</v>
      </c>
      <c r="T26" s="24">
        <f t="shared" si="33"/>
        <v>8.5807196215063133</v>
      </c>
      <c r="U26" s="24">
        <f t="shared" si="34"/>
        <v>8.5222356956931264</v>
      </c>
      <c r="V26" s="24">
        <f t="shared" si="35"/>
        <v>8.3822059322585716</v>
      </c>
      <c r="W26" s="24">
        <f t="shared" si="36"/>
        <v>8.3631071206724368</v>
      </c>
      <c r="X26" s="6">
        <f t="shared" si="37"/>
        <v>8.5177626882569726</v>
      </c>
      <c r="Y26" s="6">
        <f t="shared" si="38"/>
        <v>8.3705416783994124</v>
      </c>
      <c r="Z26" s="6">
        <f t="shared" si="39"/>
        <v>8.4074632602633574</v>
      </c>
      <c r="AA26" s="6">
        <f t="shared" si="40"/>
        <v>8.564732066579051</v>
      </c>
      <c r="AB26" s="6">
        <f t="shared" si="41"/>
        <v>8.4861276822667744</v>
      </c>
      <c r="AC26" s="6">
        <f t="shared" si="42"/>
        <v>8.5178484127756597</v>
      </c>
      <c r="AD26" s="6">
        <f t="shared" si="43"/>
        <v>8.51834139719268</v>
      </c>
      <c r="AE26" s="6">
        <f t="shared" si="44"/>
        <v>8.4517458847414382</v>
      </c>
      <c r="AF26" s="6">
        <f t="shared" si="45"/>
        <v>8.3866094780447185</v>
      </c>
      <c r="AG26" s="6">
        <f t="shared" si="46"/>
        <v>8.3957627393211673</v>
      </c>
      <c r="AH26" s="6">
        <f t="shared" si="47"/>
        <v>8.4293874875866628</v>
      </c>
      <c r="AI26" s="7">
        <f t="shared" si="48"/>
        <v>8.3695028902774169</v>
      </c>
      <c r="AJ26">
        <f t="shared" si="29"/>
        <v>8.4513188054754433</v>
      </c>
      <c r="AK26">
        <f t="shared" si="30"/>
        <v>6.7624812171166879E-2</v>
      </c>
      <c r="AL26">
        <v>8.1962841061397373</v>
      </c>
      <c r="AM26">
        <v>0</v>
      </c>
      <c r="AN26">
        <v>0</v>
      </c>
      <c r="AO26">
        <v>13.0642301843806</v>
      </c>
      <c r="AP26" s="1">
        <v>4.83466624743005E-8</v>
      </c>
      <c r="AQ26" t="s">
        <v>19</v>
      </c>
      <c r="AR26" t="str">
        <f t="shared" si="11"/>
        <v>up</v>
      </c>
      <c r="AS26">
        <f t="shared" si="31"/>
        <v>8.4405666861640505</v>
      </c>
    </row>
    <row r="27" spans="1:45" x14ac:dyDescent="0.4">
      <c r="B27">
        <v>1601.18144304678</v>
      </c>
      <c r="C27">
        <v>1676.7280900051401</v>
      </c>
      <c r="D27">
        <v>1675.4584008424499</v>
      </c>
      <c r="E27">
        <v>1778.83584643528</v>
      </c>
      <c r="F27">
        <v>1749.85860546711</v>
      </c>
      <c r="G27">
        <v>1862.29092905622</v>
      </c>
      <c r="H27">
        <v>1851.7527546071401</v>
      </c>
      <c r="I27">
        <v>1783.3825244454099</v>
      </c>
      <c r="J27">
        <v>1784.5164504263801</v>
      </c>
      <c r="K27">
        <v>1773.56087074127</v>
      </c>
      <c r="L27">
        <v>1727.0569639105599</v>
      </c>
      <c r="M27">
        <v>1783.89477213176</v>
      </c>
      <c r="N27">
        <v>1800.9959617059701</v>
      </c>
      <c r="O27">
        <v>1699.2943830147899</v>
      </c>
      <c r="P27">
        <v>1669.77470385374</v>
      </c>
      <c r="Q27">
        <v>1723.8027949109201</v>
      </c>
      <c r="R27">
        <v>1626.7386688961799</v>
      </c>
      <c r="S27" s="8">
        <f t="shared" si="32"/>
        <v>10.644921085428029</v>
      </c>
      <c r="T27" s="22">
        <f t="shared" si="33"/>
        <v>10.711433034979295</v>
      </c>
      <c r="U27" s="22">
        <f t="shared" si="34"/>
        <v>10.710340151662043</v>
      </c>
      <c r="V27" s="22">
        <f t="shared" si="35"/>
        <v>10.796717667408453</v>
      </c>
      <c r="W27" s="22">
        <f t="shared" si="36"/>
        <v>10.773022636758149</v>
      </c>
      <c r="X27" s="9">
        <f t="shared" si="37"/>
        <v>10.862862754508445</v>
      </c>
      <c r="Y27" s="9">
        <f t="shared" si="38"/>
        <v>10.854675767971731</v>
      </c>
      <c r="Z27" s="9">
        <f t="shared" si="39"/>
        <v>10.800400469919026</v>
      </c>
      <c r="AA27" s="9">
        <f t="shared" si="40"/>
        <v>10.801317485482572</v>
      </c>
      <c r="AB27" s="9">
        <f t="shared" si="41"/>
        <v>10.792433130813137</v>
      </c>
      <c r="AC27" s="9">
        <f t="shared" si="42"/>
        <v>10.754099953050613</v>
      </c>
      <c r="AD27" s="9">
        <f t="shared" si="43"/>
        <v>10.800814801152873</v>
      </c>
      <c r="AE27" s="9">
        <f t="shared" si="44"/>
        <v>10.814579231018268</v>
      </c>
      <c r="AF27" s="9">
        <f t="shared" si="45"/>
        <v>10.730720088994602</v>
      </c>
      <c r="AG27" s="9">
        <f t="shared" si="46"/>
        <v>10.705437743313684</v>
      </c>
      <c r="AH27" s="9">
        <f t="shared" si="47"/>
        <v>10.751379022501284</v>
      </c>
      <c r="AI27" s="10">
        <f t="shared" si="48"/>
        <v>10.667766789286793</v>
      </c>
      <c r="AJ27">
        <f t="shared" si="29"/>
        <v>10.778040603167751</v>
      </c>
      <c r="AK27">
        <f t="shared" si="30"/>
        <v>5.8094842491500924E-2</v>
      </c>
      <c r="AL27">
        <v>10.644921085428029</v>
      </c>
      <c r="AM27">
        <v>0</v>
      </c>
      <c r="AN27">
        <v>0</v>
      </c>
      <c r="AO27">
        <v>7.93770148517868</v>
      </c>
      <c r="AP27" s="1">
        <v>7.0357325105664201E-6</v>
      </c>
      <c r="AR27" t="str">
        <f t="shared" si="11"/>
        <v>up</v>
      </c>
      <c r="AS27">
        <f t="shared" si="31"/>
        <v>10.782727883785643</v>
      </c>
    </row>
    <row r="28" spans="1:45" x14ac:dyDescent="0.4">
      <c r="B28">
        <v>2464.87675568641</v>
      </c>
      <c r="C28">
        <v>2098.4488275024601</v>
      </c>
      <c r="D28">
        <v>2092.4554209603298</v>
      </c>
      <c r="E28">
        <v>2237.5203391586401</v>
      </c>
      <c r="F28">
        <v>2185.1278665988102</v>
      </c>
      <c r="G28">
        <v>2336.2744199846902</v>
      </c>
      <c r="H28">
        <v>2328.3270343991198</v>
      </c>
      <c r="I28">
        <v>2406.7008879289701</v>
      </c>
      <c r="J28">
        <v>2372.4795604617598</v>
      </c>
      <c r="K28">
        <v>2367.9015200870599</v>
      </c>
      <c r="L28">
        <v>2390.2572939000802</v>
      </c>
      <c r="M28">
        <v>2297.0684979395101</v>
      </c>
      <c r="N28">
        <v>2292.0395495754801</v>
      </c>
      <c r="O28">
        <v>2352.0349643026698</v>
      </c>
      <c r="P28">
        <v>2302.2827263815798</v>
      </c>
      <c r="Q28">
        <v>2237.1329683507302</v>
      </c>
      <c r="R28">
        <v>2350.4409032302901</v>
      </c>
      <c r="S28" s="11">
        <f t="shared" si="32"/>
        <v>11.267299798038064</v>
      </c>
      <c r="T28" s="22">
        <f t="shared" si="33"/>
        <v>11.035107566943054</v>
      </c>
      <c r="U28" s="22">
        <f t="shared" si="34"/>
        <v>11.030981171645807</v>
      </c>
      <c r="V28" s="22">
        <f t="shared" si="35"/>
        <v>11.127685081260184</v>
      </c>
      <c r="W28" s="22">
        <f t="shared" si="36"/>
        <v>11.093501988694838</v>
      </c>
      <c r="X28" s="12">
        <f t="shared" si="37"/>
        <v>11.189994028528373</v>
      </c>
      <c r="Y28" s="12">
        <f t="shared" si="38"/>
        <v>11.185077996589222</v>
      </c>
      <c r="Z28" s="12">
        <f t="shared" si="39"/>
        <v>11.232841135109226</v>
      </c>
      <c r="AA28" s="12">
        <f t="shared" si="40"/>
        <v>11.212179942763063</v>
      </c>
      <c r="AB28" s="12">
        <f t="shared" si="41"/>
        <v>11.209393365866942</v>
      </c>
      <c r="AC28" s="12">
        <f t="shared" si="42"/>
        <v>11.22295020690772</v>
      </c>
      <c r="AD28" s="12">
        <f t="shared" si="43"/>
        <v>11.165578162781586</v>
      </c>
      <c r="AE28" s="12">
        <f t="shared" si="44"/>
        <v>11.162416222947192</v>
      </c>
      <c r="AF28" s="12">
        <f t="shared" si="45"/>
        <v>11.199693791456745</v>
      </c>
      <c r="AG28" s="12">
        <f t="shared" si="46"/>
        <v>11.168849295761575</v>
      </c>
      <c r="AH28" s="12">
        <f t="shared" si="47"/>
        <v>11.127435292994347</v>
      </c>
      <c r="AI28" s="13">
        <f t="shared" si="48"/>
        <v>11.198715692192927</v>
      </c>
      <c r="AJ28">
        <f t="shared" si="29"/>
        <v>11.189593761158244</v>
      </c>
      <c r="AK28">
        <f t="shared" si="30"/>
        <v>2.9695876530284476E-2</v>
      </c>
      <c r="AL28">
        <v>11.267299798038064</v>
      </c>
      <c r="AM28">
        <v>0</v>
      </c>
      <c r="AN28">
        <v>0</v>
      </c>
      <c r="AO28">
        <v>-9.0646119815352399</v>
      </c>
      <c r="AP28" s="1">
        <v>1.9543543627836699E-6</v>
      </c>
      <c r="AR28" t="str">
        <f t="shared" si="11"/>
        <v>down</v>
      </c>
      <c r="AS28">
        <f t="shared" si="31"/>
        <v>11.176963646175398</v>
      </c>
    </row>
    <row r="29" spans="1:45" x14ac:dyDescent="0.4">
      <c r="A29" t="s">
        <v>12</v>
      </c>
      <c r="B29">
        <v>443.79698332809602</v>
      </c>
      <c r="C29">
        <v>484.99983697995401</v>
      </c>
      <c r="D29">
        <v>508.208215946096</v>
      </c>
      <c r="E29">
        <v>427.03722496958602</v>
      </c>
      <c r="F29">
        <v>411.506239214544</v>
      </c>
      <c r="G29">
        <v>478.47595203368701</v>
      </c>
      <c r="H29">
        <v>499.95258101714597</v>
      </c>
      <c r="I29">
        <v>503.41689986814202</v>
      </c>
      <c r="J29">
        <v>445.807522398809</v>
      </c>
      <c r="K29">
        <v>514.44639462790099</v>
      </c>
      <c r="L29">
        <v>492.13512229929</v>
      </c>
      <c r="M29">
        <v>481.989997731774</v>
      </c>
      <c r="N29">
        <v>451.56859656213402</v>
      </c>
      <c r="O29">
        <v>425.76278243505402</v>
      </c>
      <c r="P29">
        <v>483.56967321124699</v>
      </c>
      <c r="Q29">
        <v>488.66728192987199</v>
      </c>
      <c r="R29">
        <v>484.60963550386703</v>
      </c>
      <c r="S29" s="14">
        <f t="shared" si="32"/>
        <v>8.7937560507472625</v>
      </c>
      <c r="T29" s="22">
        <f t="shared" si="33"/>
        <v>8.9218404521502599</v>
      </c>
      <c r="U29" s="22">
        <f t="shared" si="34"/>
        <v>8.9892758886781472</v>
      </c>
      <c r="V29" s="22">
        <f t="shared" si="35"/>
        <v>8.7382180252838211</v>
      </c>
      <c r="W29" s="22">
        <f t="shared" si="36"/>
        <v>8.6847704945787161</v>
      </c>
      <c r="X29" s="4">
        <f t="shared" si="37"/>
        <v>8.9023026071640246</v>
      </c>
      <c r="Y29" s="4">
        <f t="shared" si="38"/>
        <v>8.9656474559108901</v>
      </c>
      <c r="Z29" s="4">
        <f t="shared" si="39"/>
        <v>8.9756098388256849</v>
      </c>
      <c r="AA29" s="4">
        <f t="shared" si="40"/>
        <v>8.8002771501047725</v>
      </c>
      <c r="AB29" s="4">
        <f t="shared" si="41"/>
        <v>9.0068769457402791</v>
      </c>
      <c r="AC29" s="4">
        <f t="shared" si="42"/>
        <v>8.9429106710037036</v>
      </c>
      <c r="AD29" s="4">
        <f t="shared" si="43"/>
        <v>8.912859397697817</v>
      </c>
      <c r="AE29" s="4">
        <f t="shared" si="44"/>
        <v>8.8188013500234099</v>
      </c>
      <c r="AF29" s="4">
        <f t="shared" si="45"/>
        <v>8.7339060335454519</v>
      </c>
      <c r="AG29" s="4">
        <f t="shared" si="46"/>
        <v>8.9175799594244953</v>
      </c>
      <c r="AH29" s="4">
        <f t="shared" si="47"/>
        <v>8.9327087038586654</v>
      </c>
      <c r="AI29" s="15">
        <f t="shared" si="48"/>
        <v>8.9206792799858707</v>
      </c>
      <c r="AJ29">
        <f t="shared" si="29"/>
        <v>8.9025132827737554</v>
      </c>
      <c r="AK29">
        <f t="shared" si="30"/>
        <v>7.9382234433917245E-2</v>
      </c>
      <c r="AL29">
        <v>8.7937560507472625</v>
      </c>
      <c r="AM29">
        <v>0</v>
      </c>
      <c r="AN29">
        <v>0</v>
      </c>
      <c r="AO29">
        <v>4.7459750312233098</v>
      </c>
      <c r="AP29">
        <v>6.0359513563434399E-4</v>
      </c>
      <c r="AQ29" t="s">
        <v>12</v>
      </c>
      <c r="AR29" t="str">
        <f t="shared" si="11"/>
        <v>up</v>
      </c>
      <c r="AS29">
        <f t="shared" si="31"/>
        <v>8.919129619705183</v>
      </c>
    </row>
    <row r="30" spans="1:45" x14ac:dyDescent="0.4">
      <c r="B30">
        <v>1520.78193679739</v>
      </c>
      <c r="C30">
        <v>1842.63268401869</v>
      </c>
      <c r="D30">
        <v>1700.2257774500399</v>
      </c>
      <c r="E30">
        <v>1488.4293444672601</v>
      </c>
      <c r="F30">
        <v>1417.76735225065</v>
      </c>
      <c r="G30">
        <v>1551.44460557296</v>
      </c>
      <c r="H30">
        <v>1618.58526211193</v>
      </c>
      <c r="I30">
        <v>1591.07836924549</v>
      </c>
      <c r="J30">
        <v>1484.00967445489</v>
      </c>
      <c r="K30">
        <v>1595.52677609233</v>
      </c>
      <c r="L30">
        <v>1517.7855418587601</v>
      </c>
      <c r="M30">
        <v>1587.8936021197701</v>
      </c>
      <c r="N30">
        <v>1568.0559388937299</v>
      </c>
      <c r="O30">
        <v>1409.06257303654</v>
      </c>
      <c r="P30">
        <v>1591.65348017413</v>
      </c>
      <c r="Q30">
        <v>1713.61585453265</v>
      </c>
      <c r="R30">
        <v>1594.46720225526</v>
      </c>
      <c r="S30" s="8">
        <f t="shared" si="32"/>
        <v>10.570597586143364</v>
      </c>
      <c r="T30" s="22">
        <f t="shared" si="33"/>
        <v>10.847552793091598</v>
      </c>
      <c r="U30" s="22">
        <f t="shared" si="34"/>
        <v>10.731510623012959</v>
      </c>
      <c r="V30" s="22">
        <f t="shared" si="35"/>
        <v>10.539575023331713</v>
      </c>
      <c r="W30" s="22">
        <f t="shared" si="36"/>
        <v>10.46940509841648</v>
      </c>
      <c r="X30" s="9">
        <f t="shared" si="37"/>
        <v>10.599396470931303</v>
      </c>
      <c r="Y30" s="9">
        <f t="shared" si="38"/>
        <v>10.660517648964921</v>
      </c>
      <c r="Z30" s="9">
        <f t="shared" si="39"/>
        <v>10.635789182642361</v>
      </c>
      <c r="AA30" s="9">
        <f t="shared" si="40"/>
        <v>10.535284781770804</v>
      </c>
      <c r="AB30" s="9">
        <f t="shared" si="41"/>
        <v>10.639817104756265</v>
      </c>
      <c r="AC30" s="9">
        <f t="shared" si="42"/>
        <v>10.56775224171701</v>
      </c>
      <c r="AD30" s="9">
        <f t="shared" si="43"/>
        <v>10.632898531628644</v>
      </c>
      <c r="AE30" s="9">
        <f t="shared" si="44"/>
        <v>10.614761311797009</v>
      </c>
      <c r="AF30" s="9">
        <f t="shared" si="45"/>
        <v>10.46051996430471</v>
      </c>
      <c r="AG30" s="9">
        <f t="shared" si="46"/>
        <v>10.636310564733593</v>
      </c>
      <c r="AH30" s="9">
        <f t="shared" si="47"/>
        <v>10.742828017872824</v>
      </c>
      <c r="AI30" s="10">
        <f t="shared" si="48"/>
        <v>10.638858706723672</v>
      </c>
      <c r="AJ30">
        <f t="shared" si="29"/>
        <v>10.61372787732026</v>
      </c>
      <c r="AK30">
        <f t="shared" si="30"/>
        <v>6.9725910444777633E-2</v>
      </c>
      <c r="AL30">
        <v>10.570597586143364</v>
      </c>
      <c r="AM30">
        <v>0</v>
      </c>
      <c r="AN30">
        <v>0</v>
      </c>
      <c r="AO30">
        <v>2.1427857900044498</v>
      </c>
      <c r="AP30">
        <v>5.5336728821870802E-2</v>
      </c>
      <c r="AR30" t="str">
        <f t="shared" si="11"/>
        <v>up</v>
      </c>
      <c r="AS30">
        <f t="shared" si="31"/>
        <v>10.634343857135502</v>
      </c>
    </row>
    <row r="31" spans="1:45" ht="18" thickBot="1" x14ac:dyDescent="0.45">
      <c r="B31">
        <v>2205.6045625960501</v>
      </c>
      <c r="C31">
        <v>2611.5398490295202</v>
      </c>
      <c r="D31">
        <v>2433.7528059759602</v>
      </c>
      <c r="E31">
        <v>2166.5145805074999</v>
      </c>
      <c r="F31">
        <v>2311.1385691727801</v>
      </c>
      <c r="G31">
        <v>2415.41259204877</v>
      </c>
      <c r="H31">
        <v>2225.91026816876</v>
      </c>
      <c r="I31">
        <v>2108.3721205924799</v>
      </c>
      <c r="J31">
        <v>2136.4875611871698</v>
      </c>
      <c r="K31">
        <v>2105.3337006357401</v>
      </c>
      <c r="L31">
        <v>2398.3602889132499</v>
      </c>
      <c r="M31">
        <v>2253.7393817439402</v>
      </c>
      <c r="N31">
        <v>2049.6795368614798</v>
      </c>
      <c r="O31">
        <v>2126.0588307195098</v>
      </c>
      <c r="P31">
        <v>2047.3354754103</v>
      </c>
      <c r="Q31">
        <v>2236.82808781622</v>
      </c>
      <c r="R31">
        <v>2097.91351515416</v>
      </c>
      <c r="S31" s="16">
        <f t="shared" si="32"/>
        <v>11.106958441538808</v>
      </c>
      <c r="T31" s="25">
        <f t="shared" si="33"/>
        <v>11.35068500237136</v>
      </c>
      <c r="U31" s="25">
        <f t="shared" si="34"/>
        <v>11.2489669269524</v>
      </c>
      <c r="V31" s="25">
        <f t="shared" si="35"/>
        <v>11.08116023055185</v>
      </c>
      <c r="W31" s="25">
        <f t="shared" si="36"/>
        <v>11.174388046875752</v>
      </c>
      <c r="X31" s="17">
        <f t="shared" si="37"/>
        <v>11.238053930725627</v>
      </c>
      <c r="Y31" s="17">
        <f t="shared" si="38"/>
        <v>11.12017971998471</v>
      </c>
      <c r="Z31" s="17">
        <f t="shared" si="39"/>
        <v>11.041913804936033</v>
      </c>
      <c r="AA31" s="17">
        <f t="shared" si="40"/>
        <v>11.061025202211969</v>
      </c>
      <c r="AB31" s="17">
        <f t="shared" si="41"/>
        <v>11.039833206835716</v>
      </c>
      <c r="AC31" s="17">
        <f t="shared" si="42"/>
        <v>11.227832685692993</v>
      </c>
      <c r="AD31" s="17">
        <f t="shared" si="43"/>
        <v>11.138104979229766</v>
      </c>
      <c r="AE31" s="17">
        <f t="shared" si="44"/>
        <v>11.001182649650827</v>
      </c>
      <c r="AF31" s="17">
        <f t="shared" si="45"/>
        <v>11.053965803268161</v>
      </c>
      <c r="AG31" s="17">
        <f t="shared" si="46"/>
        <v>10.999531805711996</v>
      </c>
      <c r="AH31" s="17">
        <f t="shared" si="47"/>
        <v>11.127238666501464</v>
      </c>
      <c r="AI31" s="18">
        <f t="shared" si="48"/>
        <v>11.034739489827045</v>
      </c>
      <c r="AJ31">
        <f t="shared" si="29"/>
        <v>11.090300162048026</v>
      </c>
      <c r="AK31">
        <f t="shared" si="30"/>
        <v>8.0691381035674997E-2</v>
      </c>
      <c r="AL31">
        <v>11.106958441538808</v>
      </c>
      <c r="AM31">
        <v>0</v>
      </c>
      <c r="AN31">
        <v>0</v>
      </c>
      <c r="AO31">
        <v>-0.71514410662287997</v>
      </c>
      <c r="AP31">
        <v>0.48942078763170099</v>
      </c>
      <c r="AR31" t="str">
        <f t="shared" si="11"/>
        <v>down</v>
      </c>
      <c r="AS31">
        <f t="shared" si="31"/>
        <v>11.10066997526828</v>
      </c>
    </row>
    <row r="32" spans="1:45" x14ac:dyDescent="0.4">
      <c r="A32" t="s">
        <v>13</v>
      </c>
      <c r="B32">
        <v>293.310337029035</v>
      </c>
      <c r="C32">
        <v>395.23780878948497</v>
      </c>
      <c r="D32">
        <v>424.95988655522399</v>
      </c>
      <c r="E32">
        <v>397.84154713526698</v>
      </c>
      <c r="F32">
        <v>412.34778990862497</v>
      </c>
      <c r="G32">
        <v>421.522998710124</v>
      </c>
      <c r="H32">
        <v>418.66825497424202</v>
      </c>
      <c r="I32">
        <v>407.72498048420999</v>
      </c>
      <c r="J32">
        <v>417.42946542297398</v>
      </c>
      <c r="K32">
        <v>407.69769773796497</v>
      </c>
      <c r="L32">
        <v>428.944724394106</v>
      </c>
      <c r="M32">
        <v>414.535743041393</v>
      </c>
      <c r="N32">
        <v>396.68417923583002</v>
      </c>
      <c r="O32">
        <v>433.91400019124001</v>
      </c>
      <c r="P32">
        <v>426.57379310921402</v>
      </c>
      <c r="Q32">
        <v>398.32676129133199</v>
      </c>
      <c r="R32">
        <v>433.356923302008</v>
      </c>
      <c r="S32" s="5">
        <f t="shared" si="32"/>
        <v>8.1962841061397373</v>
      </c>
      <c r="T32" s="24">
        <f t="shared" si="33"/>
        <v>8.6265771527500075</v>
      </c>
      <c r="U32" s="24">
        <f t="shared" si="34"/>
        <v>8.731182856438922</v>
      </c>
      <c r="V32" s="24">
        <f t="shared" si="35"/>
        <v>8.6360501364242701</v>
      </c>
      <c r="W32" s="24">
        <f t="shared" si="36"/>
        <v>8.6877178648466593</v>
      </c>
      <c r="X32" s="6">
        <f t="shared" si="37"/>
        <v>8.7194675379524167</v>
      </c>
      <c r="Y32" s="6">
        <f t="shared" si="38"/>
        <v>8.7096637213530723</v>
      </c>
      <c r="Z32" s="6">
        <f t="shared" si="39"/>
        <v>8.671452540313819</v>
      </c>
      <c r="AA32" s="6">
        <f t="shared" si="40"/>
        <v>8.7053886305198063</v>
      </c>
      <c r="AB32" s="6">
        <f t="shared" si="41"/>
        <v>8.6713559997495828</v>
      </c>
      <c r="AC32" s="6">
        <f t="shared" si="42"/>
        <v>8.7446479377781579</v>
      </c>
      <c r="AD32" s="6">
        <f t="shared" si="43"/>
        <v>8.6953526921842101</v>
      </c>
      <c r="AE32" s="6">
        <f t="shared" si="44"/>
        <v>8.6318470500934232</v>
      </c>
      <c r="AF32" s="6">
        <f t="shared" si="45"/>
        <v>8.7612653250896173</v>
      </c>
      <c r="AG32" s="6">
        <f t="shared" si="46"/>
        <v>8.7366515250904602</v>
      </c>
      <c r="AH32" s="6">
        <f t="shared" si="47"/>
        <v>8.637808599141211</v>
      </c>
      <c r="AI32" s="7">
        <f t="shared" si="48"/>
        <v>8.7594119430512016</v>
      </c>
      <c r="AJ32">
        <f t="shared" si="29"/>
        <v>8.7036927918597495</v>
      </c>
      <c r="AK32">
        <f t="shared" si="30"/>
        <v>4.3825469570559918E-2</v>
      </c>
      <c r="AL32">
        <v>8.1962841061397373</v>
      </c>
      <c r="AM32">
        <v>0</v>
      </c>
      <c r="AN32">
        <v>0</v>
      </c>
      <c r="AO32">
        <v>40.107162887915301</v>
      </c>
      <c r="AP32" s="1">
        <v>2.8091724722614499E-13</v>
      </c>
      <c r="AQ32" t="s">
        <v>13</v>
      </c>
      <c r="AR32" t="str">
        <f t="shared" si="11"/>
        <v>up</v>
      </c>
      <c r="AS32">
        <f t="shared" si="31"/>
        <v>8.7003706613520073</v>
      </c>
    </row>
    <row r="33" spans="1:45" x14ac:dyDescent="0.4">
      <c r="B33">
        <v>1601.18144304678</v>
      </c>
      <c r="C33">
        <v>1431.4894616894201</v>
      </c>
      <c r="D33">
        <v>1389.2365356850801</v>
      </c>
      <c r="E33">
        <v>1441.6706884494999</v>
      </c>
      <c r="F33">
        <v>1402.90115757232</v>
      </c>
      <c r="G33">
        <v>1422.43081555458</v>
      </c>
      <c r="H33">
        <v>1416.98712218476</v>
      </c>
      <c r="I33">
        <v>1421.83985069242</v>
      </c>
      <c r="J33">
        <v>1416.42821025736</v>
      </c>
      <c r="K33">
        <v>1411.66179385182</v>
      </c>
      <c r="L33">
        <v>1431.7178865841199</v>
      </c>
      <c r="M33">
        <v>1407.5457396029201</v>
      </c>
      <c r="N33">
        <v>1578.1928423249101</v>
      </c>
      <c r="O33">
        <v>1524.93359668879</v>
      </c>
      <c r="P33">
        <v>1505.81994527085</v>
      </c>
      <c r="Q33">
        <v>1478.4542665443</v>
      </c>
      <c r="R33">
        <v>1491.4585777781699</v>
      </c>
      <c r="S33" s="8">
        <f t="shared" si="32"/>
        <v>10.644921085428029</v>
      </c>
      <c r="T33" s="22">
        <f t="shared" si="33"/>
        <v>10.483301334234858</v>
      </c>
      <c r="U33" s="22">
        <f t="shared" si="34"/>
        <v>10.440076542589866</v>
      </c>
      <c r="V33" s="22">
        <f t="shared" si="35"/>
        <v>10.493525941336344</v>
      </c>
      <c r="W33" s="22">
        <f t="shared" si="36"/>
        <v>10.454197651065659</v>
      </c>
      <c r="X33" s="9">
        <f t="shared" si="37"/>
        <v>10.47414276883991</v>
      </c>
      <c r="Y33" s="9">
        <f t="shared" si="38"/>
        <v>10.468610931524506</v>
      </c>
      <c r="Z33" s="9">
        <f t="shared" si="39"/>
        <v>10.473543260432807</v>
      </c>
      <c r="AA33" s="9">
        <f t="shared" si="40"/>
        <v>10.468041767189733</v>
      </c>
      <c r="AB33" s="9">
        <f t="shared" si="41"/>
        <v>10.463178773570696</v>
      </c>
      <c r="AC33" s="9">
        <f t="shared" si="42"/>
        <v>10.483531528854675</v>
      </c>
      <c r="AD33" s="9">
        <f t="shared" si="43"/>
        <v>10.458966089543873</v>
      </c>
      <c r="AE33" s="9">
        <f t="shared" si="44"/>
        <v>10.624057786380675</v>
      </c>
      <c r="AF33" s="9">
        <f t="shared" si="45"/>
        <v>10.574530706476265</v>
      </c>
      <c r="AG33" s="9">
        <f t="shared" si="46"/>
        <v>10.556333558261212</v>
      </c>
      <c r="AH33" s="9">
        <f t="shared" si="47"/>
        <v>10.52987390150537</v>
      </c>
      <c r="AI33" s="10">
        <f t="shared" si="48"/>
        <v>10.542508194977614</v>
      </c>
      <c r="AJ33">
        <f t="shared" si="29"/>
        <v>10.509776605629778</v>
      </c>
      <c r="AK33">
        <f t="shared" si="30"/>
        <v>5.4236012504666427E-2</v>
      </c>
      <c r="AL33">
        <v>10.644921085428029</v>
      </c>
      <c r="AM33">
        <v>0</v>
      </c>
      <c r="AN33">
        <v>0</v>
      </c>
      <c r="AO33">
        <v>-8.6317964046383295</v>
      </c>
      <c r="AP33" s="1">
        <v>3.1484361916951001E-6</v>
      </c>
      <c r="AR33" t="str">
        <f t="shared" si="11"/>
        <v>down</v>
      </c>
      <c r="AS33">
        <f t="shared" si="31"/>
        <v>10.478722051537384</v>
      </c>
    </row>
    <row r="34" spans="1:45" x14ac:dyDescent="0.4">
      <c r="B34">
        <v>2464.87675568641</v>
      </c>
      <c r="C34">
        <v>2026.2523542670899</v>
      </c>
      <c r="D34">
        <v>1961.1878555092601</v>
      </c>
      <c r="E34">
        <v>1985.2943151259501</v>
      </c>
      <c r="F34">
        <v>1953.10661233624</v>
      </c>
      <c r="G34">
        <v>1957.71076488319</v>
      </c>
      <c r="H34">
        <v>1982.8932353320299</v>
      </c>
      <c r="I34">
        <v>1970.1738674084199</v>
      </c>
      <c r="J34">
        <v>2001.3438397728</v>
      </c>
      <c r="K34">
        <v>1951.0120567517099</v>
      </c>
      <c r="L34">
        <v>2030.0005540416601</v>
      </c>
      <c r="M34">
        <v>1970.8367701565801</v>
      </c>
      <c r="N34">
        <v>2066.3848032426999</v>
      </c>
      <c r="O34">
        <v>2040.8330917743399</v>
      </c>
      <c r="P34">
        <v>2015.57566594478</v>
      </c>
      <c r="Q34">
        <v>1994.55833756585</v>
      </c>
      <c r="R34">
        <v>2020.7864682940101</v>
      </c>
      <c r="S34" s="11">
        <f t="shared" si="32"/>
        <v>11.267299798038064</v>
      </c>
      <c r="T34" s="22">
        <f t="shared" si="33"/>
        <v>10.984598146647954</v>
      </c>
      <c r="U34" s="22">
        <f t="shared" si="34"/>
        <v>10.937512017658362</v>
      </c>
      <c r="V34" s="22">
        <f t="shared" si="35"/>
        <v>10.955137183968672</v>
      </c>
      <c r="W34" s="22">
        <f t="shared" si="36"/>
        <v>10.931554987031083</v>
      </c>
      <c r="X34" s="12">
        <f t="shared" si="37"/>
        <v>10.934951919424023</v>
      </c>
      <c r="Y34" s="12">
        <f t="shared" si="38"/>
        <v>10.953391285474623</v>
      </c>
      <c r="Z34" s="12">
        <f t="shared" si="39"/>
        <v>10.944107237480486</v>
      </c>
      <c r="AA34" s="12">
        <f t="shared" si="40"/>
        <v>10.966753334624547</v>
      </c>
      <c r="AB34" s="12">
        <f t="shared" si="41"/>
        <v>10.930006978120126</v>
      </c>
      <c r="AC34" s="12">
        <f t="shared" si="42"/>
        <v>10.987264405822808</v>
      </c>
      <c r="AD34" s="12">
        <f t="shared" si="43"/>
        <v>10.944592578223931</v>
      </c>
      <c r="AE34" s="12">
        <f t="shared" si="44"/>
        <v>11.012893223296931</v>
      </c>
      <c r="AF34" s="12">
        <f t="shared" si="45"/>
        <v>10.994942481968575</v>
      </c>
      <c r="AG34" s="12">
        <f t="shared" si="46"/>
        <v>10.976976228522998</v>
      </c>
      <c r="AH34" s="12">
        <f t="shared" si="47"/>
        <v>10.961853605172207</v>
      </c>
      <c r="AI34" s="13">
        <f t="shared" si="48"/>
        <v>10.980701168275443</v>
      </c>
      <c r="AJ34">
        <f t="shared" si="29"/>
        <v>10.965702870533891</v>
      </c>
      <c r="AK34">
        <f t="shared" si="30"/>
        <v>2.5580799961422408E-2</v>
      </c>
      <c r="AL34">
        <v>11.267299798038064</v>
      </c>
      <c r="AM34">
        <v>0</v>
      </c>
      <c r="AN34">
        <v>0</v>
      </c>
      <c r="AO34">
        <v>-40.8416647238192</v>
      </c>
      <c r="AP34" s="1">
        <v>2.30364663409927E-13</v>
      </c>
      <c r="AR34" t="str">
        <f t="shared" si="11"/>
        <v>down</v>
      </c>
      <c r="AS34">
        <f t="shared" si="31"/>
        <v>10.95849539457044</v>
      </c>
    </row>
    <row r="35" spans="1:45" x14ac:dyDescent="0.4">
      <c r="A35" t="s">
        <v>14</v>
      </c>
      <c r="B35">
        <v>443.79698332809602</v>
      </c>
      <c r="C35">
        <v>464.31184568647302</v>
      </c>
      <c r="D35">
        <v>455.079372867058</v>
      </c>
      <c r="E35">
        <v>467.66968516693498</v>
      </c>
      <c r="F35">
        <v>496.16942667905897</v>
      </c>
      <c r="G35">
        <v>498.41883682761897</v>
      </c>
      <c r="H35">
        <v>494.94432699899102</v>
      </c>
      <c r="I35">
        <v>448.05073359655199</v>
      </c>
      <c r="J35">
        <v>448.55117510786198</v>
      </c>
      <c r="K35">
        <v>470.70770923593398</v>
      </c>
      <c r="L35">
        <v>472.13025754695798</v>
      </c>
      <c r="M35">
        <v>495.77673242267701</v>
      </c>
      <c r="N35">
        <v>474.76266484394603</v>
      </c>
      <c r="O35">
        <v>496.663813325646</v>
      </c>
      <c r="P35">
        <v>468.868357592743</v>
      </c>
      <c r="Q35">
        <v>460.69754918427998</v>
      </c>
      <c r="R35">
        <v>463.38956373585899</v>
      </c>
      <c r="S35" s="14">
        <f t="shared" si="32"/>
        <v>8.7937560507472625</v>
      </c>
      <c r="T35" s="22">
        <f t="shared" si="33"/>
        <v>8.8589502776901323</v>
      </c>
      <c r="U35" s="22">
        <f t="shared" si="34"/>
        <v>8.8299743853165555</v>
      </c>
      <c r="V35" s="22">
        <f t="shared" si="35"/>
        <v>8.869346104576536</v>
      </c>
      <c r="W35" s="22">
        <f t="shared" si="36"/>
        <v>8.9546890307337765</v>
      </c>
      <c r="X35" s="4">
        <f t="shared" si="37"/>
        <v>8.9612147831853068</v>
      </c>
      <c r="Y35" s="4">
        <f t="shared" si="38"/>
        <v>8.9511224449072095</v>
      </c>
      <c r="Z35" s="4">
        <f t="shared" si="39"/>
        <v>8.8075182902810454</v>
      </c>
      <c r="AA35" s="4">
        <f t="shared" si="40"/>
        <v>8.8091287810787726</v>
      </c>
      <c r="AB35" s="4">
        <f t="shared" si="41"/>
        <v>8.878687671409013</v>
      </c>
      <c r="AC35" s="4">
        <f t="shared" si="42"/>
        <v>8.8830411340895044</v>
      </c>
      <c r="AD35" s="4">
        <f t="shared" si="43"/>
        <v>8.9535467548538481</v>
      </c>
      <c r="AE35" s="4">
        <f t="shared" si="44"/>
        <v>8.8910626762239495</v>
      </c>
      <c r="AF35" s="4">
        <f t="shared" si="45"/>
        <v>8.9561258263476322</v>
      </c>
      <c r="AG35" s="4">
        <f t="shared" si="46"/>
        <v>8.8730391093018017</v>
      </c>
      <c r="AH35" s="4">
        <f t="shared" si="47"/>
        <v>8.8476761128978989</v>
      </c>
      <c r="AI35" s="15">
        <f t="shared" si="48"/>
        <v>8.8560817425746396</v>
      </c>
      <c r="AJ35">
        <f t="shared" si="29"/>
        <v>8.8890204439292173</v>
      </c>
      <c r="AK35">
        <f t="shared" si="30"/>
        <v>5.5560892883511181E-2</v>
      </c>
      <c r="AL35">
        <v>8.7937560507472625</v>
      </c>
      <c r="AM35">
        <v>0</v>
      </c>
      <c r="AN35">
        <v>0</v>
      </c>
      <c r="AO35">
        <v>5.9395290458119296</v>
      </c>
      <c r="AP35" s="1">
        <v>9.7384111208352004E-5</v>
      </c>
      <c r="AQ35" t="s">
        <v>14</v>
      </c>
      <c r="AR35" t="str">
        <f t="shared" si="11"/>
        <v>up</v>
      </c>
      <c r="AS35">
        <f t="shared" si="31"/>
        <v>8.8758633903554074</v>
      </c>
    </row>
    <row r="36" spans="1:45" x14ac:dyDescent="0.4">
      <c r="B36">
        <v>1520.78193679739</v>
      </c>
      <c r="C36">
        <v>1540.1862131384401</v>
      </c>
      <c r="D36">
        <v>1578.0382545892401</v>
      </c>
      <c r="E36">
        <v>1575.77210824451</v>
      </c>
      <c r="F36">
        <v>1576.13473682514</v>
      </c>
      <c r="G36">
        <v>1573.8219187274401</v>
      </c>
      <c r="H36">
        <v>1550.9055865211601</v>
      </c>
      <c r="I36">
        <v>1577.8577155866401</v>
      </c>
      <c r="J36">
        <v>1575.17658168503</v>
      </c>
      <c r="K36">
        <v>1551.01969936059</v>
      </c>
      <c r="L36">
        <v>1503.9004971577299</v>
      </c>
      <c r="M36">
        <v>1512.4153297661901</v>
      </c>
      <c r="N36">
        <v>1506.7804285324901</v>
      </c>
      <c r="O36">
        <v>1505.0051062504699</v>
      </c>
      <c r="P36">
        <v>1506.0063640963799</v>
      </c>
      <c r="Q36">
        <v>1508.1848466566</v>
      </c>
      <c r="R36">
        <v>1522.09349553214</v>
      </c>
      <c r="S36" s="8">
        <f t="shared" si="32"/>
        <v>10.570597586143364</v>
      </c>
      <c r="T36" s="22">
        <f t="shared" si="33"/>
        <v>10.58888907229038</v>
      </c>
      <c r="U36" s="22">
        <f t="shared" si="34"/>
        <v>10.623916464054798</v>
      </c>
      <c r="V36" s="22">
        <f t="shared" si="35"/>
        <v>10.621843188695784</v>
      </c>
      <c r="W36" s="22">
        <f t="shared" si="36"/>
        <v>10.622175154380676</v>
      </c>
      <c r="X36" s="9">
        <f t="shared" si="37"/>
        <v>10.620056590752977</v>
      </c>
      <c r="Y36" s="9">
        <f t="shared" si="38"/>
        <v>10.598895147693982</v>
      </c>
      <c r="Z36" s="9">
        <f t="shared" si="39"/>
        <v>10.62375139985339</v>
      </c>
      <c r="AA36" s="9">
        <f t="shared" si="40"/>
        <v>10.621297852475582</v>
      </c>
      <c r="AB36" s="9">
        <f t="shared" si="41"/>
        <v>10.599001294691378</v>
      </c>
      <c r="AC36" s="9">
        <f t="shared" si="42"/>
        <v>10.554493401540716</v>
      </c>
      <c r="AD36" s="9">
        <f t="shared" si="43"/>
        <v>10.562638662258809</v>
      </c>
      <c r="AE36" s="9">
        <f t="shared" si="44"/>
        <v>10.557253484114918</v>
      </c>
      <c r="AF36" s="9">
        <f t="shared" si="45"/>
        <v>10.555552666497386</v>
      </c>
      <c r="AG36" s="9">
        <f t="shared" si="46"/>
        <v>10.556512151239582</v>
      </c>
      <c r="AH36" s="9">
        <f t="shared" si="47"/>
        <v>10.558597544178369</v>
      </c>
      <c r="AI36" s="10">
        <f t="shared" si="48"/>
        <v>10.571841264658451</v>
      </c>
      <c r="AJ36">
        <f t="shared" si="29"/>
        <v>10.581657621662963</v>
      </c>
      <c r="AK36">
        <f t="shared" si="30"/>
        <v>2.8687531648247333E-2</v>
      </c>
      <c r="AL36">
        <v>10.570597586143364</v>
      </c>
      <c r="AM36">
        <v>0</v>
      </c>
      <c r="AN36">
        <v>0</v>
      </c>
      <c r="AO36">
        <v>1.33553028590002</v>
      </c>
      <c r="AP36">
        <v>0.208679723877464</v>
      </c>
      <c r="AR36" t="str">
        <f t="shared" si="11"/>
        <v>up</v>
      </c>
      <c r="AS36">
        <f t="shared" si="31"/>
        <v>10.593892109992181</v>
      </c>
    </row>
    <row r="37" spans="1:45" ht="18" thickBot="1" x14ac:dyDescent="0.45">
      <c r="B37">
        <v>2205.6045625960501</v>
      </c>
      <c r="C37">
        <v>2036.1535986108099</v>
      </c>
      <c r="D37">
        <v>2169.29027529116</v>
      </c>
      <c r="E37">
        <v>2082.7305675409898</v>
      </c>
      <c r="F37">
        <v>2118.39153137841</v>
      </c>
      <c r="G37">
        <v>2104.67748231512</v>
      </c>
      <c r="H37">
        <v>2127.1586617886601</v>
      </c>
      <c r="I37">
        <v>2100.1926570914702</v>
      </c>
      <c r="J37">
        <v>2099.70690460077</v>
      </c>
      <c r="K37">
        <v>2096.9129804420299</v>
      </c>
      <c r="L37">
        <v>2097.4825739241201</v>
      </c>
      <c r="M37">
        <v>2080.7433415130699</v>
      </c>
      <c r="N37">
        <v>2094.8329222307202</v>
      </c>
      <c r="O37">
        <v>2067.1841445223299</v>
      </c>
      <c r="P37">
        <v>2066.4789395214302</v>
      </c>
      <c r="Q37">
        <v>2153.1946203862699</v>
      </c>
      <c r="R37">
        <v>2095.42735527688</v>
      </c>
      <c r="S37" s="16">
        <f t="shared" si="32"/>
        <v>11.106958441538808</v>
      </c>
      <c r="T37" s="25">
        <f t="shared" si="33"/>
        <v>10.991630680847686</v>
      </c>
      <c r="U37" s="25">
        <f t="shared" si="34"/>
        <v>11.083007399315042</v>
      </c>
      <c r="V37" s="25">
        <f t="shared" si="35"/>
        <v>11.024260501854355</v>
      </c>
      <c r="W37" s="25">
        <f t="shared" si="36"/>
        <v>11.048753544518613</v>
      </c>
      <c r="X37" s="17">
        <f t="shared" si="37"/>
        <v>11.039383458422504</v>
      </c>
      <c r="Y37" s="17">
        <f t="shared" si="38"/>
        <v>11.05471193057881</v>
      </c>
      <c r="Z37" s="17">
        <f t="shared" si="39"/>
        <v>11.036305961449521</v>
      </c>
      <c r="AA37" s="17">
        <f t="shared" si="40"/>
        <v>11.035972242653505</v>
      </c>
      <c r="AB37" s="17">
        <f t="shared" si="41"/>
        <v>11.034051277098191</v>
      </c>
      <c r="AC37" s="17">
        <f t="shared" si="42"/>
        <v>11.03444310933544</v>
      </c>
      <c r="AD37" s="17">
        <f t="shared" si="43"/>
        <v>11.022883305111469</v>
      </c>
      <c r="AE37" s="17">
        <f t="shared" si="44"/>
        <v>11.032619468022828</v>
      </c>
      <c r="AF37" s="17">
        <f t="shared" si="45"/>
        <v>11.013451194255707</v>
      </c>
      <c r="AG37" s="17">
        <f t="shared" si="46"/>
        <v>11.012958945251956</v>
      </c>
      <c r="AH37" s="17">
        <f t="shared" si="47"/>
        <v>11.072263010658846</v>
      </c>
      <c r="AI37" s="18">
        <f t="shared" si="48"/>
        <v>11.033028791337751</v>
      </c>
      <c r="AJ37">
        <f t="shared" si="29"/>
        <v>11.035172724514711</v>
      </c>
      <c r="AK37">
        <f t="shared" si="30"/>
        <v>1.6254610202285046E-2</v>
      </c>
      <c r="AL37">
        <v>11.106958441538808</v>
      </c>
      <c r="AM37">
        <v>0</v>
      </c>
      <c r="AN37">
        <v>0</v>
      </c>
      <c r="AO37">
        <v>-15.298614839403699</v>
      </c>
      <c r="AP37" s="1">
        <v>9.2594195019167496E-9</v>
      </c>
      <c r="AR37" t="str">
        <f t="shared" si="11"/>
        <v>down</v>
      </c>
      <c r="AS37">
        <f t="shared" si="31"/>
        <v>11.034247193216816</v>
      </c>
    </row>
    <row r="38" spans="1:45" x14ac:dyDescent="0.4">
      <c r="A38" t="s">
        <v>15</v>
      </c>
      <c r="B38">
        <v>293.310337029035</v>
      </c>
      <c r="C38">
        <v>309.06923652225498</v>
      </c>
      <c r="D38">
        <v>290.89204697830201</v>
      </c>
      <c r="E38">
        <v>302.41076539586999</v>
      </c>
      <c r="F38">
        <v>327.83997690039598</v>
      </c>
      <c r="G38">
        <v>320.587876718281</v>
      </c>
      <c r="H38">
        <v>328.72237357168399</v>
      </c>
      <c r="I38">
        <v>334.99874187712402</v>
      </c>
      <c r="J38">
        <v>345.02571653564303</v>
      </c>
      <c r="K38">
        <v>323.03807961702302</v>
      </c>
      <c r="L38">
        <v>342.147753887899</v>
      </c>
      <c r="M38">
        <v>357.93064944268502</v>
      </c>
      <c r="N38">
        <v>331.52495267242398</v>
      </c>
      <c r="O38">
        <v>346.69433350687598</v>
      </c>
      <c r="P38">
        <v>351.035054106681</v>
      </c>
      <c r="Q38">
        <v>354.38403046772999</v>
      </c>
      <c r="R38">
        <v>344.02772361097902</v>
      </c>
      <c r="S38" s="5">
        <f t="shared" si="32"/>
        <v>8.1962841061397373</v>
      </c>
      <c r="T38" s="24">
        <f t="shared" si="33"/>
        <v>8.2717862511998277</v>
      </c>
      <c r="U38" s="24">
        <f t="shared" si="34"/>
        <v>8.184340043305383</v>
      </c>
      <c r="V38" s="24">
        <f t="shared" si="35"/>
        <v>8.2403656881524512</v>
      </c>
      <c r="W38" s="24">
        <f t="shared" si="36"/>
        <v>8.3568479775842377</v>
      </c>
      <c r="X38" s="6">
        <f t="shared" si="37"/>
        <v>8.3245760596554774</v>
      </c>
      <c r="Y38" s="6">
        <f t="shared" si="38"/>
        <v>8.3607258425495843</v>
      </c>
      <c r="Z38" s="6">
        <f t="shared" si="39"/>
        <v>8.388011867162918</v>
      </c>
      <c r="AA38" s="6">
        <f t="shared" si="40"/>
        <v>8.4305600871314397</v>
      </c>
      <c r="AB38" s="6">
        <f t="shared" si="41"/>
        <v>8.3355604291103873</v>
      </c>
      <c r="AC38" s="6">
        <f t="shared" si="42"/>
        <v>8.4184756662547269</v>
      </c>
      <c r="AD38" s="6">
        <f t="shared" si="43"/>
        <v>8.4835362761547231</v>
      </c>
      <c r="AE38" s="6">
        <f t="shared" si="44"/>
        <v>8.3729736505860988</v>
      </c>
      <c r="AF38" s="6">
        <f t="shared" si="45"/>
        <v>8.4375204465971656</v>
      </c>
      <c r="AG38" s="6">
        <f t="shared" si="46"/>
        <v>8.4554712939818444</v>
      </c>
      <c r="AH38" s="6">
        <f t="shared" si="47"/>
        <v>8.4691697832723172</v>
      </c>
      <c r="AI38" s="7">
        <f t="shared" si="48"/>
        <v>8.4263810195406332</v>
      </c>
      <c r="AJ38">
        <f t="shared" si="29"/>
        <v>8.4085802018331091</v>
      </c>
      <c r="AK38">
        <f t="shared" si="30"/>
        <v>5.1868043347973243E-2</v>
      </c>
      <c r="AL38">
        <v>8.1962841061397373</v>
      </c>
      <c r="AM38">
        <v>0</v>
      </c>
      <c r="AN38">
        <v>0</v>
      </c>
      <c r="AO38">
        <v>14.1785809322842</v>
      </c>
      <c r="AP38" s="1">
        <v>2.0587003742138599E-8</v>
      </c>
      <c r="AQ38" t="s">
        <v>15</v>
      </c>
      <c r="AR38" t="str">
        <f t="shared" si="11"/>
        <v>up</v>
      </c>
      <c r="AS38">
        <f t="shared" si="31"/>
        <v>8.3804927588745084</v>
      </c>
    </row>
    <row r="39" spans="1:45" x14ac:dyDescent="0.4">
      <c r="B39">
        <v>1601.18144304678</v>
      </c>
      <c r="C39">
        <v>2023.5655611397599</v>
      </c>
      <c r="D39">
        <v>2040.4711553766499</v>
      </c>
      <c r="E39">
        <v>2069.2849321897702</v>
      </c>
      <c r="F39">
        <v>1946.5908663308701</v>
      </c>
      <c r="G39">
        <v>1925.04610524331</v>
      </c>
      <c r="H39">
        <v>1905.69495457116</v>
      </c>
      <c r="I39">
        <v>1739.8418071241299</v>
      </c>
      <c r="J39">
        <v>1836.9783146392599</v>
      </c>
      <c r="K39">
        <v>1901.3047542499701</v>
      </c>
      <c r="L39">
        <v>1778.26255326355</v>
      </c>
      <c r="M39">
        <v>1750.4223581701101</v>
      </c>
      <c r="N39">
        <v>1801.8916829545699</v>
      </c>
      <c r="O39">
        <v>1736.4066672553599</v>
      </c>
      <c r="P39">
        <v>1732.87899087097</v>
      </c>
      <c r="Q39">
        <v>1722.00435743411</v>
      </c>
      <c r="R39">
        <v>1644.7302988772999</v>
      </c>
      <c r="S39" s="8">
        <f t="shared" si="32"/>
        <v>10.644921085428029</v>
      </c>
      <c r="T39" s="22">
        <f t="shared" si="33"/>
        <v>10.982683876045986</v>
      </c>
      <c r="U39" s="22">
        <f t="shared" si="34"/>
        <v>10.994686601095299</v>
      </c>
      <c r="V39" s="22">
        <f t="shared" si="35"/>
        <v>11.014916596826909</v>
      </c>
      <c r="W39" s="22">
        <f t="shared" si="36"/>
        <v>10.926733975530281</v>
      </c>
      <c r="X39" s="9">
        <f t="shared" si="37"/>
        <v>10.910677283721233</v>
      </c>
      <c r="Y39" s="9">
        <f t="shared" si="38"/>
        <v>10.89610148956154</v>
      </c>
      <c r="Z39" s="9">
        <f t="shared" si="39"/>
        <v>10.764740421510403</v>
      </c>
      <c r="AA39" s="9">
        <f t="shared" si="40"/>
        <v>10.843118880329065</v>
      </c>
      <c r="AB39" s="9">
        <f t="shared" si="41"/>
        <v>10.892774080302825</v>
      </c>
      <c r="AC39" s="9">
        <f t="shared" si="42"/>
        <v>10.796252632635694</v>
      </c>
      <c r="AD39" s="9">
        <f t="shared" si="43"/>
        <v>10.773487355587516</v>
      </c>
      <c r="AE39" s="9">
        <f t="shared" si="44"/>
        <v>10.815296573748572</v>
      </c>
      <c r="AF39" s="9">
        <f t="shared" si="45"/>
        <v>10.761889151871266</v>
      </c>
      <c r="AG39" s="9">
        <f t="shared" si="46"/>
        <v>10.758955197460368</v>
      </c>
      <c r="AH39" s="9">
        <f t="shared" si="47"/>
        <v>10.749873078059229</v>
      </c>
      <c r="AI39" s="10">
        <f t="shared" si="48"/>
        <v>10.683635316420592</v>
      </c>
      <c r="AJ39">
        <f t="shared" si="29"/>
        <v>10.803900121767361</v>
      </c>
      <c r="AK39">
        <f t="shared" si="30"/>
        <v>6.951353067447158E-2</v>
      </c>
      <c r="AL39">
        <v>10.644921085428029</v>
      </c>
      <c r="AM39">
        <v>0</v>
      </c>
      <c r="AN39">
        <v>0</v>
      </c>
      <c r="AO39">
        <v>7.9224796390372996</v>
      </c>
      <c r="AP39" s="1">
        <v>7.1650118943922899E-6</v>
      </c>
      <c r="AR39" t="str">
        <f t="shared" si="11"/>
        <v>up</v>
      </c>
      <c r="AS39">
        <f t="shared" si="31"/>
        <v>10.829207727038819</v>
      </c>
    </row>
    <row r="40" spans="1:45" x14ac:dyDescent="0.4">
      <c r="B40">
        <v>2464.87675568641</v>
      </c>
      <c r="C40">
        <v>2459.7635016357699</v>
      </c>
      <c r="D40">
        <v>2461.7320660001701</v>
      </c>
      <c r="E40">
        <v>2495.7409436060202</v>
      </c>
      <c r="F40">
        <v>2430.9611591059602</v>
      </c>
      <c r="G40">
        <v>2423.1002096669299</v>
      </c>
      <c r="H40">
        <v>2472.8818840656099</v>
      </c>
      <c r="I40">
        <v>2424.5383938477898</v>
      </c>
      <c r="J40">
        <v>2437.1575735126698</v>
      </c>
      <c r="K40">
        <v>2411.0797182384399</v>
      </c>
      <c r="L40">
        <v>2417.3889157388398</v>
      </c>
      <c r="M40">
        <v>2445.7346407927898</v>
      </c>
      <c r="N40">
        <v>2423.6056856834398</v>
      </c>
      <c r="O40">
        <v>2409.8690098566599</v>
      </c>
      <c r="P40">
        <v>2423.4298241055799</v>
      </c>
      <c r="Q40">
        <v>2438.06774325284</v>
      </c>
      <c r="R40">
        <v>2465.65338042138</v>
      </c>
      <c r="S40" s="11">
        <f t="shared" si="32"/>
        <v>11.267299798038064</v>
      </c>
      <c r="T40" s="22">
        <f t="shared" si="33"/>
        <v>11.264303896397688</v>
      </c>
      <c r="U40" s="22">
        <f t="shared" si="34"/>
        <v>11.265458032638845</v>
      </c>
      <c r="V40" s="22">
        <f t="shared" si="35"/>
        <v>11.285252475764816</v>
      </c>
      <c r="W40" s="22">
        <f t="shared" si="36"/>
        <v>11.247311127426972</v>
      </c>
      <c r="X40" s="12">
        <f t="shared" si="37"/>
        <v>11.24263835474232</v>
      </c>
      <c r="Y40" s="12">
        <f t="shared" si="38"/>
        <v>11.271977616447201</v>
      </c>
      <c r="Z40" s="12">
        <f t="shared" si="39"/>
        <v>11.243494384416225</v>
      </c>
      <c r="AA40" s="12">
        <f t="shared" si="40"/>
        <v>11.250983815647905</v>
      </c>
      <c r="AB40" s="12">
        <f t="shared" si="41"/>
        <v>11.23546363664191</v>
      </c>
      <c r="AC40" s="12">
        <f t="shared" si="42"/>
        <v>11.239233880922713</v>
      </c>
      <c r="AD40" s="12">
        <f t="shared" si="43"/>
        <v>11.25605216637695</v>
      </c>
      <c r="AE40" s="12">
        <f t="shared" si="44"/>
        <v>11.242939279849269</v>
      </c>
      <c r="AF40" s="12">
        <f t="shared" si="45"/>
        <v>11.234739014533861</v>
      </c>
      <c r="AG40" s="12">
        <f t="shared" si="46"/>
        <v>11.242834591271741</v>
      </c>
      <c r="AH40" s="12">
        <f t="shared" si="47"/>
        <v>11.25152249737047</v>
      </c>
      <c r="AI40" s="13">
        <f t="shared" si="48"/>
        <v>11.267754285743081</v>
      </c>
      <c r="AJ40">
        <f t="shared" si="29"/>
        <v>11.248302793663635</v>
      </c>
      <c r="AK40">
        <f t="shared" si="30"/>
        <v>1.1914106793177132E-2</v>
      </c>
      <c r="AL40">
        <v>11.267299798038064</v>
      </c>
      <c r="AM40">
        <v>0</v>
      </c>
      <c r="AN40">
        <v>0</v>
      </c>
      <c r="AO40">
        <v>-5.5234980894576298</v>
      </c>
      <c r="AP40">
        <v>1.79768279057886E-4</v>
      </c>
      <c r="AR40" t="str">
        <f t="shared" si="11"/>
        <v>down</v>
      </c>
      <c r="AS40">
        <f t="shared" si="31"/>
        <v>11.249147471537437</v>
      </c>
    </row>
    <row r="41" spans="1:45" x14ac:dyDescent="0.4">
      <c r="A41" t="s">
        <v>16</v>
      </c>
      <c r="B41">
        <v>443.79698332809602</v>
      </c>
      <c r="C41">
        <v>444.98546773733102</v>
      </c>
      <c r="D41">
        <v>463.36923816486899</v>
      </c>
      <c r="E41">
        <v>486.88232701112003</v>
      </c>
      <c r="F41">
        <v>450.44144826164899</v>
      </c>
      <c r="G41">
        <v>480.77283111635597</v>
      </c>
      <c r="H41">
        <v>452.81315051559102</v>
      </c>
      <c r="I41">
        <v>428.16869845040202</v>
      </c>
      <c r="J41">
        <v>399.88843472188302</v>
      </c>
      <c r="K41">
        <v>447.05411581078499</v>
      </c>
      <c r="L41">
        <v>417.85265680073701</v>
      </c>
      <c r="M41">
        <v>427.617328236226</v>
      </c>
      <c r="N41">
        <v>483.18812565854802</v>
      </c>
      <c r="O41">
        <v>464.91373978745298</v>
      </c>
      <c r="P41">
        <v>466.74040903124597</v>
      </c>
      <c r="Q41">
        <v>443.82211411932798</v>
      </c>
      <c r="R41">
        <v>429.29238070081902</v>
      </c>
      <c r="S41" s="14">
        <f t="shared" si="32"/>
        <v>8.7937560507472625</v>
      </c>
      <c r="T41" s="22">
        <f t="shared" si="33"/>
        <v>8.7976144113242594</v>
      </c>
      <c r="U41" s="22">
        <f t="shared" si="34"/>
        <v>8.8560184605202039</v>
      </c>
      <c r="V41" s="22">
        <f t="shared" si="35"/>
        <v>8.9274293239899958</v>
      </c>
      <c r="W41" s="22">
        <f t="shared" si="36"/>
        <v>8.8151957757414259</v>
      </c>
      <c r="X41" s="4">
        <f t="shared" si="37"/>
        <v>8.909211560197388</v>
      </c>
      <c r="Y41" s="4">
        <f t="shared" si="38"/>
        <v>8.8227720470349187</v>
      </c>
      <c r="Z41" s="4">
        <f t="shared" si="39"/>
        <v>8.7420355201991953</v>
      </c>
      <c r="AA41" s="4">
        <f t="shared" si="40"/>
        <v>8.6434537469651236</v>
      </c>
      <c r="AB41" s="4">
        <f t="shared" si="41"/>
        <v>8.8043056696985875</v>
      </c>
      <c r="AC41" s="4">
        <f t="shared" si="42"/>
        <v>8.7068504986432611</v>
      </c>
      <c r="AD41" s="4">
        <f t="shared" si="43"/>
        <v>8.7401765060088596</v>
      </c>
      <c r="AE41" s="4">
        <f t="shared" si="44"/>
        <v>8.9164411906628356</v>
      </c>
      <c r="AF41" s="4">
        <f t="shared" si="45"/>
        <v>8.8608192528230632</v>
      </c>
      <c r="AG41" s="4">
        <f t="shared" si="46"/>
        <v>8.8664765668374006</v>
      </c>
      <c r="AH41" s="4">
        <f t="shared" si="47"/>
        <v>8.7938377435995179</v>
      </c>
      <c r="AI41" s="15">
        <f t="shared" si="48"/>
        <v>8.7458167571034586</v>
      </c>
      <c r="AJ41">
        <f t="shared" si="29"/>
        <v>8.796016421647801</v>
      </c>
      <c r="AK41">
        <f t="shared" si="30"/>
        <v>8.3691314247336973E-2</v>
      </c>
      <c r="AL41">
        <v>8.7937560507472625</v>
      </c>
      <c r="AM41">
        <v>0</v>
      </c>
      <c r="AN41">
        <v>0</v>
      </c>
      <c r="AO41">
        <v>9.3559935509946401E-2</v>
      </c>
      <c r="AP41">
        <v>0.92714111542057398</v>
      </c>
      <c r="AQ41" t="s">
        <v>16</v>
      </c>
      <c r="AR41" t="str">
        <f t="shared" si="11"/>
        <v>up</v>
      </c>
      <c r="AS41">
        <f t="shared" si="31"/>
        <v>8.8097507227200076</v>
      </c>
    </row>
    <row r="42" spans="1:45" x14ac:dyDescent="0.4">
      <c r="B42">
        <v>1520.78193679739</v>
      </c>
      <c r="C42">
        <v>1485.31517809048</v>
      </c>
      <c r="D42">
        <v>1530.1562708694801</v>
      </c>
      <c r="E42">
        <v>1578.5022725697299</v>
      </c>
      <c r="F42">
        <v>1557.1245872218799</v>
      </c>
      <c r="G42">
        <v>1576.79126862625</v>
      </c>
      <c r="H42">
        <v>1516.4384222424001</v>
      </c>
      <c r="I42">
        <v>1394.7698675783099</v>
      </c>
      <c r="J42">
        <v>1442.1401195921101</v>
      </c>
      <c r="K42">
        <v>1546.95102428206</v>
      </c>
      <c r="L42">
        <v>1521.6776966448199</v>
      </c>
      <c r="M42">
        <v>1383.5296233169199</v>
      </c>
      <c r="N42">
        <v>1535.54910429712</v>
      </c>
      <c r="O42">
        <v>1750.06116295525</v>
      </c>
      <c r="P42">
        <v>1544.24493247536</v>
      </c>
      <c r="Q42">
        <v>1457.8507844365299</v>
      </c>
      <c r="R42">
        <v>1453.8782176668201</v>
      </c>
      <c r="S42" s="8">
        <f t="shared" si="32"/>
        <v>10.570597586143364</v>
      </c>
      <c r="T42" s="22">
        <f t="shared" si="33"/>
        <v>10.536553382436487</v>
      </c>
      <c r="U42" s="22">
        <f t="shared" si="34"/>
        <v>10.579463283786335</v>
      </c>
      <c r="V42" s="22">
        <f t="shared" si="35"/>
        <v>10.624340622362539</v>
      </c>
      <c r="W42" s="22">
        <f t="shared" si="36"/>
        <v>10.604668665287337</v>
      </c>
      <c r="X42" s="9">
        <f t="shared" si="37"/>
        <v>10.622775977353177</v>
      </c>
      <c r="Y42" s="9">
        <f t="shared" si="38"/>
        <v>10.566471200540949</v>
      </c>
      <c r="Z42" s="9">
        <f t="shared" si="39"/>
        <v>10.445811386435285</v>
      </c>
      <c r="AA42" s="9">
        <f t="shared" si="40"/>
        <v>10.4939956295597</v>
      </c>
      <c r="AB42" s="9">
        <f t="shared" si="41"/>
        <v>10.595211807147892</v>
      </c>
      <c r="AC42" s="9">
        <f t="shared" si="42"/>
        <v>10.571447101655648</v>
      </c>
      <c r="AD42" s="9">
        <f t="shared" si="43"/>
        <v>10.434137819072461</v>
      </c>
      <c r="AE42" s="9">
        <f t="shared" si="44"/>
        <v>10.584538932692722</v>
      </c>
      <c r="AF42" s="9">
        <f t="shared" si="45"/>
        <v>10.773189628405557</v>
      </c>
      <c r="AG42" s="9">
        <f t="shared" si="46"/>
        <v>10.59268588107809</v>
      </c>
      <c r="AH42" s="9">
        <f t="shared" si="47"/>
        <v>10.509627347557409</v>
      </c>
      <c r="AI42" s="10">
        <f t="shared" si="48"/>
        <v>10.505690713392518</v>
      </c>
      <c r="AJ42">
        <f t="shared" si="29"/>
        <v>10.557965285407619</v>
      </c>
      <c r="AK42">
        <f t="shared" si="30"/>
        <v>9.1028505976977259E-2</v>
      </c>
      <c r="AL42">
        <v>10.570597586143364</v>
      </c>
      <c r="AM42">
        <v>0</v>
      </c>
      <c r="AN42">
        <v>0</v>
      </c>
      <c r="AO42">
        <v>-0.48072397537769501</v>
      </c>
      <c r="AP42">
        <v>0.64013152403366502</v>
      </c>
      <c r="AR42" t="str">
        <f t="shared" si="11"/>
        <v>down</v>
      </c>
      <c r="AS42">
        <f t="shared" si="31"/>
        <v>10.575455192720991</v>
      </c>
    </row>
    <row r="43" spans="1:45" ht="18" thickBot="1" x14ac:dyDescent="0.45">
      <c r="B43">
        <v>2205.6045625960501</v>
      </c>
      <c r="C43">
        <v>2603.4169191106898</v>
      </c>
      <c r="D43">
        <v>2632.6119798930899</v>
      </c>
      <c r="E43">
        <v>2636.5743237827101</v>
      </c>
      <c r="F43">
        <v>2622.4426783547101</v>
      </c>
      <c r="G43">
        <v>2603.5869094333402</v>
      </c>
      <c r="H43">
        <v>2596.5252768399901</v>
      </c>
      <c r="I43">
        <v>2576.7182449554798</v>
      </c>
      <c r="J43">
        <v>2570.8683411623301</v>
      </c>
      <c r="K43">
        <v>2684.2941281213898</v>
      </c>
      <c r="L43">
        <v>2587.63751863467</v>
      </c>
      <c r="M43">
        <v>2724.27975694621</v>
      </c>
      <c r="N43">
        <v>2698.6710151041598</v>
      </c>
      <c r="O43">
        <v>2677.7740741881698</v>
      </c>
      <c r="P43">
        <v>2667.1040124199599</v>
      </c>
      <c r="Q43">
        <v>2692.6981513672699</v>
      </c>
      <c r="R43">
        <v>2708.73712319591</v>
      </c>
      <c r="S43" s="16">
        <f t="shared" si="32"/>
        <v>11.106958441538808</v>
      </c>
      <c r="T43" s="25">
        <f t="shared" si="33"/>
        <v>11.346190652481287</v>
      </c>
      <c r="U43" s="25">
        <f t="shared" si="34"/>
        <v>11.362279183206722</v>
      </c>
      <c r="V43" s="25">
        <f t="shared" si="35"/>
        <v>11.364448950843663</v>
      </c>
      <c r="W43" s="25">
        <f t="shared" si="36"/>
        <v>11.35669552321975</v>
      </c>
      <c r="X43" s="17">
        <f t="shared" si="37"/>
        <v>11.346284850297785</v>
      </c>
      <c r="Y43" s="17">
        <f t="shared" si="38"/>
        <v>11.342366554607034</v>
      </c>
      <c r="Z43" s="17">
        <f t="shared" si="39"/>
        <v>11.331319076873745</v>
      </c>
      <c r="AA43" s="17">
        <f t="shared" si="40"/>
        <v>11.328040013691771</v>
      </c>
      <c r="AB43" s="17">
        <f t="shared" si="41"/>
        <v>11.390327046339216</v>
      </c>
      <c r="AC43" s="17">
        <f t="shared" si="42"/>
        <v>11.33741982058045</v>
      </c>
      <c r="AD43" s="17">
        <f t="shared" si="43"/>
        <v>11.411659146321597</v>
      </c>
      <c r="AE43" s="17">
        <f t="shared" si="44"/>
        <v>11.398033398626373</v>
      </c>
      <c r="AF43" s="17">
        <f t="shared" si="45"/>
        <v>11.38681852919364</v>
      </c>
      <c r="AG43" s="17">
        <f t="shared" si="46"/>
        <v>11.381058373246624</v>
      </c>
      <c r="AH43" s="17">
        <f t="shared" si="47"/>
        <v>11.39483679896777</v>
      </c>
      <c r="AI43" s="18">
        <f t="shared" si="48"/>
        <v>11.403404674708565</v>
      </c>
      <c r="AJ43">
        <f t="shared" si="29"/>
        <v>11.370964023621212</v>
      </c>
      <c r="AK43">
        <f t="shared" si="30"/>
        <v>3.1196765609141426E-2</v>
      </c>
      <c r="AL43">
        <v>11.106958441538808</v>
      </c>
      <c r="AM43">
        <v>0</v>
      </c>
      <c r="AN43">
        <v>0</v>
      </c>
      <c r="AO43">
        <v>29.315287143059098</v>
      </c>
      <c r="AP43" s="1">
        <v>8.5697096595469596E-12</v>
      </c>
      <c r="AR43" t="str">
        <f t="shared" si="11"/>
        <v>up</v>
      </c>
      <c r="AS43">
        <f t="shared" si="31"/>
        <v>11.363364067025191</v>
      </c>
    </row>
    <row r="44" spans="1:45" x14ac:dyDescent="0.4">
      <c r="A44" t="s">
        <v>17</v>
      </c>
      <c r="B44">
        <v>293.310337029035</v>
      </c>
      <c r="C44">
        <v>325.23099546884401</v>
      </c>
      <c r="D44">
        <v>318.25197251943803</v>
      </c>
      <c r="E44">
        <v>314.22662378465498</v>
      </c>
      <c r="F44">
        <v>318.99356843107398</v>
      </c>
      <c r="G44">
        <v>319.79371216404297</v>
      </c>
      <c r="H44">
        <v>301.35097673283599</v>
      </c>
      <c r="I44">
        <v>300.20278193811401</v>
      </c>
      <c r="J44">
        <v>312.19264145289799</v>
      </c>
      <c r="K44">
        <v>318.977962289191</v>
      </c>
      <c r="L44">
        <v>326.13239271485003</v>
      </c>
      <c r="M44">
        <v>323.11953677899498</v>
      </c>
      <c r="N44">
        <v>321.02880491805797</v>
      </c>
      <c r="O44">
        <v>320.40488509796</v>
      </c>
      <c r="P44">
        <v>312.63574287371</v>
      </c>
      <c r="Q44">
        <v>305.40487238423901</v>
      </c>
      <c r="R44">
        <v>308.708617059929</v>
      </c>
      <c r="S44" s="5">
        <f t="shared" si="32"/>
        <v>8.1962841061397373</v>
      </c>
      <c r="T44" s="24">
        <f t="shared" si="33"/>
        <v>8.3453209468134109</v>
      </c>
      <c r="U44" s="24">
        <f t="shared" si="34"/>
        <v>8.3140256457244295</v>
      </c>
      <c r="V44" s="24">
        <f t="shared" si="35"/>
        <v>8.2956616122109228</v>
      </c>
      <c r="W44" s="24">
        <f t="shared" si="36"/>
        <v>8.3173835263475215</v>
      </c>
      <c r="X44" s="6">
        <f t="shared" si="37"/>
        <v>8.3209977623674085</v>
      </c>
      <c r="Y44" s="6">
        <f t="shared" si="38"/>
        <v>8.2353009306093465</v>
      </c>
      <c r="Z44" s="6">
        <f t="shared" si="39"/>
        <v>8.2297935360528633</v>
      </c>
      <c r="AA44" s="6">
        <f t="shared" si="40"/>
        <v>8.2862927223995619</v>
      </c>
      <c r="AB44" s="6">
        <f t="shared" si="41"/>
        <v>8.3173129435631115</v>
      </c>
      <c r="AC44" s="6">
        <f t="shared" si="42"/>
        <v>8.3493139319594096</v>
      </c>
      <c r="AD44" s="6">
        <f t="shared" si="43"/>
        <v>8.3359241726963553</v>
      </c>
      <c r="AE44" s="6">
        <f t="shared" si="44"/>
        <v>8.326558941477451</v>
      </c>
      <c r="AF44" s="6">
        <f t="shared" si="45"/>
        <v>8.3237523339410551</v>
      </c>
      <c r="AG44" s="6">
        <f t="shared" si="46"/>
        <v>8.2883389173088009</v>
      </c>
      <c r="AH44" s="6">
        <f t="shared" si="47"/>
        <v>8.2545792686367516</v>
      </c>
      <c r="AI44" s="7">
        <f t="shared" si="48"/>
        <v>8.2701019435930672</v>
      </c>
      <c r="AJ44">
        <f t="shared" si="29"/>
        <v>8.2948556170504304</v>
      </c>
      <c r="AK44">
        <f t="shared" si="30"/>
        <v>4.0238779148013895E-2</v>
      </c>
      <c r="AL44">
        <v>8.1962841061397373</v>
      </c>
      <c r="AM44">
        <v>0</v>
      </c>
      <c r="AN44">
        <v>0</v>
      </c>
      <c r="AO44">
        <v>8.4858869653070705</v>
      </c>
      <c r="AP44" s="1">
        <v>3.7128524589199699E-6</v>
      </c>
      <c r="AQ44" t="s">
        <v>17</v>
      </c>
      <c r="AR44" t="str">
        <f t="shared" si="11"/>
        <v>up</v>
      </c>
      <c r="AS44">
        <f t="shared" si="31"/>
        <v>8.3156692946437705</v>
      </c>
    </row>
    <row r="45" spans="1:45" x14ac:dyDescent="0.4">
      <c r="B45">
        <v>1601.18144304678</v>
      </c>
      <c r="C45">
        <v>2039.87089179449</v>
      </c>
      <c r="D45">
        <v>1985.58044437693</v>
      </c>
      <c r="E45">
        <v>1991.8846769884899</v>
      </c>
      <c r="F45">
        <v>1967.2410180893301</v>
      </c>
      <c r="G45">
        <v>1904.8268381415901</v>
      </c>
      <c r="H45">
        <v>2012.29120191424</v>
      </c>
      <c r="I45">
        <v>1900.7604095700201</v>
      </c>
      <c r="J45">
        <v>1995.57666732555</v>
      </c>
      <c r="K45">
        <v>1848.5767201656599</v>
      </c>
      <c r="L45">
        <v>1739.1525627716801</v>
      </c>
      <c r="M45">
        <v>1832.75325497534</v>
      </c>
      <c r="N45">
        <v>1872.53826683547</v>
      </c>
      <c r="O45">
        <v>1850.77343946612</v>
      </c>
      <c r="P45">
        <v>1883.4647392871</v>
      </c>
      <c r="Q45">
        <v>1909.95458610025</v>
      </c>
      <c r="R45">
        <v>1785.4120543152901</v>
      </c>
      <c r="S45" s="8">
        <f t="shared" si="32"/>
        <v>10.644921085428029</v>
      </c>
      <c r="T45" s="22">
        <f t="shared" si="33"/>
        <v>10.994262128200898</v>
      </c>
      <c r="U45" s="22">
        <f t="shared" si="34"/>
        <v>10.955345096470152</v>
      </c>
      <c r="V45" s="22">
        <f t="shared" si="35"/>
        <v>10.959918407593683</v>
      </c>
      <c r="W45" s="22">
        <f t="shared" si="36"/>
        <v>10.941958006030967</v>
      </c>
      <c r="X45" s="9">
        <f t="shared" si="37"/>
        <v>10.89544413744146</v>
      </c>
      <c r="Y45" s="9">
        <f t="shared" si="38"/>
        <v>10.974623379645639</v>
      </c>
      <c r="Z45" s="9">
        <f t="shared" si="39"/>
        <v>10.892360976717365</v>
      </c>
      <c r="AA45" s="9">
        <f t="shared" si="40"/>
        <v>10.962589990945823</v>
      </c>
      <c r="AB45" s="9">
        <f t="shared" si="41"/>
        <v>10.852199204576578</v>
      </c>
      <c r="AC45" s="9">
        <f t="shared" si="42"/>
        <v>10.764168779641215</v>
      </c>
      <c r="AD45" s="9">
        <f t="shared" si="43"/>
        <v>10.839796852435603</v>
      </c>
      <c r="AE45" s="9">
        <f t="shared" si="44"/>
        <v>10.870779486288519</v>
      </c>
      <c r="AF45" s="9">
        <f t="shared" si="45"/>
        <v>10.85391258464429</v>
      </c>
      <c r="AG45" s="9">
        <f t="shared" si="46"/>
        <v>10.879173309223308</v>
      </c>
      <c r="AH45" s="9">
        <f t="shared" si="47"/>
        <v>10.899322619683906</v>
      </c>
      <c r="AI45" s="10">
        <f t="shared" si="48"/>
        <v>10.802041356178874</v>
      </c>
      <c r="AJ45">
        <f t="shared" si="29"/>
        <v>10.873867723118549</v>
      </c>
      <c r="AK45">
        <f t="shared" si="30"/>
        <v>5.9343350005272084E-2</v>
      </c>
      <c r="AL45">
        <v>10.644921085428029</v>
      </c>
      <c r="AM45">
        <v>0</v>
      </c>
      <c r="AN45">
        <v>0</v>
      </c>
      <c r="AO45">
        <v>13.364503379698601</v>
      </c>
      <c r="AP45" s="1">
        <v>3.8172521639220001E-8</v>
      </c>
      <c r="AR45" t="str">
        <f t="shared" si="11"/>
        <v>up</v>
      </c>
      <c r="AS45">
        <f t="shared" si="31"/>
        <v>10.893902557079413</v>
      </c>
    </row>
    <row r="46" spans="1:45" x14ac:dyDescent="0.4">
      <c r="B46">
        <v>2464.87675568641</v>
      </c>
      <c r="C46">
        <v>2378.3835126998001</v>
      </c>
      <c r="D46">
        <v>2358.5244854318098</v>
      </c>
      <c r="E46">
        <v>2331.3853614173399</v>
      </c>
      <c r="F46">
        <v>2340.3505495760901</v>
      </c>
      <c r="G46">
        <v>2324.3730088325001</v>
      </c>
      <c r="H46">
        <v>2341.9633337956302</v>
      </c>
      <c r="I46">
        <v>2298.1881157654502</v>
      </c>
      <c r="J46">
        <v>2347.6591173731399</v>
      </c>
      <c r="K46">
        <v>2321.1884563839799</v>
      </c>
      <c r="L46">
        <v>2264.1654930455902</v>
      </c>
      <c r="M46">
        <v>2280.1202001220099</v>
      </c>
      <c r="N46">
        <v>2305.3278107627698</v>
      </c>
      <c r="O46">
        <v>2331.21639624113</v>
      </c>
      <c r="P46">
        <v>2338.71686810035</v>
      </c>
      <c r="Q46">
        <v>2311.4119635188399</v>
      </c>
      <c r="R46">
        <v>2330.60055167474</v>
      </c>
      <c r="S46" s="11">
        <f t="shared" si="32"/>
        <v>11.267299798038064</v>
      </c>
      <c r="T46" s="22">
        <f t="shared" si="33"/>
        <v>11.215765652083233</v>
      </c>
      <c r="U46" s="22">
        <f t="shared" si="34"/>
        <v>11.203668863196622</v>
      </c>
      <c r="V46" s="22">
        <f t="shared" si="35"/>
        <v>11.186971776068026</v>
      </c>
      <c r="W46" s="22">
        <f t="shared" si="36"/>
        <v>11.192508924837115</v>
      </c>
      <c r="X46" s="12">
        <f t="shared" si="37"/>
        <v>11.182625891619294</v>
      </c>
      <c r="Y46" s="12">
        <f t="shared" si="38"/>
        <v>11.193502773581788</v>
      </c>
      <c r="Z46" s="12">
        <f t="shared" si="39"/>
        <v>11.166281177761128</v>
      </c>
      <c r="AA46" s="12">
        <f t="shared" si="40"/>
        <v>11.19700722744661</v>
      </c>
      <c r="AB46" s="12">
        <f t="shared" si="41"/>
        <v>11.180647943946452</v>
      </c>
      <c r="AC46" s="12">
        <f t="shared" si="42"/>
        <v>11.144763696573204</v>
      </c>
      <c r="AD46" s="12">
        <f t="shared" si="43"/>
        <v>11.154894164994653</v>
      </c>
      <c r="AE46" s="12">
        <f t="shared" si="44"/>
        <v>11.170756196850547</v>
      </c>
      <c r="AF46" s="12">
        <f t="shared" si="45"/>
        <v>11.186867214179802</v>
      </c>
      <c r="AG46" s="12">
        <f t="shared" si="46"/>
        <v>11.191501500045455</v>
      </c>
      <c r="AH46" s="12">
        <f t="shared" si="47"/>
        <v>11.174558699274224</v>
      </c>
      <c r="AI46" s="13">
        <f t="shared" si="48"/>
        <v>11.186486042667928</v>
      </c>
      <c r="AJ46">
        <f t="shared" si="29"/>
        <v>11.177491044078424</v>
      </c>
      <c r="AK46">
        <f t="shared" si="30"/>
        <v>1.5954540955000738E-2</v>
      </c>
      <c r="AL46">
        <v>11.267299798038064</v>
      </c>
      <c r="AM46">
        <v>0</v>
      </c>
      <c r="AN46">
        <v>0</v>
      </c>
      <c r="AO46">
        <v>-19.499569146954599</v>
      </c>
      <c r="AP46" s="1">
        <v>7.0126333885017005E-10</v>
      </c>
      <c r="AR46" t="str">
        <f t="shared" si="11"/>
        <v>down</v>
      </c>
      <c r="AS46">
        <f t="shared" si="31"/>
        <v>11.186676628423864</v>
      </c>
    </row>
    <row r="47" spans="1:45" x14ac:dyDescent="0.4">
      <c r="A47" t="s">
        <v>18</v>
      </c>
      <c r="B47">
        <v>443.79698332809602</v>
      </c>
      <c r="C47">
        <v>457.013730251379</v>
      </c>
      <c r="D47">
        <v>420.84744390867201</v>
      </c>
      <c r="E47">
        <v>414.98035485754502</v>
      </c>
      <c r="F47">
        <v>419.67763074029801</v>
      </c>
      <c r="G47">
        <v>425.64944258716298</v>
      </c>
      <c r="H47">
        <v>423.94490277200703</v>
      </c>
      <c r="I47">
        <v>408.68772693217102</v>
      </c>
      <c r="J47">
        <v>414.71089215255898</v>
      </c>
      <c r="K47">
        <v>425.08138164453402</v>
      </c>
      <c r="L47">
        <v>421.94203085792799</v>
      </c>
      <c r="M47">
        <v>423.56765709924099</v>
      </c>
      <c r="N47">
        <v>418.64645917090797</v>
      </c>
      <c r="O47">
        <v>425.46189650854097</v>
      </c>
      <c r="P47">
        <v>420.372302926266</v>
      </c>
      <c r="Q47">
        <v>411.12753845482899</v>
      </c>
      <c r="R47">
        <v>415.589082550039</v>
      </c>
      <c r="S47" s="14">
        <f t="shared" si="32"/>
        <v>8.7937560507472625</v>
      </c>
      <c r="T47" s="22">
        <f t="shared" si="33"/>
        <v>8.836093699189389</v>
      </c>
      <c r="U47" s="22">
        <f t="shared" si="34"/>
        <v>8.7171535446745505</v>
      </c>
      <c r="V47" s="22">
        <f t="shared" si="35"/>
        <v>8.6968992307633481</v>
      </c>
      <c r="W47" s="22">
        <f t="shared" si="36"/>
        <v>8.7131377578827696</v>
      </c>
      <c r="X47" s="4">
        <f t="shared" si="37"/>
        <v>8.7335219309153782</v>
      </c>
      <c r="Y47" s="4">
        <f t="shared" si="38"/>
        <v>8.7277329695097627</v>
      </c>
      <c r="Z47" s="4">
        <f t="shared" si="39"/>
        <v>8.6748551090326007</v>
      </c>
      <c r="AA47" s="4">
        <f t="shared" si="40"/>
        <v>8.695962129104732</v>
      </c>
      <c r="AB47" s="4">
        <f t="shared" si="41"/>
        <v>8.7315952608023117</v>
      </c>
      <c r="AC47" s="4">
        <f t="shared" si="42"/>
        <v>8.7209009954880656</v>
      </c>
      <c r="AD47" s="4">
        <f t="shared" si="43"/>
        <v>8.7264486215885384</v>
      </c>
      <c r="AE47" s="4">
        <f t="shared" si="44"/>
        <v>8.7095886129216584</v>
      </c>
      <c r="AF47" s="4">
        <f t="shared" si="45"/>
        <v>8.7328861226738077</v>
      </c>
      <c r="AG47" s="4">
        <f t="shared" si="46"/>
        <v>8.7155238073448817</v>
      </c>
      <c r="AH47" s="4">
        <f t="shared" si="47"/>
        <v>8.6834422006004068</v>
      </c>
      <c r="AI47" s="15">
        <f t="shared" si="48"/>
        <v>8.6990139451771036</v>
      </c>
      <c r="AJ47">
        <f t="shared" si="29"/>
        <v>8.7126226420966031</v>
      </c>
      <c r="AK47">
        <f t="shared" si="30"/>
        <v>2.0121531106093916E-2</v>
      </c>
      <c r="AL47">
        <v>8.7937560507472625</v>
      </c>
      <c r="AM47">
        <v>0</v>
      </c>
      <c r="AN47">
        <v>0</v>
      </c>
      <c r="AO47">
        <v>-13.9678422201786</v>
      </c>
      <c r="AP47" s="1">
        <v>2.4079873273583199E-8</v>
      </c>
      <c r="AQ47" t="s">
        <v>18</v>
      </c>
      <c r="AR47" t="str">
        <f t="shared" si="11"/>
        <v>down</v>
      </c>
      <c r="AS47">
        <f t="shared" si="31"/>
        <v>8.7163386760097161</v>
      </c>
    </row>
    <row r="48" spans="1:45" x14ac:dyDescent="0.4">
      <c r="B48">
        <v>1520.78193679739</v>
      </c>
      <c r="C48">
        <v>1592.53331389461</v>
      </c>
      <c r="D48">
        <v>1752.08510782694</v>
      </c>
      <c r="E48">
        <v>1653.76067318834</v>
      </c>
      <c r="F48">
        <v>1685.55297179271</v>
      </c>
      <c r="G48">
        <v>1586.4117955035999</v>
      </c>
      <c r="H48">
        <v>1659.99060940863</v>
      </c>
      <c r="I48">
        <v>1625.2170911620899</v>
      </c>
      <c r="J48">
        <v>1649.2060123266699</v>
      </c>
      <c r="K48">
        <v>1633.44682075627</v>
      </c>
      <c r="L48">
        <v>1542.57395458776</v>
      </c>
      <c r="M48">
        <v>1672.6471774747999</v>
      </c>
      <c r="N48">
        <v>1634.40560984893</v>
      </c>
      <c r="O48">
        <v>1550.6577757176401</v>
      </c>
      <c r="P48">
        <v>1580.04176803108</v>
      </c>
      <c r="Q48">
        <v>1507.39484294417</v>
      </c>
      <c r="R48">
        <v>1579.5157205544899</v>
      </c>
      <c r="S48" s="8">
        <f t="shared" si="32"/>
        <v>10.570597586143364</v>
      </c>
      <c r="T48" s="22">
        <f t="shared" si="33"/>
        <v>10.63710783691625</v>
      </c>
      <c r="U48" s="22">
        <f t="shared" si="34"/>
        <v>10.774857140456012</v>
      </c>
      <c r="V48" s="22">
        <f t="shared" si="35"/>
        <v>10.691534752190197</v>
      </c>
      <c r="W48" s="22">
        <f t="shared" si="36"/>
        <v>10.719006252204787</v>
      </c>
      <c r="X48" s="9">
        <f t="shared" si="37"/>
        <v>10.631551594302708</v>
      </c>
      <c r="Y48" s="9">
        <f t="shared" si="38"/>
        <v>10.696959364910239</v>
      </c>
      <c r="Z48" s="9">
        <f t="shared" si="39"/>
        <v>10.666416726141128</v>
      </c>
      <c r="AA48" s="9">
        <f t="shared" si="40"/>
        <v>10.687555910482912</v>
      </c>
      <c r="AB48" s="9">
        <f t="shared" si="41"/>
        <v>10.673703771161307</v>
      </c>
      <c r="AC48" s="9">
        <f t="shared" si="42"/>
        <v>10.591123941854864</v>
      </c>
      <c r="AD48" s="9">
        <f t="shared" si="43"/>
        <v>10.707917444928594</v>
      </c>
      <c r="AE48" s="9">
        <f t="shared" si="44"/>
        <v>10.674550345685894</v>
      </c>
      <c r="AF48" s="9">
        <f t="shared" si="45"/>
        <v>10.598664608848681</v>
      </c>
      <c r="AG48" s="9">
        <f t="shared" si="46"/>
        <v>10.625746980871325</v>
      </c>
      <c r="AH48" s="9">
        <f t="shared" si="47"/>
        <v>10.557841646751276</v>
      </c>
      <c r="AI48" s="10">
        <f t="shared" si="48"/>
        <v>10.625266580628253</v>
      </c>
      <c r="AJ48">
        <f t="shared" si="29"/>
        <v>10.644774909713933</v>
      </c>
      <c r="AK48">
        <f t="shared" si="30"/>
        <v>4.6915500861701986E-2</v>
      </c>
      <c r="AL48">
        <v>10.570597586143364</v>
      </c>
      <c r="AM48">
        <v>0</v>
      </c>
      <c r="AN48">
        <v>0</v>
      </c>
      <c r="AO48">
        <v>5.47703365317322</v>
      </c>
      <c r="AP48">
        <v>1.92798051357797E-4</v>
      </c>
      <c r="AR48" t="str">
        <f t="shared" si="11"/>
        <v>up</v>
      </c>
      <c r="AS48">
        <f t="shared" si="31"/>
        <v>10.670060248651218</v>
      </c>
    </row>
    <row r="49" spans="1:51" ht="18.600000000000001" customHeight="1" thickBot="1" x14ac:dyDescent="0.45">
      <c r="B49">
        <v>2205.6045625960501</v>
      </c>
      <c r="C49">
        <v>2324.95546784629</v>
      </c>
      <c r="D49">
        <v>2339.0987551131502</v>
      </c>
      <c r="E49">
        <v>2302.5888513310501</v>
      </c>
      <c r="F49">
        <v>2277.5379095313701</v>
      </c>
      <c r="G49">
        <v>2289.88195207033</v>
      </c>
      <c r="H49">
        <v>2309.7035319520101</v>
      </c>
      <c r="I49">
        <v>2258.07384622576</v>
      </c>
      <c r="J49">
        <v>2198.1364413033498</v>
      </c>
      <c r="K49">
        <v>2245.8043695255701</v>
      </c>
      <c r="L49">
        <v>2171.7284271920098</v>
      </c>
      <c r="M49">
        <v>2309.1306122190899</v>
      </c>
      <c r="N49">
        <v>2293.96993271467</v>
      </c>
      <c r="O49">
        <v>2295.1105097854802</v>
      </c>
      <c r="P49">
        <v>2242.5416713925802</v>
      </c>
      <c r="Q49">
        <v>2206.1608197821702</v>
      </c>
      <c r="R49">
        <v>2161.0450893030102</v>
      </c>
      <c r="S49" s="16">
        <f t="shared" si="32"/>
        <v>11.106958441538808</v>
      </c>
      <c r="T49" s="25">
        <f t="shared" si="33"/>
        <v>11.182987367793466</v>
      </c>
      <c r="U49" s="25">
        <f t="shared" si="34"/>
        <v>11.191737057213649</v>
      </c>
      <c r="V49" s="25">
        <f t="shared" si="35"/>
        <v>11.169041112162832</v>
      </c>
      <c r="W49" s="25">
        <f t="shared" si="36"/>
        <v>11.153259352493031</v>
      </c>
      <c r="X49" s="17">
        <f t="shared" si="37"/>
        <v>11.161057511127328</v>
      </c>
      <c r="Y49" s="17">
        <f t="shared" si="38"/>
        <v>11.173491967285431</v>
      </c>
      <c r="Z49" s="17">
        <f t="shared" si="39"/>
        <v>11.140876952279473</v>
      </c>
      <c r="AA49" s="17">
        <f t="shared" si="40"/>
        <v>11.102065223761983</v>
      </c>
      <c r="AB49" s="17">
        <f t="shared" si="41"/>
        <v>11.133016545700867</v>
      </c>
      <c r="AC49" s="17">
        <f t="shared" si="42"/>
        <v>11.084627991285378</v>
      </c>
      <c r="AD49" s="17">
        <f t="shared" si="43"/>
        <v>11.173134063781667</v>
      </c>
      <c r="AE49" s="17">
        <f t="shared" si="44"/>
        <v>11.163630766596594</v>
      </c>
      <c r="AF49" s="17">
        <f t="shared" si="45"/>
        <v>11.16434790587463</v>
      </c>
      <c r="AG49" s="17">
        <f t="shared" si="46"/>
        <v>11.130919078525842</v>
      </c>
      <c r="AH49" s="17">
        <f t="shared" si="47"/>
        <v>11.107322245784308</v>
      </c>
      <c r="AI49" s="18">
        <f t="shared" si="48"/>
        <v>11.077513458402878</v>
      </c>
      <c r="AJ49">
        <f t="shared" si="29"/>
        <v>11.134333642533866</v>
      </c>
      <c r="AK49">
        <f t="shared" si="30"/>
        <v>3.4428384312639324E-2</v>
      </c>
      <c r="AL49">
        <v>11.106958441538808</v>
      </c>
      <c r="AM49">
        <v>0</v>
      </c>
      <c r="AN49">
        <v>0</v>
      </c>
      <c r="AO49">
        <v>2.7544274060296998</v>
      </c>
      <c r="AP49">
        <v>1.87416984577666E-2</v>
      </c>
      <c r="AR49" t="str">
        <f t="shared" si="11"/>
        <v>up</v>
      </c>
      <c r="AS49">
        <f t="shared" si="31"/>
        <v>11.15715843181018</v>
      </c>
    </row>
    <row r="50" spans="1:51" x14ac:dyDescent="0.4">
      <c r="A50" t="s">
        <v>20</v>
      </c>
      <c r="B50">
        <v>293.310337029035</v>
      </c>
      <c r="C50">
        <v>321.82738576351198</v>
      </c>
      <c r="D50">
        <v>313.651296711567</v>
      </c>
      <c r="E50">
        <v>322.095040492142</v>
      </c>
      <c r="F50">
        <v>321.51932654607202</v>
      </c>
      <c r="G50">
        <v>315.247254367788</v>
      </c>
      <c r="H50">
        <v>324.89320505918198</v>
      </c>
      <c r="I50">
        <v>342.63417562687499</v>
      </c>
      <c r="J50">
        <v>335.12946951951102</v>
      </c>
      <c r="K50">
        <v>329.16705330943199</v>
      </c>
      <c r="L50">
        <v>329.562580764394</v>
      </c>
      <c r="M50">
        <v>331.38993536741702</v>
      </c>
      <c r="N50">
        <v>316.95969779487302</v>
      </c>
      <c r="O50">
        <v>319.679966781698</v>
      </c>
      <c r="P50">
        <v>328.33053086549802</v>
      </c>
      <c r="Q50">
        <v>331.67644339052902</v>
      </c>
      <c r="R50">
        <v>322.19896367308201</v>
      </c>
      <c r="S50" s="5">
        <f t="shared" si="32"/>
        <v>8.1962841061397373</v>
      </c>
      <c r="T50" s="24">
        <f t="shared" si="33"/>
        <v>8.3301432865761349</v>
      </c>
      <c r="U50" s="24">
        <f t="shared" si="34"/>
        <v>8.2930177168916668</v>
      </c>
      <c r="V50" s="24">
        <f t="shared" si="35"/>
        <v>8.3313426365479906</v>
      </c>
      <c r="W50" s="24">
        <f t="shared" si="36"/>
        <v>8.3287616504201871</v>
      </c>
      <c r="X50" s="6">
        <f t="shared" si="37"/>
        <v>8.3003399952934043</v>
      </c>
      <c r="Y50" s="6">
        <f t="shared" si="38"/>
        <v>8.3438217606814788</v>
      </c>
      <c r="Z50" s="6">
        <f t="shared" si="39"/>
        <v>8.4205252482263973</v>
      </c>
      <c r="AA50" s="6">
        <f t="shared" si="40"/>
        <v>8.388574744894564</v>
      </c>
      <c r="AB50" s="6">
        <f t="shared" si="41"/>
        <v>8.3626761318350447</v>
      </c>
      <c r="AC50" s="6">
        <f t="shared" si="42"/>
        <v>8.3644086349345503</v>
      </c>
      <c r="AD50" s="6">
        <f t="shared" si="43"/>
        <v>8.3723859769568723</v>
      </c>
      <c r="AE50" s="6">
        <f t="shared" si="44"/>
        <v>8.3081555995782725</v>
      </c>
      <c r="AF50" s="6">
        <f t="shared" si="45"/>
        <v>8.3204845281056503</v>
      </c>
      <c r="AG50" s="6">
        <f t="shared" si="46"/>
        <v>8.3590050995402372</v>
      </c>
      <c r="AH50" s="6">
        <f t="shared" si="47"/>
        <v>8.3736327412118108</v>
      </c>
      <c r="AI50" s="7">
        <f t="shared" si="48"/>
        <v>8.3318080435147071</v>
      </c>
      <c r="AJ50">
        <f t="shared" si="29"/>
        <v>8.3538182087310826</v>
      </c>
      <c r="AK50">
        <f t="shared" si="30"/>
        <v>3.4710819902588529E-2</v>
      </c>
      <c r="AL50">
        <v>8.1962841061397373</v>
      </c>
      <c r="AM50">
        <v>0</v>
      </c>
      <c r="AN50">
        <v>0</v>
      </c>
      <c r="AO50">
        <v>15.7217300712677</v>
      </c>
      <c r="AP50" s="1">
        <v>6.9425292081337598E-9</v>
      </c>
      <c r="AQ50" t="s">
        <v>20</v>
      </c>
      <c r="AR50" t="str">
        <f t="shared" si="11"/>
        <v>up</v>
      </c>
      <c r="AS50">
        <f t="shared" si="31"/>
        <v>8.3378149020980921</v>
      </c>
    </row>
    <row r="51" spans="1:51" x14ac:dyDescent="0.4">
      <c r="B51">
        <v>1601.18144304678</v>
      </c>
      <c r="C51">
        <v>1483.45064241709</v>
      </c>
      <c r="D51">
        <v>1704.3671556003201</v>
      </c>
      <c r="E51">
        <v>1617.5970278577299</v>
      </c>
      <c r="F51">
        <v>1668.48967238006</v>
      </c>
      <c r="G51">
        <v>1532.2570512045399</v>
      </c>
      <c r="H51">
        <v>1359.8458283790301</v>
      </c>
      <c r="I51">
        <v>1609.0096256813099</v>
      </c>
      <c r="J51">
        <v>1493.54964254179</v>
      </c>
      <c r="K51">
        <v>1605.8995633627701</v>
      </c>
      <c r="L51">
        <v>1702.97302662933</v>
      </c>
      <c r="M51">
        <v>1525.90150763418</v>
      </c>
      <c r="N51">
        <v>1630.3837091878199</v>
      </c>
      <c r="O51">
        <v>1582.7342455431401</v>
      </c>
      <c r="P51">
        <v>1563.4080114000701</v>
      </c>
      <c r="Q51">
        <v>1524.5968547094201</v>
      </c>
      <c r="R51">
        <v>1692.1317905634</v>
      </c>
      <c r="S51" s="8">
        <f t="shared" si="32"/>
        <v>10.644921085428029</v>
      </c>
      <c r="T51" s="22">
        <f t="shared" si="33"/>
        <v>10.534741210722126</v>
      </c>
      <c r="U51" s="22">
        <f t="shared" si="34"/>
        <v>10.735020439771787</v>
      </c>
      <c r="V51" s="22">
        <f t="shared" si="35"/>
        <v>10.65963653623743</v>
      </c>
      <c r="W51" s="22">
        <f t="shared" si="36"/>
        <v>10.704327041213974</v>
      </c>
      <c r="X51" s="9">
        <f t="shared" si="37"/>
        <v>10.581442628523998</v>
      </c>
      <c r="Y51" s="9">
        <f t="shared" si="38"/>
        <v>10.409227380813398</v>
      </c>
      <c r="Z51" s="9">
        <f t="shared" si="39"/>
        <v>10.651957241476183</v>
      </c>
      <c r="AA51" s="9">
        <f t="shared" si="40"/>
        <v>10.544529475346351</v>
      </c>
      <c r="AB51" s="9">
        <f t="shared" si="41"/>
        <v>10.649165950886223</v>
      </c>
      <c r="AC51" s="9">
        <f t="shared" si="42"/>
        <v>10.733839869028936</v>
      </c>
      <c r="AD51" s="9">
        <f t="shared" si="43"/>
        <v>10.575446128201818</v>
      </c>
      <c r="AE51" s="9">
        <f t="shared" si="44"/>
        <v>10.670995825925555</v>
      </c>
      <c r="AF51" s="9">
        <f t="shared" si="45"/>
        <v>10.628203319781226</v>
      </c>
      <c r="AG51" s="9">
        <f t="shared" si="46"/>
        <v>10.610478620393774</v>
      </c>
      <c r="AH51" s="9">
        <f t="shared" si="47"/>
        <v>10.57421208956562</v>
      </c>
      <c r="AI51" s="10">
        <f t="shared" si="48"/>
        <v>10.724626220843264</v>
      </c>
      <c r="AJ51">
        <f t="shared" si="29"/>
        <v>10.612843729232194</v>
      </c>
      <c r="AK51">
        <f t="shared" si="30"/>
        <v>8.7183821952734636E-2</v>
      </c>
      <c r="AL51">
        <v>10.644921085428029</v>
      </c>
      <c r="AM51">
        <v>0</v>
      </c>
      <c r="AN51">
        <v>0</v>
      </c>
      <c r="AO51">
        <v>-1.27453961343088</v>
      </c>
      <c r="AP51">
        <v>0.22873814971349299</v>
      </c>
      <c r="AR51" t="str">
        <f t="shared" si="11"/>
        <v>down</v>
      </c>
      <c r="AS51">
        <f t="shared" si="31"/>
        <v>10.638684635333725</v>
      </c>
    </row>
    <row r="52" spans="1:51" x14ac:dyDescent="0.4">
      <c r="B52">
        <v>2464.87675568641</v>
      </c>
      <c r="C52">
        <v>2168.51446404121</v>
      </c>
      <c r="D52">
        <v>2278.9712041315101</v>
      </c>
      <c r="E52">
        <v>2204.3897263256399</v>
      </c>
      <c r="F52">
        <v>2272.27647113079</v>
      </c>
      <c r="G52">
        <v>2333.5247382862299</v>
      </c>
      <c r="H52">
        <v>2265.1750756074398</v>
      </c>
      <c r="I52">
        <v>2291.04361149851</v>
      </c>
      <c r="J52">
        <v>2238.2582975832502</v>
      </c>
      <c r="K52">
        <v>2193.4853350694302</v>
      </c>
      <c r="L52">
        <v>2195.5665978051702</v>
      </c>
      <c r="M52">
        <v>2264.4521678276001</v>
      </c>
      <c r="N52">
        <v>2234.98846760991</v>
      </c>
      <c r="O52">
        <v>2107.9106447167401</v>
      </c>
      <c r="P52">
        <v>2186.1099791013398</v>
      </c>
      <c r="Q52">
        <v>2171.31985234074</v>
      </c>
      <c r="R52">
        <v>2294.3727691019299</v>
      </c>
      <c r="S52" s="11">
        <f t="shared" si="32"/>
        <v>11.267299798038064</v>
      </c>
      <c r="T52" s="22">
        <f t="shared" si="33"/>
        <v>11.082491350704206</v>
      </c>
      <c r="U52" s="22">
        <f t="shared" si="34"/>
        <v>11.154166980252954</v>
      </c>
      <c r="V52" s="22">
        <f t="shared" si="35"/>
        <v>11.106163593204629</v>
      </c>
      <c r="W52" s="22">
        <f t="shared" si="36"/>
        <v>11.149922664955037</v>
      </c>
      <c r="X52" s="12">
        <f t="shared" si="37"/>
        <v>11.188295046420405</v>
      </c>
      <c r="Y52" s="12">
        <f t="shared" si="38"/>
        <v>11.14540684528653</v>
      </c>
      <c r="Z52" s="12">
        <f t="shared" si="39"/>
        <v>11.161789206200257</v>
      </c>
      <c r="AA52" s="12">
        <f t="shared" si="40"/>
        <v>11.128160819251548</v>
      </c>
      <c r="AB52" s="12">
        <f t="shared" si="41"/>
        <v>11.099009345660976</v>
      </c>
      <c r="AC52" s="12">
        <f t="shared" si="42"/>
        <v>11.100377580850997</v>
      </c>
      <c r="AD52" s="12">
        <f t="shared" si="43"/>
        <v>11.144946350229517</v>
      </c>
      <c r="AE52" s="12">
        <f t="shared" si="44"/>
        <v>11.126051671880562</v>
      </c>
      <c r="AF52" s="12">
        <f t="shared" si="45"/>
        <v>11.041597996439718</v>
      </c>
      <c r="AG52" s="12">
        <f t="shared" si="46"/>
        <v>11.094150266784867</v>
      </c>
      <c r="AH52" s="12">
        <f t="shared" si="47"/>
        <v>11.084356546495654</v>
      </c>
      <c r="AI52" s="13">
        <f t="shared" si="48"/>
        <v>11.163884091205261</v>
      </c>
      <c r="AJ52">
        <f t="shared" si="29"/>
        <v>11.123168813892192</v>
      </c>
      <c r="AK52">
        <f t="shared" si="30"/>
        <v>4.1007874448068984E-2</v>
      </c>
      <c r="AL52">
        <v>11.267299798038064</v>
      </c>
      <c r="AM52">
        <v>0</v>
      </c>
      <c r="AN52">
        <v>0</v>
      </c>
      <c r="AO52">
        <v>-12.175329409766899</v>
      </c>
      <c r="AP52" s="1">
        <v>1.00201368845763E-7</v>
      </c>
      <c r="AR52" t="str">
        <f t="shared" si="11"/>
        <v>down</v>
      </c>
      <c r="AS52">
        <f t="shared" si="31"/>
        <v>11.127106245566054</v>
      </c>
    </row>
    <row r="53" spans="1:51" x14ac:dyDescent="0.4">
      <c r="A53" t="s">
        <v>23</v>
      </c>
      <c r="B53">
        <v>443.79698332809602</v>
      </c>
      <c r="C53">
        <v>384.09649446920997</v>
      </c>
      <c r="D53">
        <v>398.86518102108602</v>
      </c>
      <c r="E53">
        <v>405.28380457570103</v>
      </c>
      <c r="F53">
        <v>404.34591702957403</v>
      </c>
      <c r="G53">
        <v>405.12194152705803</v>
      </c>
      <c r="H53">
        <v>385.45625508249401</v>
      </c>
      <c r="I53">
        <v>389.86229281367099</v>
      </c>
      <c r="J53">
        <v>421.06754313619302</v>
      </c>
      <c r="K53">
        <v>388.020753186062</v>
      </c>
      <c r="L53">
        <v>402.36845887154902</v>
      </c>
      <c r="M53">
        <v>387.99115090901398</v>
      </c>
      <c r="N53">
        <v>399.51661014413202</v>
      </c>
      <c r="O53">
        <v>383.85863653435399</v>
      </c>
      <c r="P53">
        <v>359.78860519783302</v>
      </c>
      <c r="Q53">
        <v>416.46125621711099</v>
      </c>
      <c r="R53">
        <v>425.38990724233702</v>
      </c>
      <c r="S53" s="14">
        <f t="shared" si="32"/>
        <v>8.7937560507472625</v>
      </c>
      <c r="T53" s="22">
        <f t="shared" si="33"/>
        <v>8.5853249866690469</v>
      </c>
      <c r="U53" s="22">
        <f t="shared" si="34"/>
        <v>8.639757378477567</v>
      </c>
      <c r="V53" s="22">
        <f t="shared" si="35"/>
        <v>8.6627887152084373</v>
      </c>
      <c r="W53" s="22">
        <f t="shared" si="36"/>
        <v>8.6594462333779187</v>
      </c>
      <c r="X53" s="4">
        <f t="shared" si="37"/>
        <v>8.6622124137154906</v>
      </c>
      <c r="Y53" s="4">
        <f t="shared" si="38"/>
        <v>8.5904233296644978</v>
      </c>
      <c r="Z53" s="4">
        <f t="shared" si="39"/>
        <v>8.6068208148837027</v>
      </c>
      <c r="AA53" s="4">
        <f t="shared" si="40"/>
        <v>8.7179078632843101</v>
      </c>
      <c r="AB53" s="4">
        <f t="shared" si="41"/>
        <v>8.5999900064085697</v>
      </c>
      <c r="AC53" s="4">
        <f t="shared" si="42"/>
        <v>8.6523734084045927</v>
      </c>
      <c r="AD53" s="4">
        <f t="shared" si="43"/>
        <v>8.5998799383591216</v>
      </c>
      <c r="AE53" s="4">
        <f t="shared" si="44"/>
        <v>8.6421116750917193</v>
      </c>
      <c r="AF53" s="4">
        <f t="shared" si="45"/>
        <v>8.5844312978057982</v>
      </c>
      <c r="AG53" s="4">
        <f t="shared" si="46"/>
        <v>8.4910056857446179</v>
      </c>
      <c r="AH53" s="4">
        <f t="shared" si="47"/>
        <v>8.7020384763298644</v>
      </c>
      <c r="AI53" s="15">
        <f t="shared" si="48"/>
        <v>8.7326419942435933</v>
      </c>
      <c r="AJ53">
        <f t="shared" si="29"/>
        <v>8.6318197419946561</v>
      </c>
      <c r="AK53">
        <f t="shared" si="30"/>
        <v>6.769262678122083E-2</v>
      </c>
      <c r="AL53">
        <v>8.7937560507472625</v>
      </c>
      <c r="AM53">
        <v>0</v>
      </c>
      <c r="AN53">
        <v>0</v>
      </c>
      <c r="AO53">
        <v>-8.2869266232720502</v>
      </c>
      <c r="AP53" s="1">
        <v>4.6652458596797603E-6</v>
      </c>
      <c r="AQ53" t="s">
        <v>23</v>
      </c>
      <c r="AR53" t="str">
        <f t="shared" si="11"/>
        <v>down</v>
      </c>
      <c r="AS53">
        <f t="shared" si="31"/>
        <v>8.640934526784644</v>
      </c>
      <c r="AU53" t="s">
        <v>85</v>
      </c>
      <c r="AV53" t="s">
        <v>86</v>
      </c>
      <c r="AW53" s="26" t="s">
        <v>87</v>
      </c>
      <c r="AX53" t="s">
        <v>88</v>
      </c>
      <c r="AY53" t="s">
        <v>89</v>
      </c>
    </row>
    <row r="54" spans="1:51" x14ac:dyDescent="0.4">
      <c r="B54">
        <v>1520.78193679739</v>
      </c>
      <c r="C54">
        <v>1373.50235270966</v>
      </c>
      <c r="D54">
        <v>1429.5032148703399</v>
      </c>
      <c r="E54">
        <v>1413.8827009455299</v>
      </c>
      <c r="F54">
        <v>1379.14191974044</v>
      </c>
      <c r="G54">
        <v>1377.1170879318199</v>
      </c>
      <c r="H54">
        <v>1411.8258401686701</v>
      </c>
      <c r="I54">
        <v>1348.72097225169</v>
      </c>
      <c r="J54">
        <v>1393.2073407585899</v>
      </c>
      <c r="K54">
        <v>1428.2969144445301</v>
      </c>
      <c r="L54">
        <v>1398.64111487336</v>
      </c>
      <c r="M54">
        <v>1346.4340356795899</v>
      </c>
      <c r="N54">
        <v>1400.5204462777799</v>
      </c>
      <c r="O54">
        <v>1410.8963859686401</v>
      </c>
      <c r="P54">
        <v>1473.3408334928999</v>
      </c>
      <c r="Q54">
        <v>1467.92838068732</v>
      </c>
      <c r="R54">
        <v>1375.0418305307301</v>
      </c>
      <c r="S54" s="8">
        <f t="shared" si="32"/>
        <v>10.570597586143364</v>
      </c>
      <c r="T54" s="22">
        <f t="shared" si="33"/>
        <v>10.423643666309676</v>
      </c>
      <c r="U54" s="22">
        <f t="shared" si="34"/>
        <v>10.481298149172742</v>
      </c>
      <c r="V54" s="22">
        <f t="shared" si="35"/>
        <v>10.465446720379614</v>
      </c>
      <c r="W54" s="22">
        <f t="shared" si="36"/>
        <v>10.429555208787875</v>
      </c>
      <c r="X54" s="9">
        <f t="shared" si="37"/>
        <v>10.427435512978223</v>
      </c>
      <c r="Y54" s="9">
        <f t="shared" si="38"/>
        <v>10.463346416456899</v>
      </c>
      <c r="Z54" s="9">
        <f t="shared" si="39"/>
        <v>10.397376194411196</v>
      </c>
      <c r="AA54" s="9">
        <f t="shared" si="40"/>
        <v>10.44419426422686</v>
      </c>
      <c r="AB54" s="9">
        <f t="shared" si="41"/>
        <v>10.480080202733699</v>
      </c>
      <c r="AC54" s="9">
        <f t="shared" si="42"/>
        <v>10.449810105481792</v>
      </c>
      <c r="AD54" s="9">
        <f t="shared" si="43"/>
        <v>10.394927835905992</v>
      </c>
      <c r="AE54" s="9">
        <f t="shared" si="44"/>
        <v>10.451747330215341</v>
      </c>
      <c r="AF54" s="9">
        <f t="shared" si="45"/>
        <v>10.462396327212439</v>
      </c>
      <c r="AG54" s="9">
        <f t="shared" si="46"/>
        <v>10.524875497731035</v>
      </c>
      <c r="AH54" s="9">
        <f t="shared" si="47"/>
        <v>10.519565866366531</v>
      </c>
      <c r="AI54" s="10">
        <f t="shared" si="48"/>
        <v>10.425259792594868</v>
      </c>
      <c r="AJ54">
        <f t="shared" si="29"/>
        <v>10.453417945526239</v>
      </c>
      <c r="AK54">
        <f t="shared" si="30"/>
        <v>4.101265210747753E-2</v>
      </c>
      <c r="AL54">
        <v>10.570597586143364</v>
      </c>
      <c r="AM54">
        <v>0</v>
      </c>
      <c r="AN54">
        <v>0</v>
      </c>
      <c r="AO54">
        <v>-9.8974867810828293</v>
      </c>
      <c r="AP54" s="1">
        <v>8.1940009480806696E-7</v>
      </c>
      <c r="AR54" t="str">
        <f t="shared" si="11"/>
        <v>down</v>
      </c>
      <c r="AS54">
        <f t="shared" si="31"/>
        <v>10.450778717848566</v>
      </c>
      <c r="AU54" t="s">
        <v>47</v>
      </c>
      <c r="AW54" t="s">
        <v>52</v>
      </c>
      <c r="AX54" t="s">
        <v>52</v>
      </c>
      <c r="AY54" t="s">
        <v>52</v>
      </c>
    </row>
    <row r="55" spans="1:51" ht="18" thickBot="1" x14ac:dyDescent="0.45">
      <c r="B55">
        <v>2205.6045625960501</v>
      </c>
      <c r="C55">
        <v>2182.8540327609899</v>
      </c>
      <c r="D55">
        <v>2237.0194541577298</v>
      </c>
      <c r="E55">
        <v>2264.07314738901</v>
      </c>
      <c r="F55">
        <v>2288.06972120522</v>
      </c>
      <c r="G55">
        <v>2251.57931720636</v>
      </c>
      <c r="H55">
        <v>2271.1287885217598</v>
      </c>
      <c r="I55">
        <v>2237.6952161225399</v>
      </c>
      <c r="J55">
        <v>2181.4764473197702</v>
      </c>
      <c r="K55">
        <v>2224.2140042737801</v>
      </c>
      <c r="L55">
        <v>2149.5448503368998</v>
      </c>
      <c r="M55">
        <v>2166.4231793789299</v>
      </c>
      <c r="N55">
        <v>2205.3313448500298</v>
      </c>
      <c r="O55">
        <v>2276.3192404496599</v>
      </c>
      <c r="P55">
        <v>2235.0425765672398</v>
      </c>
      <c r="Q55">
        <v>2225.51164397208</v>
      </c>
      <c r="R55">
        <v>2160.7423537137101</v>
      </c>
      <c r="S55" s="16">
        <f t="shared" si="32"/>
        <v>11.106958441538808</v>
      </c>
      <c r="T55" s="25">
        <f t="shared" si="33"/>
        <v>11.091999945337729</v>
      </c>
      <c r="U55" s="25">
        <f t="shared" si="34"/>
        <v>11.127362087458243</v>
      </c>
      <c r="V55" s="25">
        <f t="shared" si="35"/>
        <v>11.144704853993829</v>
      </c>
      <c r="W55" s="25">
        <f t="shared" si="36"/>
        <v>11.159915298712168</v>
      </c>
      <c r="X55" s="17">
        <f t="shared" si="37"/>
        <v>11.136721585581776</v>
      </c>
      <c r="Y55" s="17">
        <f t="shared" si="38"/>
        <v>11.149193803693867</v>
      </c>
      <c r="Z55" s="17">
        <f t="shared" si="39"/>
        <v>11.127797832981567</v>
      </c>
      <c r="AA55" s="17">
        <f t="shared" si="40"/>
        <v>11.091089182159035</v>
      </c>
      <c r="AB55" s="17">
        <f t="shared" si="41"/>
        <v>11.119079889293239</v>
      </c>
      <c r="AC55" s="17">
        <f t="shared" si="42"/>
        <v>11.069815497185481</v>
      </c>
      <c r="AD55" s="17">
        <f t="shared" si="43"/>
        <v>11.081099364708745</v>
      </c>
      <c r="AE55" s="17">
        <f t="shared" si="44"/>
        <v>11.106779717614435</v>
      </c>
      <c r="AF55" s="17">
        <f t="shared" si="45"/>
        <v>11.152487186030738</v>
      </c>
      <c r="AG55" s="17">
        <f t="shared" si="46"/>
        <v>11.126086599031463</v>
      </c>
      <c r="AH55" s="17">
        <f t="shared" si="47"/>
        <v>11.119921333714156</v>
      </c>
      <c r="AI55" s="18">
        <f t="shared" si="48"/>
        <v>11.077311340580168</v>
      </c>
      <c r="AJ55">
        <f t="shared" si="29"/>
        <v>11.113115277714558</v>
      </c>
      <c r="AK55">
        <f t="shared" si="30"/>
        <v>2.7931566321404824E-2</v>
      </c>
      <c r="AL55">
        <v>11.106958441538808</v>
      </c>
      <c r="AM55">
        <v>0</v>
      </c>
      <c r="AN55">
        <v>0</v>
      </c>
      <c r="AO55">
        <v>0.76357731220564495</v>
      </c>
      <c r="AP55">
        <v>0.46118299968034698</v>
      </c>
      <c r="AR55" t="str">
        <f t="shared" si="11"/>
        <v>up</v>
      </c>
      <c r="AS55">
        <f t="shared" si="31"/>
        <v>11.12300396637281</v>
      </c>
      <c r="AU55" t="s">
        <v>46</v>
      </c>
      <c r="AW55" t="s">
        <v>53</v>
      </c>
      <c r="AX55" t="s">
        <v>52</v>
      </c>
      <c r="AY55" t="s">
        <v>53</v>
      </c>
    </row>
    <row r="56" spans="1:51" x14ac:dyDescent="0.4">
      <c r="A56" t="s">
        <v>21</v>
      </c>
      <c r="B56">
        <v>293.310337029035</v>
      </c>
      <c r="C56">
        <v>277.45644594051299</v>
      </c>
      <c r="D56">
        <v>275.79980120510498</v>
      </c>
      <c r="E56">
        <v>290.58626034589997</v>
      </c>
      <c r="F56">
        <v>288.71692420282801</v>
      </c>
      <c r="G56">
        <v>298.81751373564202</v>
      </c>
      <c r="H56">
        <v>300.27412709574298</v>
      </c>
      <c r="I56">
        <v>290.910369127031</v>
      </c>
      <c r="J56">
        <v>326.90241105171498</v>
      </c>
      <c r="K56">
        <v>304.99839780128701</v>
      </c>
      <c r="L56">
        <v>300.42206411677103</v>
      </c>
      <c r="M56">
        <v>301.82229891496002</v>
      </c>
      <c r="N56">
        <v>330.98751265601101</v>
      </c>
      <c r="O56">
        <v>318.37482857099201</v>
      </c>
      <c r="P56">
        <v>343.62796012135499</v>
      </c>
      <c r="Q56">
        <v>347.75863096614</v>
      </c>
      <c r="R56">
        <v>355.387527057336</v>
      </c>
      <c r="S56" s="5">
        <f t="shared" si="32"/>
        <v>8.1962841061397373</v>
      </c>
      <c r="T56" s="24">
        <f t="shared" si="33"/>
        <v>8.11611751022056</v>
      </c>
      <c r="U56" s="24">
        <f t="shared" si="34"/>
        <v>8.107477606740785</v>
      </c>
      <c r="V56" s="24">
        <f t="shared" si="35"/>
        <v>8.1828226800839285</v>
      </c>
      <c r="W56" s="24">
        <f t="shared" si="36"/>
        <v>8.1735118686955079</v>
      </c>
      <c r="X56" s="6">
        <f t="shared" si="37"/>
        <v>8.2231208969349847</v>
      </c>
      <c r="Y56" s="6">
        <f t="shared" si="38"/>
        <v>8.2301363612441012</v>
      </c>
      <c r="Z56" s="6">
        <f t="shared" si="39"/>
        <v>8.1844309101439752</v>
      </c>
      <c r="AA56" s="6">
        <f t="shared" si="40"/>
        <v>8.3527162074413148</v>
      </c>
      <c r="AB56" s="6">
        <f t="shared" si="41"/>
        <v>8.252657853793826</v>
      </c>
      <c r="AC56" s="6">
        <f t="shared" si="42"/>
        <v>8.2308469634221684</v>
      </c>
      <c r="AD56" s="6">
        <f t="shared" si="43"/>
        <v>8.2375555872417277</v>
      </c>
      <c r="AE56" s="6">
        <f t="shared" si="44"/>
        <v>8.3706329785018347</v>
      </c>
      <c r="AF56" s="6">
        <f t="shared" si="45"/>
        <v>8.3145824674548887</v>
      </c>
      <c r="AG56" s="6">
        <f t="shared" si="46"/>
        <v>8.4247036194038376</v>
      </c>
      <c r="AH56" s="6">
        <f t="shared" si="47"/>
        <v>8.4419425110052924</v>
      </c>
      <c r="AI56" s="7">
        <f t="shared" si="48"/>
        <v>8.4732492381410349</v>
      </c>
      <c r="AJ56">
        <f t="shared" si="29"/>
        <v>8.3113812995607486</v>
      </c>
      <c r="AK56">
        <f t="shared" si="30"/>
        <v>9.8723898468809593E-2</v>
      </c>
      <c r="AL56">
        <v>8.1962841061397373</v>
      </c>
      <c r="AM56">
        <v>0</v>
      </c>
      <c r="AN56">
        <v>0</v>
      </c>
      <c r="AO56">
        <v>4.0386206354223102</v>
      </c>
      <c r="AP56">
        <v>1.9530680943505799E-3</v>
      </c>
      <c r="AQ56" t="s">
        <v>21</v>
      </c>
      <c r="AR56" t="str">
        <f t="shared" si="11"/>
        <v>up</v>
      </c>
      <c r="AS56">
        <f t="shared" si="31"/>
        <v>8.234201275331948</v>
      </c>
      <c r="AU56" t="s">
        <v>49</v>
      </c>
      <c r="AW56" t="s">
        <v>52</v>
      </c>
      <c r="AX56" t="s">
        <v>92</v>
      </c>
      <c r="AY56" t="s">
        <v>52</v>
      </c>
    </row>
    <row r="57" spans="1:51" x14ac:dyDescent="0.4">
      <c r="B57">
        <v>1601.18144304678</v>
      </c>
      <c r="C57">
        <v>1828.42044297555</v>
      </c>
      <c r="D57">
        <v>1716.08739578773</v>
      </c>
      <c r="E57">
        <v>1430.8130715979801</v>
      </c>
      <c r="F57">
        <v>1340.16138974003</v>
      </c>
      <c r="G57">
        <v>1399.5051815166401</v>
      </c>
      <c r="H57">
        <v>1426.3636630272399</v>
      </c>
      <c r="I57">
        <v>1404.0359787308901</v>
      </c>
      <c r="J57">
        <v>1351.5775027454999</v>
      </c>
      <c r="K57">
        <v>1426.2615762053299</v>
      </c>
      <c r="L57">
        <v>1523.0220334356</v>
      </c>
      <c r="M57">
        <v>1507.47213034122</v>
      </c>
      <c r="N57">
        <v>1479.4165687207701</v>
      </c>
      <c r="O57">
        <v>1474.95503398194</v>
      </c>
      <c r="P57">
        <v>1488.5852962506201</v>
      </c>
      <c r="Q57">
        <v>1394.76946133973</v>
      </c>
      <c r="R57">
        <v>1369.20775820635</v>
      </c>
      <c r="S57" s="8">
        <f t="shared" si="32"/>
        <v>10.644921085428029</v>
      </c>
      <c r="T57" s="22">
        <f t="shared" si="33"/>
        <v>10.836382139111866</v>
      </c>
      <c r="U57" s="22">
        <f t="shared" si="34"/>
        <v>10.744907312009394</v>
      </c>
      <c r="V57" s="22">
        <f t="shared" si="35"/>
        <v>10.482619488317145</v>
      </c>
      <c r="W57" s="22">
        <f t="shared" si="36"/>
        <v>10.388191033223725</v>
      </c>
      <c r="X57" s="9">
        <f t="shared" si="37"/>
        <v>10.450701113005229</v>
      </c>
      <c r="Y57" s="9">
        <f t="shared" si="38"/>
        <v>10.478126140187056</v>
      </c>
      <c r="Z57" s="9">
        <f t="shared" si="39"/>
        <v>10.455364190156107</v>
      </c>
      <c r="AA57" s="9">
        <f t="shared" si="40"/>
        <v>10.400428526553723</v>
      </c>
      <c r="AB57" s="9">
        <f t="shared" si="41"/>
        <v>10.478022880810572</v>
      </c>
      <c r="AC57" s="9">
        <f t="shared" si="42"/>
        <v>10.572721097989813</v>
      </c>
      <c r="AD57" s="9">
        <f t="shared" si="43"/>
        <v>10.557915614953163</v>
      </c>
      <c r="AE57" s="9">
        <f t="shared" si="44"/>
        <v>10.530812623108936</v>
      </c>
      <c r="AF57" s="9">
        <f t="shared" si="45"/>
        <v>10.526455257278863</v>
      </c>
      <c r="AG57" s="9">
        <f t="shared" si="46"/>
        <v>10.539726175335872</v>
      </c>
      <c r="AH57" s="9">
        <f t="shared" si="47"/>
        <v>10.44581096623803</v>
      </c>
      <c r="AI57" s="10">
        <f t="shared" si="48"/>
        <v>10.419125656745699</v>
      </c>
      <c r="AJ57">
        <f t="shared" si="29"/>
        <v>10.487934186863589</v>
      </c>
      <c r="AK57">
        <f t="shared" si="30"/>
        <v>5.6326017052798237E-2</v>
      </c>
      <c r="AL57">
        <v>10.644921085428029</v>
      </c>
      <c r="AM57">
        <v>0</v>
      </c>
      <c r="AN57">
        <v>0</v>
      </c>
      <c r="AO57">
        <v>-9.6548383689632296</v>
      </c>
      <c r="AP57" s="1">
        <v>1.0489677324199499E-6</v>
      </c>
      <c r="AR57" t="str">
        <f t="shared" si="11"/>
        <v>down</v>
      </c>
      <c r="AS57">
        <f t="shared" si="31"/>
        <v>10.4803728142521</v>
      </c>
      <c r="AU57" t="s">
        <v>48</v>
      </c>
      <c r="AW57" t="s">
        <v>52</v>
      </c>
      <c r="AX57" t="s">
        <v>53</v>
      </c>
      <c r="AY57" t="s">
        <v>90</v>
      </c>
    </row>
    <row r="58" spans="1:51" x14ac:dyDescent="0.4">
      <c r="B58">
        <v>2464.87675568641</v>
      </c>
      <c r="C58">
        <v>2166.6928183220698</v>
      </c>
      <c r="D58">
        <v>2120.2794196987202</v>
      </c>
      <c r="E58">
        <v>2037.33674937613</v>
      </c>
      <c r="F58">
        <v>2048.48446254182</v>
      </c>
      <c r="G58">
        <v>2088.3042877038301</v>
      </c>
      <c r="H58">
        <v>2115.3008789038099</v>
      </c>
      <c r="I58">
        <v>2079.01150156723</v>
      </c>
      <c r="J58">
        <v>2036.4367680550199</v>
      </c>
      <c r="K58">
        <v>2072.5875930460802</v>
      </c>
      <c r="L58">
        <v>2091.9181689555899</v>
      </c>
      <c r="M58">
        <v>2166.6018180168398</v>
      </c>
      <c r="N58">
        <v>2170.3611701288401</v>
      </c>
      <c r="O58">
        <v>2110.2135302480301</v>
      </c>
      <c r="P58">
        <v>2192.6988188677601</v>
      </c>
      <c r="Q58">
        <v>2076.7739173257301</v>
      </c>
      <c r="R58">
        <v>2155.7539165657199</v>
      </c>
      <c r="S58" s="11">
        <f t="shared" si="32"/>
        <v>11.267299798038064</v>
      </c>
      <c r="T58" s="22">
        <f t="shared" si="33"/>
        <v>11.081278915298578</v>
      </c>
      <c r="U58" s="22">
        <f t="shared" si="34"/>
        <v>11.05003868664406</v>
      </c>
      <c r="V58" s="22">
        <f t="shared" si="35"/>
        <v>10.992468746311911</v>
      </c>
      <c r="W58" s="22">
        <f t="shared" si="36"/>
        <v>11.00034123488871</v>
      </c>
      <c r="X58" s="12">
        <f t="shared" si="37"/>
        <v>11.028116227593227</v>
      </c>
      <c r="Y58" s="12">
        <f t="shared" si="38"/>
        <v>11.046647170527219</v>
      </c>
      <c r="Z58" s="12">
        <f t="shared" si="39"/>
        <v>11.02168202419945</v>
      </c>
      <c r="AA58" s="12">
        <f t="shared" si="40"/>
        <v>10.991831303604592</v>
      </c>
      <c r="AB58" s="12">
        <f t="shared" si="41"/>
        <v>11.01721735978856</v>
      </c>
      <c r="AC58" s="12">
        <f t="shared" si="42"/>
        <v>11.030610702427154</v>
      </c>
      <c r="AD58" s="12">
        <f t="shared" si="43"/>
        <v>11.081218321362503</v>
      </c>
      <c r="AE58" s="12">
        <f t="shared" si="44"/>
        <v>11.083719426408658</v>
      </c>
      <c r="AF58" s="12">
        <f t="shared" si="45"/>
        <v>11.043173275747773</v>
      </c>
      <c r="AG58" s="12">
        <f t="shared" si="46"/>
        <v>11.09849194693987</v>
      </c>
      <c r="AH58" s="12">
        <f t="shared" si="47"/>
        <v>11.020128454091592</v>
      </c>
      <c r="AI58" s="13">
        <f t="shared" si="48"/>
        <v>11.073976785752132</v>
      </c>
      <c r="AJ58">
        <f t="shared" si="29"/>
        <v>11.044734416536896</v>
      </c>
      <c r="AK58">
        <f t="shared" si="30"/>
        <v>3.2711448900878751E-2</v>
      </c>
      <c r="AL58">
        <v>11.267299798038064</v>
      </c>
      <c r="AM58">
        <v>0</v>
      </c>
      <c r="AN58">
        <v>0</v>
      </c>
      <c r="AO58">
        <v>-23.569394838425101</v>
      </c>
      <c r="AP58" s="1">
        <v>9.1196139382561204E-11</v>
      </c>
      <c r="AR58" t="str">
        <f t="shared" si="11"/>
        <v>down</v>
      </c>
      <c r="AS58">
        <f t="shared" si="31"/>
        <v>11.036891989087463</v>
      </c>
      <c r="AU58" t="s">
        <v>51</v>
      </c>
      <c r="AW58" t="s">
        <v>53</v>
      </c>
      <c r="AX58" t="s">
        <v>53</v>
      </c>
      <c r="AY58" t="s">
        <v>53</v>
      </c>
    </row>
    <row r="59" spans="1:51" x14ac:dyDescent="0.4">
      <c r="A59" t="s">
        <v>22</v>
      </c>
      <c r="B59">
        <v>443.79698332809602</v>
      </c>
      <c r="C59">
        <v>380.28312782089398</v>
      </c>
      <c r="D59">
        <v>397.34387536504698</v>
      </c>
      <c r="E59">
        <v>379.847519166376</v>
      </c>
      <c r="F59">
        <v>375.29797014986298</v>
      </c>
      <c r="G59">
        <v>370.027728953939</v>
      </c>
      <c r="H59">
        <v>386.164286993269</v>
      </c>
      <c r="I59">
        <v>387.68440219748601</v>
      </c>
      <c r="J59">
        <v>380.66672629777401</v>
      </c>
      <c r="K59">
        <v>397.320895871451</v>
      </c>
      <c r="L59">
        <v>390.40303932173299</v>
      </c>
      <c r="M59">
        <v>404.10877270366302</v>
      </c>
      <c r="N59">
        <v>390.220877218373</v>
      </c>
      <c r="O59">
        <v>470.616374863977</v>
      </c>
      <c r="P59">
        <v>391.867904195275</v>
      </c>
      <c r="Q59">
        <v>400.53378687755901</v>
      </c>
      <c r="R59">
        <v>394.97685767070601</v>
      </c>
      <c r="S59" s="14">
        <f t="shared" si="32"/>
        <v>8.7937560507472625</v>
      </c>
      <c r="T59" s="22">
        <f t="shared" si="33"/>
        <v>8.5709301215144631</v>
      </c>
      <c r="U59" s="22">
        <f t="shared" si="34"/>
        <v>8.634244296758915</v>
      </c>
      <c r="V59" s="22">
        <f t="shared" si="35"/>
        <v>8.5692765886200082</v>
      </c>
      <c r="W59" s="22">
        <f t="shared" si="36"/>
        <v>8.5518926770082846</v>
      </c>
      <c r="X59" s="4">
        <f t="shared" si="37"/>
        <v>8.5314895765308627</v>
      </c>
      <c r="Y59" s="4">
        <f t="shared" si="38"/>
        <v>8.5930709378020484</v>
      </c>
      <c r="Z59" s="4">
        <f t="shared" si="39"/>
        <v>8.5987388817247634</v>
      </c>
      <c r="AA59" s="4">
        <f t="shared" si="40"/>
        <v>8.5723846606386118</v>
      </c>
      <c r="AB59" s="4">
        <f t="shared" si="41"/>
        <v>8.6341608593078991</v>
      </c>
      <c r="AC59" s="4">
        <f t="shared" si="42"/>
        <v>8.6088204742260466</v>
      </c>
      <c r="AD59" s="4">
        <f t="shared" si="43"/>
        <v>8.6585998607682377</v>
      </c>
      <c r="AE59" s="4">
        <f t="shared" si="44"/>
        <v>8.6081471554553612</v>
      </c>
      <c r="AF59" s="4">
        <f t="shared" si="45"/>
        <v>8.87840770907059</v>
      </c>
      <c r="AG59" s="4">
        <f t="shared" si="46"/>
        <v>8.6142236041169049</v>
      </c>
      <c r="AH59" s="4">
        <f t="shared" si="47"/>
        <v>8.6457801355416599</v>
      </c>
      <c r="AI59" s="15">
        <f t="shared" si="48"/>
        <v>8.6256243157181451</v>
      </c>
      <c r="AJ59">
        <f t="shared" si="29"/>
        <v>8.630787347575092</v>
      </c>
      <c r="AK59">
        <f t="shared" si="30"/>
        <v>8.4928971828462818E-2</v>
      </c>
      <c r="AL59" s="4">
        <v>8.7937560507472625</v>
      </c>
      <c r="AM59" s="4">
        <v>1</v>
      </c>
      <c r="AN59" s="4">
        <v>1</v>
      </c>
      <c r="AO59" s="4">
        <v>-6.6472033842181002</v>
      </c>
      <c r="AP59" s="21">
        <v>3.6248188718349503E-5</v>
      </c>
      <c r="AQ59" t="s">
        <v>22</v>
      </c>
      <c r="AR59" t="str">
        <f t="shared" si="11"/>
        <v>down</v>
      </c>
      <c r="AS59">
        <f t="shared" si="31"/>
        <v>8.608483814840703</v>
      </c>
      <c r="AU59" t="s">
        <v>50</v>
      </c>
      <c r="AW59" t="s">
        <v>93</v>
      </c>
      <c r="AX59" t="s">
        <v>53</v>
      </c>
      <c r="AY59" t="s">
        <v>91</v>
      </c>
    </row>
    <row r="60" spans="1:51" x14ac:dyDescent="0.4">
      <c r="B60">
        <v>1520.78193679739</v>
      </c>
      <c r="C60">
        <v>1560.8685710418999</v>
      </c>
      <c r="D60">
        <v>1493.9255863370299</v>
      </c>
      <c r="E60">
        <v>1480.3001810634501</v>
      </c>
      <c r="F60">
        <v>1486.6609975889301</v>
      </c>
      <c r="G60">
        <v>1536.75100276803</v>
      </c>
      <c r="H60">
        <v>1511.3146349287599</v>
      </c>
      <c r="I60">
        <v>1547.96594084815</v>
      </c>
      <c r="J60">
        <v>1547.6963087290501</v>
      </c>
      <c r="K60">
        <v>1598.5704651287299</v>
      </c>
      <c r="L60">
        <v>1620.8531343684699</v>
      </c>
      <c r="M60">
        <v>1601.72456672884</v>
      </c>
      <c r="N60">
        <v>1524.2529453709101</v>
      </c>
      <c r="O60">
        <v>1665.2112062019601</v>
      </c>
      <c r="P60">
        <v>1576.5529578826799</v>
      </c>
      <c r="Q60">
        <v>1584.6819704679201</v>
      </c>
      <c r="R60">
        <v>1555.1286715542301</v>
      </c>
      <c r="S60" s="8">
        <f t="shared" si="32"/>
        <v>10.570597586143364</v>
      </c>
      <c r="T60" s="22">
        <f t="shared" si="33"/>
        <v>10.6081333486347</v>
      </c>
      <c r="U60" s="22">
        <f t="shared" si="34"/>
        <v>10.544892572751589</v>
      </c>
      <c r="V60" s="22">
        <f t="shared" si="35"/>
        <v>10.531674045529051</v>
      </c>
      <c r="W60" s="22">
        <f t="shared" si="36"/>
        <v>10.53785999267445</v>
      </c>
      <c r="X60" s="9">
        <f t="shared" si="37"/>
        <v>10.5856677111269</v>
      </c>
      <c r="Y60" s="9">
        <f t="shared" si="38"/>
        <v>10.561588325706158</v>
      </c>
      <c r="Z60" s="9">
        <f t="shared" si="39"/>
        <v>10.596158013566868</v>
      </c>
      <c r="AA60" s="9">
        <f t="shared" si="40"/>
        <v>10.595906696148679</v>
      </c>
      <c r="AB60" s="9">
        <f t="shared" si="41"/>
        <v>10.642566624308301</v>
      </c>
      <c r="AC60" s="9">
        <f t="shared" si="42"/>
        <v>10.662537658727084</v>
      </c>
      <c r="AD60" s="9">
        <f t="shared" si="43"/>
        <v>10.645410367253858</v>
      </c>
      <c r="AE60" s="9">
        <f t="shared" si="44"/>
        <v>10.573886618432686</v>
      </c>
      <c r="AF60" s="9">
        <f t="shared" si="45"/>
        <v>10.701489457043149</v>
      </c>
      <c r="AG60" s="9">
        <f t="shared" si="46"/>
        <v>10.622557916967823</v>
      </c>
      <c r="AH60" s="9">
        <f t="shared" si="47"/>
        <v>10.629977619874769</v>
      </c>
      <c r="AI60" s="10">
        <f t="shared" si="48"/>
        <v>10.602818238737127</v>
      </c>
      <c r="AJ60">
        <f t="shared" si="29"/>
        <v>10.618380437324449</v>
      </c>
      <c r="AK60">
        <f t="shared" si="30"/>
        <v>4.0272658889769317E-2</v>
      </c>
      <c r="AL60">
        <v>10.570597586143364</v>
      </c>
      <c r="AM60">
        <v>0</v>
      </c>
      <c r="AN60">
        <v>0</v>
      </c>
      <c r="AO60">
        <v>4.1100996758993</v>
      </c>
      <c r="AP60">
        <v>1.7294932193322201E-3</v>
      </c>
      <c r="AR60" t="str">
        <f t="shared" si="11"/>
        <v>up</v>
      </c>
      <c r="AS60">
        <f t="shared" si="31"/>
        <v>10.599488126151996</v>
      </c>
    </row>
    <row r="61" spans="1:51" ht="18" thickBot="1" x14ac:dyDescent="0.45">
      <c r="B61">
        <v>2205.6045625960501</v>
      </c>
      <c r="C61">
        <v>2140.6226344689298</v>
      </c>
      <c r="D61">
        <v>2227.1958010824701</v>
      </c>
      <c r="E61">
        <v>2143.65922181319</v>
      </c>
      <c r="F61">
        <v>2150.1256063477199</v>
      </c>
      <c r="G61">
        <v>2206.5667974530002</v>
      </c>
      <c r="H61">
        <v>2184.8980589388502</v>
      </c>
      <c r="I61">
        <v>2301.9531397431501</v>
      </c>
      <c r="J61">
        <v>2235.1116816270701</v>
      </c>
      <c r="K61">
        <v>2249.7302040678001</v>
      </c>
      <c r="L61">
        <v>2231.4472757326198</v>
      </c>
      <c r="M61">
        <v>2240.2305280206401</v>
      </c>
      <c r="N61">
        <v>2149.7340494625901</v>
      </c>
      <c r="O61">
        <v>2381.6826085330299</v>
      </c>
      <c r="P61">
        <v>2178.0368093531802</v>
      </c>
      <c r="Q61">
        <v>2191.8539519353199</v>
      </c>
      <c r="R61">
        <v>2204.8145295530799</v>
      </c>
      <c r="S61" s="16">
        <f t="shared" si="32"/>
        <v>11.106958441538808</v>
      </c>
      <c r="T61" s="25">
        <f t="shared" si="33"/>
        <v>11.06381477334906</v>
      </c>
      <c r="U61" s="25">
        <f t="shared" si="34"/>
        <v>11.121012681060501</v>
      </c>
      <c r="V61" s="25">
        <f t="shared" si="35"/>
        <v>11.065859862996911</v>
      </c>
      <c r="W61" s="25">
        <f t="shared" si="36"/>
        <v>11.070205226505582</v>
      </c>
      <c r="X61" s="17">
        <f t="shared" si="37"/>
        <v>11.107587706073215</v>
      </c>
      <c r="Y61" s="17">
        <f t="shared" si="38"/>
        <v>11.093350253955805</v>
      </c>
      <c r="Z61" s="17">
        <f t="shared" si="39"/>
        <v>11.168642749866255</v>
      </c>
      <c r="AA61" s="17">
        <f t="shared" si="40"/>
        <v>11.126131204886818</v>
      </c>
      <c r="AB61" s="17">
        <f t="shared" si="41"/>
        <v>11.13553628317478</v>
      </c>
      <c r="AC61" s="17">
        <f t="shared" si="42"/>
        <v>11.123764003894605</v>
      </c>
      <c r="AD61" s="17">
        <f t="shared" si="43"/>
        <v>11.129431483248375</v>
      </c>
      <c r="AE61" s="17">
        <f t="shared" si="44"/>
        <v>11.069942475056381</v>
      </c>
      <c r="AF61" s="17">
        <f t="shared" si="45"/>
        <v>11.217765452018316</v>
      </c>
      <c r="AG61" s="17">
        <f t="shared" si="46"/>
        <v>11.088812620820924</v>
      </c>
      <c r="AH61" s="17">
        <f t="shared" si="47"/>
        <v>11.097935956209485</v>
      </c>
      <c r="AI61" s="18">
        <f t="shared" si="48"/>
        <v>11.106441585094283</v>
      </c>
      <c r="AJ61">
        <f t="shared" si="29"/>
        <v>11.122111814524935</v>
      </c>
      <c r="AK61">
        <f t="shared" si="30"/>
        <v>3.9618759373340001E-2</v>
      </c>
      <c r="AL61">
        <v>11.106958441538808</v>
      </c>
      <c r="AM61">
        <v>0</v>
      </c>
      <c r="AN61">
        <v>0</v>
      </c>
      <c r="AO61">
        <v>1.3249488536687499</v>
      </c>
      <c r="AP61">
        <v>0.21205208895285199</v>
      </c>
      <c r="AR61" t="str">
        <f t="shared" si="11"/>
        <v>up</v>
      </c>
      <c r="AS61">
        <f t="shared" si="31"/>
        <v>11.10701464558375</v>
      </c>
    </row>
    <row r="62" spans="1:51" x14ac:dyDescent="0.4">
      <c r="A62" t="s">
        <v>25</v>
      </c>
      <c r="B62">
        <v>293.310337029035</v>
      </c>
      <c r="C62">
        <v>318.25939494382197</v>
      </c>
      <c r="D62">
        <v>327.14156601677701</v>
      </c>
      <c r="E62">
        <v>335.791577022691</v>
      </c>
      <c r="F62">
        <v>322.76809665494397</v>
      </c>
      <c r="G62">
        <v>316.15834528091</v>
      </c>
      <c r="H62">
        <v>325.25734257755101</v>
      </c>
      <c r="I62">
        <v>277.03568232963801</v>
      </c>
      <c r="J62">
        <v>290.04716871997198</v>
      </c>
      <c r="K62">
        <v>314.935172573182</v>
      </c>
      <c r="L62">
        <v>310.755026109043</v>
      </c>
      <c r="M62">
        <v>314.102734591998</v>
      </c>
      <c r="N62">
        <v>316.87866283943401</v>
      </c>
      <c r="O62">
        <v>297.54465425094901</v>
      </c>
      <c r="P62">
        <v>316.87209677868202</v>
      </c>
      <c r="Q62">
        <v>324.36535092654299</v>
      </c>
      <c r="R62">
        <v>335.251284991658</v>
      </c>
      <c r="S62" s="5">
        <f t="shared" si="32"/>
        <v>8.1962841061397373</v>
      </c>
      <c r="T62" s="24">
        <f t="shared" si="33"/>
        <v>8.3140592925543153</v>
      </c>
      <c r="U62" s="24">
        <f t="shared" si="34"/>
        <v>8.3537712670690247</v>
      </c>
      <c r="V62" s="24">
        <f t="shared" si="35"/>
        <v>8.3914222320210818</v>
      </c>
      <c r="W62" s="24">
        <f t="shared" si="36"/>
        <v>8.3343541752295227</v>
      </c>
      <c r="X62" s="6">
        <f t="shared" si="37"/>
        <v>8.3045034910088642</v>
      </c>
      <c r="Y62" s="6">
        <f t="shared" si="38"/>
        <v>8.3454378154515432</v>
      </c>
      <c r="Z62" s="6">
        <f t="shared" si="39"/>
        <v>8.113927997834864</v>
      </c>
      <c r="AA62" s="6">
        <f t="shared" si="40"/>
        <v>8.1801437263762793</v>
      </c>
      <c r="AB62" s="6">
        <f t="shared" si="41"/>
        <v>8.2989110792367562</v>
      </c>
      <c r="AC62" s="6">
        <f t="shared" si="42"/>
        <v>8.2796339151923117</v>
      </c>
      <c r="AD62" s="6">
        <f t="shared" si="43"/>
        <v>8.295092692984726</v>
      </c>
      <c r="AE62" s="6">
        <f t="shared" si="44"/>
        <v>8.3077867082764882</v>
      </c>
      <c r="AF62" s="6">
        <f t="shared" si="45"/>
        <v>8.2169623880508702</v>
      </c>
      <c r="AG62" s="6">
        <f t="shared" si="46"/>
        <v>8.3077568138009656</v>
      </c>
      <c r="AH62" s="6">
        <f t="shared" si="47"/>
        <v>8.3414759072453162</v>
      </c>
      <c r="AI62" s="7">
        <f t="shared" si="48"/>
        <v>8.3890990516510513</v>
      </c>
      <c r="AJ62">
        <f t="shared" si="29"/>
        <v>8.2817276322591695</v>
      </c>
      <c r="AK62">
        <f t="shared" si="30"/>
        <v>7.6385161837857277E-2</v>
      </c>
      <c r="AL62">
        <v>8.1962841061397373</v>
      </c>
      <c r="AM62">
        <v>0</v>
      </c>
      <c r="AN62">
        <v>0</v>
      </c>
      <c r="AO62">
        <v>3.8749025316635302</v>
      </c>
      <c r="AP62">
        <v>2.5859836997116198E-3</v>
      </c>
      <c r="AQ62" t="s">
        <v>25</v>
      </c>
      <c r="AR62" t="str">
        <f t="shared" si="11"/>
        <v>up</v>
      </c>
      <c r="AS62">
        <f t="shared" si="31"/>
        <v>8.3077717610387261</v>
      </c>
    </row>
    <row r="63" spans="1:51" x14ac:dyDescent="0.4">
      <c r="B63">
        <v>1601.18144304678</v>
      </c>
      <c r="C63">
        <v>1317.26984746327</v>
      </c>
      <c r="D63">
        <v>1493.4190304208</v>
      </c>
      <c r="E63">
        <v>1401.81617706161</v>
      </c>
      <c r="F63">
        <v>1402.88010850061</v>
      </c>
      <c r="G63">
        <v>1533.80725987805</v>
      </c>
      <c r="H63">
        <v>1407.6362641820699</v>
      </c>
      <c r="I63">
        <v>1811.42369450351</v>
      </c>
      <c r="J63">
        <v>1505.96325367803</v>
      </c>
      <c r="K63">
        <v>1711.8617779911399</v>
      </c>
      <c r="L63">
        <v>1676.97488477108</v>
      </c>
      <c r="M63">
        <v>1515.43483474651</v>
      </c>
      <c r="N63">
        <v>1599.6008906050599</v>
      </c>
      <c r="O63">
        <v>1919.2757938740399</v>
      </c>
      <c r="P63">
        <v>1613.9614964053801</v>
      </c>
      <c r="Q63">
        <v>1527.39202607026</v>
      </c>
      <c r="R63">
        <v>1545.1286664481399</v>
      </c>
      <c r="S63" s="8">
        <f t="shared" si="32"/>
        <v>10.644921085428029</v>
      </c>
      <c r="T63" s="22">
        <f t="shared" si="33"/>
        <v>10.363335201796987</v>
      </c>
      <c r="U63" s="22">
        <f t="shared" si="34"/>
        <v>10.544403304984366</v>
      </c>
      <c r="V63" s="22">
        <f t="shared" si="35"/>
        <v>10.453081462948578</v>
      </c>
      <c r="W63" s="22">
        <f t="shared" si="36"/>
        <v>10.454176004765756</v>
      </c>
      <c r="X63" s="9">
        <f t="shared" si="37"/>
        <v>10.582901488045049</v>
      </c>
      <c r="Y63" s="9">
        <f t="shared" si="38"/>
        <v>10.459058871723702</v>
      </c>
      <c r="Z63" s="9">
        <f t="shared" si="39"/>
        <v>10.8229083187834</v>
      </c>
      <c r="AA63" s="9">
        <f t="shared" si="40"/>
        <v>10.556470852558213</v>
      </c>
      <c r="AB63" s="9">
        <f t="shared" si="41"/>
        <v>10.741350502606085</v>
      </c>
      <c r="AC63" s="9">
        <f t="shared" si="42"/>
        <v>10.711645367191336</v>
      </c>
      <c r="AD63" s="9">
        <f t="shared" si="43"/>
        <v>10.56551610075044</v>
      </c>
      <c r="AE63" s="9">
        <f t="shared" si="44"/>
        <v>10.643496274168045</v>
      </c>
      <c r="AF63" s="9">
        <f t="shared" si="45"/>
        <v>10.906346321815757</v>
      </c>
      <c r="AG63" s="9">
        <f t="shared" si="46"/>
        <v>10.656390445924862</v>
      </c>
      <c r="AH63" s="9">
        <f t="shared" si="47"/>
        <v>10.576854681754343</v>
      </c>
      <c r="AI63" s="10">
        <f t="shared" si="48"/>
        <v>10.593511264356575</v>
      </c>
      <c r="AJ63">
        <f t="shared" si="29"/>
        <v>10.651370874139817</v>
      </c>
      <c r="AK63">
        <f t="shared" si="30"/>
        <v>0.12548217692959088</v>
      </c>
      <c r="AL63">
        <v>10.644921085428029</v>
      </c>
      <c r="AM63">
        <v>0</v>
      </c>
      <c r="AN63">
        <v>0</v>
      </c>
      <c r="AO63">
        <v>0.17805480689627901</v>
      </c>
      <c r="AP63">
        <v>0.86191661683232101</v>
      </c>
      <c r="AR63" t="str">
        <f t="shared" si="11"/>
        <v>up</v>
      </c>
      <c r="AS63">
        <f t="shared" si="31"/>
        <v>10.579878084899697</v>
      </c>
    </row>
    <row r="64" spans="1:51" x14ac:dyDescent="0.4">
      <c r="B64">
        <v>2464.87675568641</v>
      </c>
      <c r="C64">
        <v>1862.32235255259</v>
      </c>
      <c r="D64">
        <v>1926.4626832761201</v>
      </c>
      <c r="E64">
        <v>1996.49172926291</v>
      </c>
      <c r="F64">
        <v>2170.0763793523802</v>
      </c>
      <c r="G64">
        <v>1904.42920087282</v>
      </c>
      <c r="H64">
        <v>1868.35662073557</v>
      </c>
      <c r="I64">
        <v>2222.13490359966</v>
      </c>
      <c r="J64">
        <v>2060.66382391958</v>
      </c>
      <c r="K64">
        <v>2224.3486968071402</v>
      </c>
      <c r="L64">
        <v>2240.7566211632102</v>
      </c>
      <c r="M64">
        <v>2141.1949692957701</v>
      </c>
      <c r="N64">
        <v>2159.1903312376098</v>
      </c>
      <c r="O64">
        <v>2395.74644225062</v>
      </c>
      <c r="P64">
        <v>2154.2388637068998</v>
      </c>
      <c r="Q64">
        <v>1952.6337656938299</v>
      </c>
      <c r="R64">
        <v>2169.4152932543998</v>
      </c>
      <c r="S64" s="11">
        <f t="shared" si="32"/>
        <v>11.267299798038064</v>
      </c>
      <c r="T64" s="22">
        <f t="shared" si="33"/>
        <v>10.862887097718843</v>
      </c>
      <c r="U64" s="22">
        <f t="shared" si="34"/>
        <v>10.911738525072266</v>
      </c>
      <c r="V64" s="22">
        <f t="shared" si="35"/>
        <v>10.96325138008604</v>
      </c>
      <c r="W64" s="22">
        <f t="shared" si="36"/>
        <v>11.083530106213725</v>
      </c>
      <c r="X64" s="12">
        <f t="shared" si="37"/>
        <v>10.895142939878506</v>
      </c>
      <c r="Y64" s="12">
        <f t="shared" si="38"/>
        <v>10.867554138993228</v>
      </c>
      <c r="Z64" s="12">
        <f t="shared" si="39"/>
        <v>11.117730688628683</v>
      </c>
      <c r="AA64" s="12">
        <f t="shared" si="40"/>
        <v>11.008893447897686</v>
      </c>
      <c r="AB64" s="12">
        <f t="shared" si="41"/>
        <v>11.119167252454348</v>
      </c>
      <c r="AC64" s="12">
        <f t="shared" si="42"/>
        <v>11.129770244305281</v>
      </c>
      <c r="AD64" s="12">
        <f t="shared" si="43"/>
        <v>11.064200452842085</v>
      </c>
      <c r="AE64" s="12">
        <f t="shared" si="44"/>
        <v>11.076274706266974</v>
      </c>
      <c r="AF64" s="12">
        <f t="shared" si="45"/>
        <v>11.226259510875268</v>
      </c>
      <c r="AG64" s="12">
        <f t="shared" si="46"/>
        <v>11.072962510579265</v>
      </c>
      <c r="AH64" s="12">
        <f t="shared" si="47"/>
        <v>10.931205668621045</v>
      </c>
      <c r="AI64" s="13">
        <f t="shared" si="48"/>
        <v>11.083090540608124</v>
      </c>
      <c r="AJ64">
        <f t="shared" si="29"/>
        <v>11.049354341829206</v>
      </c>
      <c r="AK64">
        <f t="shared" si="30"/>
        <v>0.10547751868728603</v>
      </c>
      <c r="AL64">
        <v>11.267299798038064</v>
      </c>
      <c r="AM64">
        <v>0</v>
      </c>
      <c r="AN64">
        <v>0</v>
      </c>
      <c r="AO64">
        <v>-7.1577832870557003</v>
      </c>
      <c r="AP64" s="1">
        <v>1.8501057959125598E-5</v>
      </c>
      <c r="AR64" t="str">
        <f t="shared" si="11"/>
        <v>down</v>
      </c>
      <c r="AS64">
        <f t="shared" si="31"/>
        <v>11.068581481710675</v>
      </c>
    </row>
    <row r="65" spans="1:51" x14ac:dyDescent="0.4">
      <c r="A65" t="s">
        <v>24</v>
      </c>
      <c r="B65">
        <v>443.79698332809602</v>
      </c>
      <c r="C65">
        <v>406.22771562456097</v>
      </c>
      <c r="D65">
        <v>438.61097223168002</v>
      </c>
      <c r="E65">
        <v>479.18173705783698</v>
      </c>
      <c r="F65">
        <v>436.668879988958</v>
      </c>
      <c r="G65">
        <v>417.68341728602002</v>
      </c>
      <c r="H65">
        <v>386.89348840059199</v>
      </c>
      <c r="I65">
        <v>416.21216137636299</v>
      </c>
      <c r="J65">
        <v>414.63494965042099</v>
      </c>
      <c r="K65">
        <v>439.80543135682501</v>
      </c>
      <c r="L65">
        <v>432.39516026470699</v>
      </c>
      <c r="M65">
        <v>431.51061152017598</v>
      </c>
      <c r="N65">
        <v>425.40562864119499</v>
      </c>
      <c r="O65">
        <v>426.81754183170301</v>
      </c>
      <c r="P65">
        <v>385.35583227883399</v>
      </c>
      <c r="Q65">
        <v>432.717829509674</v>
      </c>
      <c r="R65">
        <v>377.74260804581701</v>
      </c>
      <c r="S65" s="14">
        <f t="shared" si="32"/>
        <v>8.7937560507472625</v>
      </c>
      <c r="T65" s="22">
        <f t="shared" si="33"/>
        <v>8.6661448632592268</v>
      </c>
      <c r="U65" s="22">
        <f t="shared" si="34"/>
        <v>8.7767980924981224</v>
      </c>
      <c r="V65" s="22">
        <f t="shared" si="35"/>
        <v>8.9044291138484635</v>
      </c>
      <c r="W65" s="22">
        <f t="shared" si="36"/>
        <v>8.7703959082402996</v>
      </c>
      <c r="X65" s="4">
        <f t="shared" si="37"/>
        <v>8.7062660570625408</v>
      </c>
      <c r="Y65" s="4">
        <f t="shared" si="38"/>
        <v>8.5957926375239886</v>
      </c>
      <c r="Z65" s="4">
        <f t="shared" si="39"/>
        <v>8.7011753098240412</v>
      </c>
      <c r="AA65" s="4">
        <f t="shared" si="40"/>
        <v>8.6956979163577426</v>
      </c>
      <c r="AB65" s="4">
        <f t="shared" si="41"/>
        <v>8.7807216105732735</v>
      </c>
      <c r="AC65" s="4">
        <f t="shared" si="42"/>
        <v>8.7562065650647209</v>
      </c>
      <c r="AD65" s="4">
        <f t="shared" si="43"/>
        <v>8.7532522277404716</v>
      </c>
      <c r="AE65" s="4">
        <f t="shared" si="44"/>
        <v>8.732695311834517</v>
      </c>
      <c r="AF65" s="4">
        <f t="shared" si="45"/>
        <v>8.7374756606735673</v>
      </c>
      <c r="AG65" s="4">
        <f t="shared" si="46"/>
        <v>8.5900474157834665</v>
      </c>
      <c r="AH65" s="4">
        <f t="shared" si="47"/>
        <v>8.7572827559129678</v>
      </c>
      <c r="AI65" s="15">
        <f t="shared" si="48"/>
        <v>8.5612597136890241</v>
      </c>
      <c r="AJ65">
        <f t="shared" si="29"/>
        <v>8.6973227651700267</v>
      </c>
      <c r="AK65">
        <f t="shared" si="30"/>
        <v>7.4123013688422779E-2</v>
      </c>
      <c r="AL65">
        <v>8.7937560507472625</v>
      </c>
      <c r="AM65">
        <v>0</v>
      </c>
      <c r="AN65">
        <v>0</v>
      </c>
      <c r="AO65">
        <v>-4.5067609132995701</v>
      </c>
      <c r="AP65">
        <v>8.9123636191442898E-4</v>
      </c>
      <c r="AQ65" t="s">
        <v>24</v>
      </c>
      <c r="AR65" t="str">
        <f t="shared" si="11"/>
        <v>down</v>
      </c>
      <c r="AS65">
        <f t="shared" si="31"/>
        <v>8.735085486254043</v>
      </c>
    </row>
    <row r="66" spans="1:51" x14ac:dyDescent="0.4">
      <c r="B66">
        <v>1520.78193679739</v>
      </c>
      <c r="C66">
        <v>1311.53934213004</v>
      </c>
      <c r="D66">
        <v>1272.38107657879</v>
      </c>
      <c r="E66">
        <v>1188.1048910951299</v>
      </c>
      <c r="F66">
        <v>1634.11052761835</v>
      </c>
      <c r="G66">
        <v>1777.44028603678</v>
      </c>
      <c r="H66">
        <v>1590.9584505401299</v>
      </c>
      <c r="I66">
        <v>1520.0587695945401</v>
      </c>
      <c r="J66">
        <v>1603.7384312998499</v>
      </c>
      <c r="K66">
        <v>1505.20856076994</v>
      </c>
      <c r="L66">
        <v>1614.6948184984501</v>
      </c>
      <c r="M66">
        <v>1533.83391343992</v>
      </c>
      <c r="N66">
        <v>1656.46310194131</v>
      </c>
      <c r="O66">
        <v>1632.86603598119</v>
      </c>
      <c r="P66">
        <v>1624.68097953817</v>
      </c>
      <c r="Q66">
        <v>1681.3875239429301</v>
      </c>
      <c r="R66">
        <v>1600.5308320690201</v>
      </c>
      <c r="S66" s="8">
        <f t="shared" si="32"/>
        <v>10.570597586143364</v>
      </c>
      <c r="T66" s="22">
        <f t="shared" si="33"/>
        <v>10.357045369310052</v>
      </c>
      <c r="U66" s="22">
        <f t="shared" si="34"/>
        <v>10.313315105404943</v>
      </c>
      <c r="V66" s="22">
        <f t="shared" si="35"/>
        <v>10.214446493850199</v>
      </c>
      <c r="W66" s="22">
        <f t="shared" si="36"/>
        <v>10.674289852144504</v>
      </c>
      <c r="X66" s="9">
        <f t="shared" si="37"/>
        <v>10.795585377285567</v>
      </c>
      <c r="Y66" s="9">
        <f t="shared" si="38"/>
        <v>10.63568044340934</v>
      </c>
      <c r="Z66" s="9">
        <f t="shared" si="39"/>
        <v>10.569911387912223</v>
      </c>
      <c r="AA66" s="9">
        <f t="shared" si="40"/>
        <v>10.64722314301428</v>
      </c>
      <c r="AB66" s="9">
        <f t="shared" si="41"/>
        <v>10.555747684432456</v>
      </c>
      <c r="AC66" s="9">
        <f t="shared" si="42"/>
        <v>10.657045802247772</v>
      </c>
      <c r="AD66" s="9">
        <f t="shared" si="43"/>
        <v>10.582926558096831</v>
      </c>
      <c r="AE66" s="9">
        <f t="shared" si="44"/>
        <v>10.693890352108077</v>
      </c>
      <c r="AF66" s="9">
        <f t="shared" si="45"/>
        <v>10.673190718456061</v>
      </c>
      <c r="AG66" s="9">
        <f t="shared" si="46"/>
        <v>10.665940744697169</v>
      </c>
      <c r="AH66" s="9">
        <f t="shared" si="47"/>
        <v>10.715436557979693</v>
      </c>
      <c r="AI66" s="10">
        <f t="shared" si="48"/>
        <v>10.644334753388529</v>
      </c>
      <c r="AJ66">
        <f t="shared" si="29"/>
        <v>10.653076126919002</v>
      </c>
      <c r="AK66">
        <f t="shared" si="30"/>
        <v>6.6176626372714681E-2</v>
      </c>
      <c r="AL66">
        <v>10.570597586143364</v>
      </c>
      <c r="AM66">
        <v>0</v>
      </c>
      <c r="AN66">
        <v>0</v>
      </c>
      <c r="AO66">
        <v>4.3174462220549099</v>
      </c>
      <c r="AP66">
        <v>1.2198629465109E-3</v>
      </c>
      <c r="AR66" t="str">
        <f t="shared" ref="AR66:AR73" si="49">IF(AJ66&gt;AL66,"up","down")</f>
        <v>up</v>
      </c>
      <c r="AS66">
        <f t="shared" si="31"/>
        <v>10.645778948201404</v>
      </c>
    </row>
    <row r="67" spans="1:51" ht="18" thickBot="1" x14ac:dyDescent="0.45">
      <c r="B67">
        <v>2205.6045625960501</v>
      </c>
      <c r="C67">
        <v>2124.76326130902</v>
      </c>
      <c r="D67">
        <v>2147.8194212225999</v>
      </c>
      <c r="E67">
        <v>2008.1372284398799</v>
      </c>
      <c r="F67">
        <v>2135.6903306957201</v>
      </c>
      <c r="G67">
        <v>2112.9669318585602</v>
      </c>
      <c r="H67">
        <v>2047.1590297145401</v>
      </c>
      <c r="I67">
        <v>2154.4652372597002</v>
      </c>
      <c r="J67">
        <v>2147.15927955286</v>
      </c>
      <c r="K67">
        <v>2147.7455751662201</v>
      </c>
      <c r="L67">
        <v>2103.56936834422</v>
      </c>
      <c r="M67">
        <v>2214.17203540017</v>
      </c>
      <c r="N67">
        <v>2170.9051037203499</v>
      </c>
      <c r="O67">
        <v>2215.2152732511499</v>
      </c>
      <c r="P67">
        <v>2140.30618935954</v>
      </c>
      <c r="Q67">
        <v>2210.7634591953902</v>
      </c>
      <c r="R67">
        <v>2158.1961029561699</v>
      </c>
      <c r="S67" s="16">
        <f t="shared" si="32"/>
        <v>11.106958441538808</v>
      </c>
      <c r="T67" s="25">
        <f t="shared" si="33"/>
        <v>11.053086391436262</v>
      </c>
      <c r="U67" s="25">
        <f t="shared" si="34"/>
        <v>11.068656987921166</v>
      </c>
      <c r="V67" s="25">
        <f t="shared" si="35"/>
        <v>10.971642145596675</v>
      </c>
      <c r="W67" s="25">
        <f t="shared" si="36"/>
        <v>11.060486759984647</v>
      </c>
      <c r="X67" s="17">
        <f t="shared" si="37"/>
        <v>11.045054473791554</v>
      </c>
      <c r="Y67" s="17">
        <f t="shared" si="38"/>
        <v>10.999407464438564</v>
      </c>
      <c r="Z67" s="17">
        <f t="shared" si="39"/>
        <v>11.073114105116582</v>
      </c>
      <c r="AA67" s="17">
        <f t="shared" si="40"/>
        <v>11.068213501148788</v>
      </c>
      <c r="AB67" s="17">
        <f t="shared" si="41"/>
        <v>11.068607384509541</v>
      </c>
      <c r="AC67" s="17">
        <f t="shared" si="42"/>
        <v>11.03862367857867</v>
      </c>
      <c r="AD67" s="17">
        <f t="shared" si="43"/>
        <v>11.112551604783537</v>
      </c>
      <c r="AE67" s="17">
        <f t="shared" si="44"/>
        <v>11.084080947794194</v>
      </c>
      <c r="AF67" s="17">
        <f t="shared" si="45"/>
        <v>11.113231190467529</v>
      </c>
      <c r="AG67" s="17">
        <f t="shared" si="46"/>
        <v>11.063601486088443</v>
      </c>
      <c r="AH67" s="17">
        <f t="shared" si="47"/>
        <v>11.11032895680786</v>
      </c>
      <c r="AI67" s="18">
        <f t="shared" si="48"/>
        <v>11.075610244904359</v>
      </c>
      <c r="AJ67">
        <f t="shared" ref="AJ67:AJ96" si="50">AVERAGE(X67:AI67)</f>
        <v>11.071035419869135</v>
      </c>
      <c r="AK67">
        <f t="shared" ref="AK67:AK96" si="51">_xlfn.STDEV.S(X67:AI67)</f>
        <v>3.3260283373384103E-2</v>
      </c>
      <c r="AL67">
        <v>11.106958441538808</v>
      </c>
      <c r="AM67">
        <v>0</v>
      </c>
      <c r="AN67">
        <v>0</v>
      </c>
      <c r="AO67">
        <v>-3.7414290864106601</v>
      </c>
      <c r="AP67">
        <v>3.2580795918653199E-3</v>
      </c>
      <c r="AR67" t="str">
        <f t="shared" si="49"/>
        <v>down</v>
      </c>
      <c r="AS67">
        <f t="shared" ref="AS67:AS97" si="52">MEDIAN(T67:AI67)</f>
        <v>11.068410442829165</v>
      </c>
    </row>
    <row r="68" spans="1:51" x14ac:dyDescent="0.4">
      <c r="A68" t="s">
        <v>26</v>
      </c>
      <c r="B68">
        <v>293.310337029035</v>
      </c>
      <c r="C68">
        <v>353.64038364111502</v>
      </c>
      <c r="D68">
        <v>384.03266296094102</v>
      </c>
      <c r="E68">
        <v>375.817872514432</v>
      </c>
      <c r="F68">
        <v>395.12795426498099</v>
      </c>
      <c r="G68">
        <v>389.31283067851598</v>
      </c>
      <c r="H68">
        <v>397.216954125494</v>
      </c>
      <c r="I68">
        <v>388.02222230091502</v>
      </c>
      <c r="J68">
        <v>398.052190583521</v>
      </c>
      <c r="K68">
        <v>366.36686761177702</v>
      </c>
      <c r="L68">
        <v>404.47919551719201</v>
      </c>
      <c r="M68">
        <v>351.72628306397598</v>
      </c>
      <c r="N68">
        <v>387.04892298131</v>
      </c>
      <c r="O68">
        <v>377.02187360549999</v>
      </c>
      <c r="P68">
        <v>389.04294316118302</v>
      </c>
      <c r="Q68">
        <v>355.33424752291597</v>
      </c>
      <c r="R68">
        <v>377.57520613476203</v>
      </c>
      <c r="S68" s="5">
        <f t="shared" si="32"/>
        <v>8.1962841061397373</v>
      </c>
      <c r="T68" s="24">
        <f t="shared" si="33"/>
        <v>8.4661392211559257</v>
      </c>
      <c r="U68" s="24">
        <f t="shared" si="34"/>
        <v>8.5850852108455342</v>
      </c>
      <c r="V68" s="24">
        <f t="shared" si="35"/>
        <v>8.5538898674289676</v>
      </c>
      <c r="W68" s="24">
        <f t="shared" si="36"/>
        <v>8.6261761065859393</v>
      </c>
      <c r="X68" s="6">
        <f t="shared" si="37"/>
        <v>8.604786082498018</v>
      </c>
      <c r="Y68" s="6">
        <f t="shared" si="38"/>
        <v>8.6337833914697359</v>
      </c>
      <c r="Z68" s="6">
        <f t="shared" si="39"/>
        <v>8.5999954686955302</v>
      </c>
      <c r="AA68" s="6">
        <f t="shared" si="40"/>
        <v>8.6368137917990655</v>
      </c>
      <c r="AB68" s="6">
        <f t="shared" si="41"/>
        <v>8.5171452289805689</v>
      </c>
      <c r="AC68" s="6">
        <f t="shared" si="42"/>
        <v>8.6599216889786454</v>
      </c>
      <c r="AD68" s="6">
        <f t="shared" si="43"/>
        <v>8.4583093354552528</v>
      </c>
      <c r="AE68" s="6">
        <f t="shared" si="44"/>
        <v>8.5963721243139659</v>
      </c>
      <c r="AF68" s="6">
        <f t="shared" si="45"/>
        <v>8.5585044162573833</v>
      </c>
      <c r="AG68" s="6">
        <f t="shared" si="46"/>
        <v>8.603785600683544</v>
      </c>
      <c r="AH68" s="6">
        <f t="shared" si="47"/>
        <v>8.4730329337502557</v>
      </c>
      <c r="AI68" s="7">
        <f t="shared" si="48"/>
        <v>8.5606202215273548</v>
      </c>
      <c r="AJ68">
        <f t="shared" si="50"/>
        <v>8.5752558570341098</v>
      </c>
      <c r="AK68">
        <f t="shared" si="51"/>
        <v>6.4048811626045102E-2</v>
      </c>
      <c r="AL68">
        <v>8.1962841061397373</v>
      </c>
      <c r="AM68">
        <v>0</v>
      </c>
      <c r="AN68">
        <v>0</v>
      </c>
      <c r="AO68">
        <v>20.496815182526198</v>
      </c>
      <c r="AP68" s="1">
        <v>4.1067778486367198E-10</v>
      </c>
      <c r="AQ68" t="s">
        <v>26</v>
      </c>
      <c r="AR68" t="str">
        <f t="shared" si="49"/>
        <v>up</v>
      </c>
      <c r="AS68">
        <f t="shared" si="52"/>
        <v>8.5907286675797501</v>
      </c>
    </row>
    <row r="69" spans="1:51" x14ac:dyDescent="0.4">
      <c r="B69">
        <v>1601.18144304678</v>
      </c>
      <c r="C69">
        <v>1774.7752208403199</v>
      </c>
      <c r="D69">
        <v>1711.92662075505</v>
      </c>
      <c r="E69">
        <v>1511.5654124257801</v>
      </c>
      <c r="F69">
        <v>1625.49009555268</v>
      </c>
      <c r="G69">
        <v>1561.3040599399501</v>
      </c>
      <c r="H69">
        <v>1651.1793444853399</v>
      </c>
      <c r="I69">
        <v>1708.7457834269001</v>
      </c>
      <c r="J69">
        <v>1577.279089264</v>
      </c>
      <c r="K69">
        <v>1668.43708972167</v>
      </c>
      <c r="L69">
        <v>1752.8141266287701</v>
      </c>
      <c r="M69">
        <v>1767.3267113596501</v>
      </c>
      <c r="N69">
        <v>1577.5419026245399</v>
      </c>
      <c r="O69">
        <v>1505.9701109903399</v>
      </c>
      <c r="P69">
        <v>1489.3464068398901</v>
      </c>
      <c r="Q69">
        <v>1693.2703836609101</v>
      </c>
      <c r="R69">
        <v>1603.5084714346999</v>
      </c>
      <c r="S69" s="8">
        <f t="shared" si="32"/>
        <v>10.644921085428029</v>
      </c>
      <c r="T69" s="22">
        <f t="shared" si="33"/>
        <v>10.793420600370125</v>
      </c>
      <c r="U69" s="22">
        <f t="shared" si="34"/>
        <v>10.741405148701608</v>
      </c>
      <c r="V69" s="22">
        <f t="shared" si="35"/>
        <v>10.561827697064915</v>
      </c>
      <c r="W69" s="22">
        <f t="shared" si="36"/>
        <v>10.66665905007789</v>
      </c>
      <c r="X69" s="9">
        <f t="shared" si="37"/>
        <v>10.608535810479006</v>
      </c>
      <c r="Y69" s="9">
        <f t="shared" si="38"/>
        <v>10.689281113179451</v>
      </c>
      <c r="Z69" s="9">
        <f t="shared" si="39"/>
        <v>10.738722062442738</v>
      </c>
      <c r="AA69" s="9">
        <f t="shared" si="40"/>
        <v>10.623222242870861</v>
      </c>
      <c r="AB69" s="9">
        <f t="shared" si="41"/>
        <v>10.704281573784863</v>
      </c>
      <c r="AC69" s="9">
        <f t="shared" si="42"/>
        <v>10.775457301404973</v>
      </c>
      <c r="AD69" s="9">
        <f t="shared" si="43"/>
        <v>10.787353048540771</v>
      </c>
      <c r="AE69" s="9">
        <f t="shared" si="44"/>
        <v>10.623462611204774</v>
      </c>
      <c r="AF69" s="9">
        <f t="shared" si="45"/>
        <v>10.5564774217676</v>
      </c>
      <c r="AG69" s="9">
        <f t="shared" si="46"/>
        <v>10.540463633817863</v>
      </c>
      <c r="AH69" s="9">
        <f t="shared" si="47"/>
        <v>10.725596647748409</v>
      </c>
      <c r="AI69" s="10">
        <f t="shared" si="48"/>
        <v>10.647016260309153</v>
      </c>
      <c r="AJ69">
        <f t="shared" si="50"/>
        <v>10.668322477295872</v>
      </c>
      <c r="AK69">
        <f t="shared" si="51"/>
        <v>8.1210691246440606E-2</v>
      </c>
      <c r="AL69">
        <v>10.644921085428029</v>
      </c>
      <c r="AM69">
        <v>0</v>
      </c>
      <c r="AN69">
        <v>0</v>
      </c>
      <c r="AO69">
        <v>0.99820327170502599</v>
      </c>
      <c r="AP69">
        <v>0.339632889575255</v>
      </c>
      <c r="AR69" t="str">
        <f t="shared" si="49"/>
        <v>up</v>
      </c>
      <c r="AS69">
        <f t="shared" si="52"/>
        <v>10.67797008162867</v>
      </c>
    </row>
    <row r="70" spans="1:51" x14ac:dyDescent="0.4">
      <c r="B70">
        <v>2464.87675568641</v>
      </c>
      <c r="C70">
        <v>2210.0821614752799</v>
      </c>
      <c r="D70">
        <v>2034.1835546948</v>
      </c>
      <c r="E70">
        <v>2001.9282900263199</v>
      </c>
      <c r="F70">
        <v>2005.5253183541599</v>
      </c>
      <c r="G70">
        <v>1953.13165592325</v>
      </c>
      <c r="H70">
        <v>2186.6898744418199</v>
      </c>
      <c r="I70">
        <v>2100.6712809947799</v>
      </c>
      <c r="J70">
        <v>2059.2215953141499</v>
      </c>
      <c r="K70">
        <v>2117.2952538058398</v>
      </c>
      <c r="L70">
        <v>2107.81841761544</v>
      </c>
      <c r="M70">
        <v>2212.5662205137401</v>
      </c>
      <c r="N70">
        <v>2077.9757547757899</v>
      </c>
      <c r="O70">
        <v>2073.5167652823502</v>
      </c>
      <c r="P70">
        <v>2159.0057176886198</v>
      </c>
      <c r="Q70">
        <v>2165.2034394880402</v>
      </c>
      <c r="R70">
        <v>2066.6034444028301</v>
      </c>
      <c r="S70" s="11">
        <f t="shared" si="32"/>
        <v>11.267299798038064</v>
      </c>
      <c r="T70" s="22">
        <f t="shared" si="33"/>
        <v>11.109884288554639</v>
      </c>
      <c r="U70" s="22">
        <f t="shared" si="34"/>
        <v>10.990234151418873</v>
      </c>
      <c r="V70" s="22">
        <f t="shared" si="35"/>
        <v>10.967174581774904</v>
      </c>
      <c r="W70" s="22">
        <f t="shared" si="36"/>
        <v>10.969764463945113</v>
      </c>
      <c r="X70" s="12">
        <f t="shared" si="37"/>
        <v>10.93157348577914</v>
      </c>
      <c r="Y70" s="12">
        <f t="shared" si="38"/>
        <v>11.094532910475349</v>
      </c>
      <c r="Z70" s="12">
        <f t="shared" si="39"/>
        <v>11.036634707319379</v>
      </c>
      <c r="AA70" s="12">
        <f t="shared" si="40"/>
        <v>11.007883373135819</v>
      </c>
      <c r="AB70" s="12">
        <f t="shared" si="41"/>
        <v>11.048006749803653</v>
      </c>
      <c r="AC70" s="12">
        <f t="shared" si="42"/>
        <v>11.041534873036987</v>
      </c>
      <c r="AD70" s="12">
        <f t="shared" si="43"/>
        <v>11.111504919327599</v>
      </c>
      <c r="AE70" s="12">
        <f t="shared" si="44"/>
        <v>11.020963106051088</v>
      </c>
      <c r="AF70" s="12">
        <f t="shared" si="45"/>
        <v>11.017863996768234</v>
      </c>
      <c r="AG70" s="12">
        <f t="shared" si="46"/>
        <v>11.076151348712685</v>
      </c>
      <c r="AH70" s="12">
        <f t="shared" si="47"/>
        <v>11.080286869591735</v>
      </c>
      <c r="AI70" s="13">
        <f t="shared" si="48"/>
        <v>11.013045864678347</v>
      </c>
      <c r="AJ70">
        <f t="shared" si="50"/>
        <v>11.039998517056668</v>
      </c>
      <c r="AK70">
        <f t="shared" si="51"/>
        <v>4.8110904852280957E-2</v>
      </c>
      <c r="AL70">
        <v>11.267299798038064</v>
      </c>
      <c r="AM70">
        <v>0</v>
      </c>
      <c r="AN70">
        <v>0</v>
      </c>
      <c r="AO70">
        <v>-16.366242781461999</v>
      </c>
      <c r="AP70" s="1">
        <v>4.5378595809251197E-9</v>
      </c>
      <c r="AR70" t="str">
        <f t="shared" si="49"/>
        <v>down</v>
      </c>
      <c r="AS70">
        <f t="shared" si="52"/>
        <v>11.028798906685234</v>
      </c>
    </row>
    <row r="71" spans="1:51" x14ac:dyDescent="0.4">
      <c r="A71" t="s">
        <v>27</v>
      </c>
      <c r="B71">
        <v>443.79698332809602</v>
      </c>
      <c r="C71">
        <v>430.43743247011503</v>
      </c>
      <c r="D71">
        <v>424.59153278810697</v>
      </c>
      <c r="E71">
        <v>414.06512963351702</v>
      </c>
      <c r="F71">
        <v>448.03874579490298</v>
      </c>
      <c r="G71">
        <v>462.22577670760899</v>
      </c>
      <c r="H71">
        <v>450.01221390170701</v>
      </c>
      <c r="I71">
        <v>483.01236825461001</v>
      </c>
      <c r="J71">
        <v>488.68661621982301</v>
      </c>
      <c r="K71">
        <v>467.67174208239197</v>
      </c>
      <c r="L71">
        <v>487.28674617811998</v>
      </c>
      <c r="M71">
        <v>466.35772123978001</v>
      </c>
      <c r="N71">
        <v>467.99244051968202</v>
      </c>
      <c r="O71">
        <v>478.05156544150498</v>
      </c>
      <c r="P71">
        <v>458.72255502940197</v>
      </c>
      <c r="Q71">
        <v>461.53896756760201</v>
      </c>
      <c r="R71">
        <v>461.14650905264398</v>
      </c>
      <c r="S71" s="14">
        <f t="shared" si="32"/>
        <v>8.7937560507472625</v>
      </c>
      <c r="T71" s="22">
        <f t="shared" si="33"/>
        <v>8.7496597353522407</v>
      </c>
      <c r="U71" s="22">
        <f t="shared" si="34"/>
        <v>8.7299317910547352</v>
      </c>
      <c r="V71" s="22">
        <f t="shared" si="35"/>
        <v>8.6937139014826457</v>
      </c>
      <c r="W71" s="22">
        <f t="shared" si="36"/>
        <v>8.8074796898010952</v>
      </c>
      <c r="X71" s="4">
        <f t="shared" si="37"/>
        <v>8.8524539058574181</v>
      </c>
      <c r="Y71" s="4">
        <f t="shared" si="38"/>
        <v>8.8138203483199113</v>
      </c>
      <c r="Z71" s="4">
        <f t="shared" si="39"/>
        <v>8.9159163216745565</v>
      </c>
      <c r="AA71" s="4">
        <f t="shared" si="40"/>
        <v>8.9327657834575458</v>
      </c>
      <c r="AB71" s="4">
        <f t="shared" si="41"/>
        <v>8.8693524498567573</v>
      </c>
      <c r="AC71" s="4">
        <f t="shared" si="42"/>
        <v>8.9286271726514794</v>
      </c>
      <c r="AD71" s="4">
        <f t="shared" si="43"/>
        <v>8.8652931933164361</v>
      </c>
      <c r="AE71" s="4">
        <f t="shared" si="44"/>
        <v>8.8703414159234715</v>
      </c>
      <c r="AF71" s="4">
        <f t="shared" si="45"/>
        <v>8.9010224339103576</v>
      </c>
      <c r="AG71" s="4">
        <f t="shared" si="46"/>
        <v>8.8414780351258564</v>
      </c>
      <c r="AH71" s="4">
        <f t="shared" si="47"/>
        <v>8.8503086490070348</v>
      </c>
      <c r="AI71" s="15">
        <f t="shared" si="48"/>
        <v>8.8490813662508288</v>
      </c>
      <c r="AJ71">
        <f t="shared" si="50"/>
        <v>8.874205089612639</v>
      </c>
      <c r="AK71">
        <f t="shared" si="51"/>
        <v>3.7368855802735079E-2</v>
      </c>
      <c r="AL71">
        <v>8.7937560507472625</v>
      </c>
      <c r="AM71">
        <v>0</v>
      </c>
      <c r="AN71">
        <v>0</v>
      </c>
      <c r="AO71">
        <v>7.4576445502248001</v>
      </c>
      <c r="AP71" s="1">
        <v>1.2651146161711501E-5</v>
      </c>
      <c r="AQ71" t="s">
        <v>27</v>
      </c>
      <c r="AR71" t="str">
        <f t="shared" si="49"/>
        <v>up</v>
      </c>
      <c r="AS71">
        <f t="shared" si="52"/>
        <v>8.8513812774322265</v>
      </c>
    </row>
    <row r="72" spans="1:51" x14ac:dyDescent="0.4">
      <c r="B72">
        <v>1520.78193679739</v>
      </c>
      <c r="C72">
        <v>1691.0959918843</v>
      </c>
      <c r="D72">
        <v>1717.3442352741199</v>
      </c>
      <c r="E72">
        <v>1621.4017436423601</v>
      </c>
      <c r="F72">
        <v>1677.0731971677101</v>
      </c>
      <c r="G72">
        <v>1678.50396698238</v>
      </c>
      <c r="H72">
        <v>1612.48958632418</v>
      </c>
      <c r="I72">
        <v>1651.5910390407801</v>
      </c>
      <c r="J72">
        <v>1626.9754069686801</v>
      </c>
      <c r="K72">
        <v>1561.4679108410501</v>
      </c>
      <c r="L72">
        <v>1615.5687309896</v>
      </c>
      <c r="M72">
        <v>1571.3840574390499</v>
      </c>
      <c r="N72">
        <v>1572.8357328667601</v>
      </c>
      <c r="O72">
        <v>1606.33234407753</v>
      </c>
      <c r="P72">
        <v>1557.24209247455</v>
      </c>
      <c r="Q72">
        <v>1616.24506380871</v>
      </c>
      <c r="R72">
        <v>1542.1341326377401</v>
      </c>
      <c r="S72" s="8">
        <f t="shared" si="32"/>
        <v>10.570597586143364</v>
      </c>
      <c r="T72" s="22">
        <f t="shared" si="33"/>
        <v>10.723742838605663</v>
      </c>
      <c r="U72" s="22">
        <f t="shared" si="34"/>
        <v>10.745963535851915</v>
      </c>
      <c r="V72" s="22">
        <f t="shared" si="35"/>
        <v>10.663025884308453</v>
      </c>
      <c r="W72" s="22">
        <f t="shared" si="36"/>
        <v>10.711729942488798</v>
      </c>
      <c r="X72" s="9">
        <f t="shared" si="37"/>
        <v>10.712960231372286</v>
      </c>
      <c r="Y72" s="9">
        <f t="shared" si="38"/>
        <v>10.655074128108382</v>
      </c>
      <c r="Z72" s="9">
        <f t="shared" si="39"/>
        <v>10.689640780747945</v>
      </c>
      <c r="AA72" s="9">
        <f t="shared" si="40"/>
        <v>10.667976728350782</v>
      </c>
      <c r="AB72" s="9">
        <f t="shared" si="41"/>
        <v>10.608687206024305</v>
      </c>
      <c r="AC72" s="9">
        <f t="shared" si="42"/>
        <v>10.657826413011319</v>
      </c>
      <c r="AD72" s="9">
        <f t="shared" si="43"/>
        <v>10.617820113318986</v>
      </c>
      <c r="AE72" s="9">
        <f t="shared" si="44"/>
        <v>10.619152288058046</v>
      </c>
      <c r="AF72" s="9">
        <f t="shared" si="45"/>
        <v>10.649554696538932</v>
      </c>
      <c r="AG72" s="9">
        <f t="shared" si="46"/>
        <v>10.604777531238474</v>
      </c>
      <c r="AH72" s="9">
        <f t="shared" si="47"/>
        <v>10.658430248554032</v>
      </c>
      <c r="AI72" s="10">
        <f t="shared" si="48"/>
        <v>10.59071253893924</v>
      </c>
      <c r="AJ72">
        <f t="shared" si="50"/>
        <v>10.644384408688561</v>
      </c>
      <c r="AK72">
        <f t="shared" si="51"/>
        <v>3.6794690344499031E-2</v>
      </c>
      <c r="AL72">
        <v>10.570597586143364</v>
      </c>
      <c r="AM72">
        <v>0</v>
      </c>
      <c r="AN72">
        <v>0</v>
      </c>
      <c r="AO72">
        <v>6.94679151195876</v>
      </c>
      <c r="AP72" s="1">
        <v>2.43320948827181E-5</v>
      </c>
      <c r="AR72" t="str">
        <f t="shared" si="49"/>
        <v>up</v>
      </c>
      <c r="AS72">
        <f t="shared" si="52"/>
        <v>10.658128330782676</v>
      </c>
    </row>
    <row r="73" spans="1:51" ht="18" thickBot="1" x14ac:dyDescent="0.45">
      <c r="B73">
        <v>2205.6045625960501</v>
      </c>
      <c r="C73">
        <v>2451.36003698685</v>
      </c>
      <c r="D73">
        <v>2392.0309896807298</v>
      </c>
      <c r="E73">
        <v>2233.3451350247701</v>
      </c>
      <c r="F73">
        <v>2274.4955250569901</v>
      </c>
      <c r="G73">
        <v>2361.4090922503401</v>
      </c>
      <c r="H73">
        <v>2156.5347583560101</v>
      </c>
      <c r="I73">
        <v>2413.3474315538301</v>
      </c>
      <c r="J73">
        <v>2500.41855682401</v>
      </c>
      <c r="K73">
        <v>2277.9587092369002</v>
      </c>
      <c r="L73">
        <v>2291.5451108836901</v>
      </c>
      <c r="M73">
        <v>2273.11702310284</v>
      </c>
      <c r="N73">
        <v>2320.52631550456</v>
      </c>
      <c r="O73">
        <v>2348.3144819888298</v>
      </c>
      <c r="P73">
        <v>2251.53842043748</v>
      </c>
      <c r="Q73">
        <v>2150.2000374014301</v>
      </c>
      <c r="R73">
        <v>2181.4791464260302</v>
      </c>
      <c r="S73" s="16">
        <f t="shared" ref="S73:S97" si="53">LOG(B73,2)</f>
        <v>11.106958441538808</v>
      </c>
      <c r="T73" s="25">
        <f t="shared" ref="T73:T97" si="54">LOG(C73,2)</f>
        <v>11.25936667642666</v>
      </c>
      <c r="U73" s="25">
        <f t="shared" ref="U73:U97" si="55">LOG(D73,2)</f>
        <v>11.224020364987862</v>
      </c>
      <c r="V73" s="25">
        <f t="shared" ref="V73:V97" si="56">LOG(E73,2)</f>
        <v>11.124990503181516</v>
      </c>
      <c r="W73" s="25">
        <f t="shared" ref="W73:W97" si="57">LOG(F73,2)</f>
        <v>11.151330880872468</v>
      </c>
      <c r="X73" s="17">
        <f t="shared" ref="X73:X97" si="58">LOG(G73,2)</f>
        <v>11.205432281431921</v>
      </c>
      <c r="Y73" s="17">
        <f t="shared" ref="Y73:Y97" si="59">LOG(H73,2)</f>
        <v>11.074499253831522</v>
      </c>
      <c r="Z73" s="17">
        <f t="shared" ref="Z73:Z97" si="60">LOG(I73,2)</f>
        <v>11.236819909166561</v>
      </c>
      <c r="AA73" s="17">
        <f t="shared" ref="AA73:AA97" si="61">LOG(J73,2)</f>
        <v>11.2879538992738</v>
      </c>
      <c r="AB73" s="17">
        <f t="shared" ref="AB73:AB97" si="62">LOG(K73,2)</f>
        <v>11.153525881348566</v>
      </c>
      <c r="AC73" s="17">
        <f t="shared" ref="AC73:AC97" si="63">LOG(L73,2)</f>
        <v>11.16210497125042</v>
      </c>
      <c r="AD73" s="17">
        <f t="shared" ref="AD73:AD97" si="64">LOG(M73,2)</f>
        <v>11.150456242598887</v>
      </c>
      <c r="AE73" s="17">
        <f t="shared" ref="AE73:AE97" si="65">LOG(N73,2)</f>
        <v>11.180236342882392</v>
      </c>
      <c r="AF73" s="17">
        <f t="shared" ref="AF73:AF97" si="66">LOG(O73,2)</f>
        <v>11.197409909134299</v>
      </c>
      <c r="AG73" s="17">
        <f t="shared" ref="AG73:AG97" si="67">LOG(P73,2)</f>
        <v>11.13669538081917</v>
      </c>
      <c r="AH73" s="17">
        <f t="shared" ref="AH73:AH97" si="68">LOG(Q73,2)</f>
        <v>11.070255167519813</v>
      </c>
      <c r="AI73" s="18">
        <f t="shared" ref="AI73:AI97" si="69">LOG(R73,2)</f>
        <v>11.091090967181657</v>
      </c>
      <c r="AJ73">
        <f t="shared" si="50"/>
        <v>11.162206683869917</v>
      </c>
      <c r="AK73">
        <f t="shared" si="51"/>
        <v>6.5283764836222086E-2</v>
      </c>
      <c r="AL73">
        <v>11.106958441538808</v>
      </c>
      <c r="AM73">
        <v>0</v>
      </c>
      <c r="AN73">
        <v>0</v>
      </c>
      <c r="AO73">
        <v>2.9315945438728002</v>
      </c>
      <c r="AP73">
        <v>1.3651430089556301E-2</v>
      </c>
      <c r="AR73" t="str">
        <f t="shared" si="49"/>
        <v>up</v>
      </c>
      <c r="AS73">
        <f t="shared" si="52"/>
        <v>11.157815426299493</v>
      </c>
    </row>
    <row r="74" spans="1:51" x14ac:dyDescent="0.4">
      <c r="A74" t="s">
        <v>28</v>
      </c>
      <c r="B74">
        <v>293.310337029035</v>
      </c>
      <c r="C74">
        <v>308.98040756271399</v>
      </c>
      <c r="D74">
        <v>310.62271584219002</v>
      </c>
      <c r="E74">
        <v>320.34855923728099</v>
      </c>
      <c r="F74">
        <v>324.49248983929402</v>
      </c>
      <c r="G74">
        <v>310.664168298086</v>
      </c>
      <c r="H74">
        <v>330.69409221180899</v>
      </c>
      <c r="I74">
        <v>310.73855244444201</v>
      </c>
      <c r="J74">
        <v>327.14185905390502</v>
      </c>
      <c r="K74">
        <v>329.75102150428802</v>
      </c>
      <c r="L74">
        <v>322.45545731939399</v>
      </c>
      <c r="M74">
        <v>339.944339842798</v>
      </c>
      <c r="N74">
        <v>306.549893052671</v>
      </c>
      <c r="O74">
        <v>336.20326605938999</v>
      </c>
      <c r="P74">
        <v>326.83017462424198</v>
      </c>
      <c r="Q74">
        <v>331.80415434829399</v>
      </c>
      <c r="R74">
        <v>334.46240894223598</v>
      </c>
      <c r="S74" s="5">
        <f t="shared" si="53"/>
        <v>8.1962841061397373</v>
      </c>
      <c r="T74" s="24">
        <f t="shared" si="54"/>
        <v>8.2713715495604827</v>
      </c>
      <c r="U74" s="24">
        <f t="shared" si="55"/>
        <v>8.2790195276600755</v>
      </c>
      <c r="V74" s="24">
        <f t="shared" si="56"/>
        <v>8.3234986917927269</v>
      </c>
      <c r="W74" s="24">
        <f t="shared" si="57"/>
        <v>8.342041278177911</v>
      </c>
      <c r="X74" s="6">
        <f t="shared" si="58"/>
        <v>8.2792120417921744</v>
      </c>
      <c r="Y74" s="6">
        <f t="shared" si="59"/>
        <v>8.3693534620565266</v>
      </c>
      <c r="Z74" s="6">
        <f t="shared" si="60"/>
        <v>8.2795574333908881</v>
      </c>
      <c r="AA74" s="6">
        <f t="shared" si="61"/>
        <v>8.3537725593628398</v>
      </c>
      <c r="AB74" s="6">
        <f t="shared" si="62"/>
        <v>8.3652333184460499</v>
      </c>
      <c r="AC74" s="6">
        <f t="shared" si="63"/>
        <v>8.3329560760699195</v>
      </c>
      <c r="AD74" s="6">
        <f t="shared" si="64"/>
        <v>8.4091547384719689</v>
      </c>
      <c r="AE74" s="6">
        <f t="shared" si="65"/>
        <v>8.2599780911025089</v>
      </c>
      <c r="AF74" s="6">
        <f t="shared" si="66"/>
        <v>8.3931899295326193</v>
      </c>
      <c r="AG74" s="6">
        <f t="shared" si="67"/>
        <v>8.3523973763522896</v>
      </c>
      <c r="AH74" s="6">
        <f t="shared" si="68"/>
        <v>8.3741881394204025</v>
      </c>
      <c r="AI74" s="7">
        <f t="shared" si="69"/>
        <v>8.3857002616873135</v>
      </c>
      <c r="AJ74">
        <f t="shared" si="50"/>
        <v>8.3462244523071245</v>
      </c>
      <c r="AK74">
        <f t="shared" si="51"/>
        <v>4.8661437494625245E-2</v>
      </c>
      <c r="AL74">
        <v>8.1962841061397373</v>
      </c>
      <c r="AM74">
        <v>0</v>
      </c>
      <c r="AN74">
        <v>0</v>
      </c>
      <c r="AO74">
        <v>10.673926256018801</v>
      </c>
      <c r="AP74" s="1">
        <v>3.83853352320512E-7</v>
      </c>
      <c r="AQ74" t="s">
        <v>28</v>
      </c>
      <c r="AR74" t="str">
        <f>IF(AJ74&gt;AL74,"up","down")</f>
        <v>up</v>
      </c>
      <c r="AS74">
        <f t="shared" si="52"/>
        <v>8.3472193272651012</v>
      </c>
      <c r="AU74" t="s">
        <v>57</v>
      </c>
      <c r="AV74" t="s">
        <v>45</v>
      </c>
      <c r="AW74" t="s">
        <v>54</v>
      </c>
      <c r="AX74" t="s">
        <v>55</v>
      </c>
      <c r="AY74" t="s">
        <v>56</v>
      </c>
    </row>
    <row r="75" spans="1:51" x14ac:dyDescent="0.4">
      <c r="B75">
        <v>1601.18144304678</v>
      </c>
      <c r="C75">
        <v>1863.95402083981</v>
      </c>
      <c r="D75">
        <v>1845.65728203802</v>
      </c>
      <c r="E75">
        <v>1793.4038157980999</v>
      </c>
      <c r="F75">
        <v>1756.12613645293</v>
      </c>
      <c r="G75">
        <v>1804.7995922284099</v>
      </c>
      <c r="H75">
        <v>1794.88461929236</v>
      </c>
      <c r="I75">
        <v>1794.6237246446201</v>
      </c>
      <c r="J75">
        <v>1751.1513485845901</v>
      </c>
      <c r="K75">
        <v>1773.8587344011401</v>
      </c>
      <c r="L75">
        <v>1755.83835273107</v>
      </c>
      <c r="M75">
        <v>1750.53323333141</v>
      </c>
      <c r="N75">
        <v>1759.7548032715599</v>
      </c>
      <c r="O75">
        <v>1754.05728708987</v>
      </c>
      <c r="P75">
        <v>1764.2737342600799</v>
      </c>
      <c r="Q75">
        <v>1749.7385679200099</v>
      </c>
      <c r="R75">
        <v>1725.0096881849599</v>
      </c>
      <c r="S75" s="8">
        <f t="shared" si="53"/>
        <v>10.644921085428029</v>
      </c>
      <c r="T75" s="22">
        <f t="shared" si="54"/>
        <v>10.864150557355714</v>
      </c>
      <c r="U75" s="22">
        <f t="shared" si="55"/>
        <v>10.849918970144639</v>
      </c>
      <c r="V75" s="22">
        <f t="shared" si="56"/>
        <v>10.808484657115512</v>
      </c>
      <c r="W75" s="22">
        <f t="shared" si="57"/>
        <v>10.778180757040822</v>
      </c>
      <c r="X75" s="9">
        <f t="shared" si="58"/>
        <v>10.817622931552812</v>
      </c>
      <c r="Y75" s="9">
        <f t="shared" si="59"/>
        <v>10.809675390813553</v>
      </c>
      <c r="Z75" s="9">
        <f t="shared" si="60"/>
        <v>10.809465673281743</v>
      </c>
      <c r="AA75" s="9">
        <f t="shared" si="61"/>
        <v>10.774088063131666</v>
      </c>
      <c r="AB75" s="9">
        <f t="shared" si="62"/>
        <v>10.792675406311272</v>
      </c>
      <c r="AC75" s="9">
        <f t="shared" si="63"/>
        <v>10.777944317207455</v>
      </c>
      <c r="AD75" s="9">
        <f t="shared" si="64"/>
        <v>10.773578735807138</v>
      </c>
      <c r="AE75" s="9">
        <f t="shared" si="65"/>
        <v>10.781158708554425</v>
      </c>
      <c r="AF75" s="9">
        <f t="shared" si="66"/>
        <v>10.776480151287846</v>
      </c>
      <c r="AG75" s="9">
        <f t="shared" si="67"/>
        <v>10.784858702939388</v>
      </c>
      <c r="AH75" s="9">
        <f t="shared" si="68"/>
        <v>10.772923666753655</v>
      </c>
      <c r="AI75" s="10">
        <f t="shared" si="69"/>
        <v>10.752388749194719</v>
      </c>
      <c r="AJ75">
        <f t="shared" si="50"/>
        <v>10.785238374736304</v>
      </c>
      <c r="AK75">
        <f t="shared" si="51"/>
        <v>1.8891852135519763E-2</v>
      </c>
      <c r="AL75">
        <v>10.644921085428029</v>
      </c>
      <c r="AM75">
        <v>0</v>
      </c>
      <c r="AN75">
        <v>0</v>
      </c>
      <c r="AO75">
        <v>25.729259202334401</v>
      </c>
      <c r="AP75" s="1">
        <v>3.53189055550894E-11</v>
      </c>
      <c r="AR75" t="str">
        <f t="shared" ref="AR75:AR97" si="70">IF(AJ75&gt;AL75,"up","down")</f>
        <v>up</v>
      </c>
      <c r="AS75">
        <f t="shared" si="52"/>
        <v>10.783008705746907</v>
      </c>
      <c r="AU75" t="s">
        <v>47</v>
      </c>
      <c r="AV75" t="s">
        <v>52</v>
      </c>
      <c r="AW75" t="s">
        <v>52</v>
      </c>
      <c r="AX75" t="s">
        <v>52</v>
      </c>
      <c r="AY75" t="s">
        <v>52</v>
      </c>
    </row>
    <row r="76" spans="1:51" x14ac:dyDescent="0.4">
      <c r="B76">
        <v>2464.87675568641</v>
      </c>
      <c r="C76">
        <v>2457.3631065239101</v>
      </c>
      <c r="D76">
        <v>2187.74995518573</v>
      </c>
      <c r="E76">
        <v>2089.2630313256</v>
      </c>
      <c r="F76">
        <v>2045.9285000325399</v>
      </c>
      <c r="G76">
        <v>2085.4733211103999</v>
      </c>
      <c r="H76">
        <v>2049.8349403694401</v>
      </c>
      <c r="I76">
        <v>2047.14233129122</v>
      </c>
      <c r="J76">
        <v>2018.9567929509401</v>
      </c>
      <c r="K76">
        <v>2056.1068462780099</v>
      </c>
      <c r="L76">
        <v>2022.5679952094299</v>
      </c>
      <c r="M76">
        <v>2004.73677249906</v>
      </c>
      <c r="N76">
        <v>2021.2576398047599</v>
      </c>
      <c r="O76">
        <v>2028.5289791386999</v>
      </c>
      <c r="P76">
        <v>2044.7315464686601</v>
      </c>
      <c r="Q76">
        <v>2032.8233558183999</v>
      </c>
      <c r="R76">
        <v>2037.03220376126</v>
      </c>
      <c r="S76" s="11">
        <f t="shared" si="53"/>
        <v>11.267299798038064</v>
      </c>
      <c r="T76" s="22">
        <f t="shared" si="54"/>
        <v>11.262895334578921</v>
      </c>
      <c r="U76" s="22">
        <f t="shared" si="55"/>
        <v>11.095232142066905</v>
      </c>
      <c r="V76" s="22">
        <f t="shared" si="56"/>
        <v>11.02877841904929</v>
      </c>
      <c r="W76" s="22">
        <f t="shared" si="57"/>
        <v>10.998540012125135</v>
      </c>
      <c r="X76" s="12">
        <f t="shared" si="58"/>
        <v>11.026159141004348</v>
      </c>
      <c r="Y76" s="12">
        <f t="shared" si="59"/>
        <v>11.001292028393907</v>
      </c>
      <c r="Z76" s="12">
        <f t="shared" si="60"/>
        <v>10.999395696505335</v>
      </c>
      <c r="AA76" s="12">
        <f t="shared" si="61"/>
        <v>10.979394321006358</v>
      </c>
      <c r="AB76" s="12">
        <f t="shared" si="62"/>
        <v>11.005699521270831</v>
      </c>
      <c r="AC76" s="12">
        <f t="shared" si="63"/>
        <v>10.981972489024395</v>
      </c>
      <c r="AD76" s="12">
        <f t="shared" si="64"/>
        <v>10.969197103915493</v>
      </c>
      <c r="AE76" s="12">
        <f t="shared" si="65"/>
        <v>10.981037511366644</v>
      </c>
      <c r="AF76" s="12">
        <f t="shared" si="66"/>
        <v>10.986218197391661</v>
      </c>
      <c r="AG76" s="12">
        <f t="shared" si="67"/>
        <v>10.997695728317417</v>
      </c>
      <c r="AH76" s="12">
        <f t="shared" si="68"/>
        <v>10.989269140889041</v>
      </c>
      <c r="AI76" s="13">
        <f t="shared" si="69"/>
        <v>10.992253072938112</v>
      </c>
      <c r="AJ76">
        <f t="shared" si="50"/>
        <v>10.992465329335298</v>
      </c>
      <c r="AK76">
        <f t="shared" si="51"/>
        <v>1.4972575186869511E-2</v>
      </c>
      <c r="AL76">
        <v>11.267299798038064</v>
      </c>
      <c r="AM76">
        <v>0</v>
      </c>
      <c r="AN76">
        <v>0</v>
      </c>
      <c r="AO76">
        <v>-63.586556513257399</v>
      </c>
      <c r="AP76" s="1">
        <v>1.8031744725150701E-15</v>
      </c>
      <c r="AR76" t="str">
        <f t="shared" si="70"/>
        <v>down</v>
      </c>
      <c r="AS76">
        <f t="shared" si="52"/>
        <v>10.998117870221275</v>
      </c>
      <c r="AU76" t="s">
        <v>46</v>
      </c>
      <c r="AV76" t="s">
        <v>53</v>
      </c>
      <c r="AW76" t="s">
        <v>52</v>
      </c>
      <c r="AX76" t="s">
        <v>53</v>
      </c>
      <c r="AY76" t="s">
        <v>52</v>
      </c>
    </row>
    <row r="77" spans="1:51" x14ac:dyDescent="0.4">
      <c r="A77" t="s">
        <v>29</v>
      </c>
      <c r="B77">
        <v>443.79698332809602</v>
      </c>
      <c r="C77">
        <v>393.80858703174198</v>
      </c>
      <c r="D77">
        <v>443.41980193910302</v>
      </c>
      <c r="E77">
        <v>439.58684576819502</v>
      </c>
      <c r="F77">
        <v>449.64559974117202</v>
      </c>
      <c r="G77">
        <v>468.77389411665803</v>
      </c>
      <c r="H77">
        <v>457.49709066086899</v>
      </c>
      <c r="I77">
        <v>447.89621529135599</v>
      </c>
      <c r="J77">
        <v>442.74089295529802</v>
      </c>
      <c r="K77">
        <v>460.92968835738998</v>
      </c>
      <c r="L77">
        <v>485.204510293883</v>
      </c>
      <c r="M77">
        <v>467.825438105589</v>
      </c>
      <c r="N77">
        <v>446.98474786853097</v>
      </c>
      <c r="O77">
        <v>474.86365262371498</v>
      </c>
      <c r="P77">
        <v>466.12338800705601</v>
      </c>
      <c r="Q77">
        <v>457.348684050938</v>
      </c>
      <c r="R77">
        <v>470.79622274954102</v>
      </c>
      <c r="S77" s="14">
        <f t="shared" si="53"/>
        <v>8.7937560507472625</v>
      </c>
      <c r="T77" s="22">
        <f t="shared" si="54"/>
        <v>8.6213507594525964</v>
      </c>
      <c r="U77" s="22">
        <f t="shared" si="55"/>
        <v>8.7925293883097737</v>
      </c>
      <c r="V77" s="22">
        <f t="shared" si="56"/>
        <v>8.7800044053864106</v>
      </c>
      <c r="W77" s="22">
        <f t="shared" si="57"/>
        <v>8.8126445402458184</v>
      </c>
      <c r="X77" s="4">
        <f t="shared" si="58"/>
        <v>8.8727484185000485</v>
      </c>
      <c r="Y77" s="4">
        <f t="shared" si="59"/>
        <v>8.8376187587397492</v>
      </c>
      <c r="Z77" s="4">
        <f t="shared" si="60"/>
        <v>8.8070206652930487</v>
      </c>
      <c r="AA77" s="4">
        <f t="shared" si="61"/>
        <v>8.7903188212615539</v>
      </c>
      <c r="AB77" s="4">
        <f t="shared" si="62"/>
        <v>8.8484028840419846</v>
      </c>
      <c r="AC77" s="4">
        <f t="shared" si="63"/>
        <v>8.922449151091298</v>
      </c>
      <c r="AD77" s="4">
        <f t="shared" si="64"/>
        <v>8.8698265004411141</v>
      </c>
      <c r="AE77" s="4">
        <f t="shared" si="65"/>
        <v>8.8040817940024567</v>
      </c>
      <c r="AF77" s="4">
        <f t="shared" si="66"/>
        <v>8.8913695223315852</v>
      </c>
      <c r="AG77" s="4">
        <f t="shared" si="67"/>
        <v>8.8645680925148653</v>
      </c>
      <c r="AH77" s="4">
        <f t="shared" si="68"/>
        <v>8.8371506897209517</v>
      </c>
      <c r="AI77" s="15">
        <f t="shared" si="69"/>
        <v>8.8789589352947402</v>
      </c>
      <c r="AJ77">
        <f t="shared" si="50"/>
        <v>8.8520428527694506</v>
      </c>
      <c r="AK77">
        <f t="shared" si="51"/>
        <v>3.8975710919090238E-2</v>
      </c>
      <c r="AL77">
        <v>8.7937560507472625</v>
      </c>
      <c r="AM77">
        <v>0</v>
      </c>
      <c r="AN77">
        <v>0</v>
      </c>
      <c r="AO77">
        <v>5.1804418517913202</v>
      </c>
      <c r="AP77">
        <v>3.03542942812729E-4</v>
      </c>
      <c r="AQ77" t="s">
        <v>29</v>
      </c>
      <c r="AR77" t="str">
        <f t="shared" si="70"/>
        <v>up</v>
      </c>
      <c r="AS77">
        <f t="shared" si="52"/>
        <v>8.8373847242303505</v>
      </c>
      <c r="AU77" t="s">
        <v>49</v>
      </c>
      <c r="AV77" t="s">
        <v>52</v>
      </c>
      <c r="AW77" t="s">
        <v>52</v>
      </c>
      <c r="AX77" t="s">
        <v>62</v>
      </c>
      <c r="AY77" t="s">
        <v>52</v>
      </c>
    </row>
    <row r="78" spans="1:51" x14ac:dyDescent="0.4">
      <c r="B78">
        <v>1520.78193679739</v>
      </c>
      <c r="C78">
        <v>1543.5949558557199</v>
      </c>
      <c r="D78">
        <v>1533.18114680849</v>
      </c>
      <c r="E78">
        <v>1445.54746598463</v>
      </c>
      <c r="F78">
        <v>1524.71095022546</v>
      </c>
      <c r="G78">
        <v>1528.1113171019899</v>
      </c>
      <c r="H78">
        <v>1459.2488187229601</v>
      </c>
      <c r="I78">
        <v>1537.9205522473501</v>
      </c>
      <c r="J78">
        <v>1547.51411182372</v>
      </c>
      <c r="K78">
        <v>1528.1248025995901</v>
      </c>
      <c r="L78">
        <v>1563.4304891862</v>
      </c>
      <c r="M78">
        <v>1553.76243654922</v>
      </c>
      <c r="N78">
        <v>1529.09235018922</v>
      </c>
      <c r="O78">
        <v>1522.73624796222</v>
      </c>
      <c r="P78">
        <v>1463.4186509428</v>
      </c>
      <c r="Q78">
        <v>1480.52801915946</v>
      </c>
      <c r="R78">
        <v>1549.7695780445799</v>
      </c>
      <c r="S78" s="8">
        <f t="shared" si="53"/>
        <v>10.570597586143364</v>
      </c>
      <c r="T78" s="22">
        <f t="shared" si="54"/>
        <v>10.592078519237056</v>
      </c>
      <c r="U78" s="22">
        <f t="shared" si="55"/>
        <v>10.582312447518472</v>
      </c>
      <c r="V78" s="22">
        <f t="shared" si="56"/>
        <v>10.497400266577248</v>
      </c>
      <c r="W78" s="22">
        <f t="shared" si="57"/>
        <v>10.574320051795599</v>
      </c>
      <c r="X78" s="9">
        <f t="shared" si="58"/>
        <v>10.5775339267147</v>
      </c>
      <c r="Y78" s="9">
        <f t="shared" si="59"/>
        <v>10.511010185006127</v>
      </c>
      <c r="Z78" s="9">
        <f t="shared" si="60"/>
        <v>10.586765261408338</v>
      </c>
      <c r="AA78" s="9">
        <f t="shared" si="61"/>
        <v>10.595736850137344</v>
      </c>
      <c r="AB78" s="9">
        <f t="shared" si="62"/>
        <v>10.577546658362223</v>
      </c>
      <c r="AC78" s="9">
        <f t="shared" si="63"/>
        <v>10.610499362488753</v>
      </c>
      <c r="AD78" s="9">
        <f t="shared" si="64"/>
        <v>10.601550223535073</v>
      </c>
      <c r="AE78" s="9">
        <f t="shared" si="65"/>
        <v>10.578459826178721</v>
      </c>
      <c r="AF78" s="9">
        <f t="shared" si="66"/>
        <v>10.572450359967737</v>
      </c>
      <c r="AG78" s="9">
        <f t="shared" si="67"/>
        <v>10.515126835572181</v>
      </c>
      <c r="AH78" s="9">
        <f t="shared" si="68"/>
        <v>10.531896078602003</v>
      </c>
      <c r="AI78" s="10">
        <f t="shared" si="69"/>
        <v>10.597838014146017</v>
      </c>
      <c r="AJ78">
        <f t="shared" si="50"/>
        <v>10.571367798509934</v>
      </c>
      <c r="AK78">
        <f t="shared" si="51"/>
        <v>3.3663623840716549E-2</v>
      </c>
      <c r="AL78">
        <v>10.570597586143364</v>
      </c>
      <c r="AM78">
        <v>0</v>
      </c>
      <c r="AN78">
        <v>0</v>
      </c>
      <c r="AO78">
        <v>7.9257153677635001E-2</v>
      </c>
      <c r="AP78">
        <v>0.93825156428008905</v>
      </c>
      <c r="AR78" t="str">
        <f t="shared" si="70"/>
        <v>up</v>
      </c>
      <c r="AS78">
        <f t="shared" si="52"/>
        <v>10.578003242270473</v>
      </c>
      <c r="AU78" t="s">
        <v>48</v>
      </c>
      <c r="AV78" t="s">
        <v>59</v>
      </c>
      <c r="AW78" t="s">
        <v>60</v>
      </c>
      <c r="AX78" t="s">
        <v>53</v>
      </c>
      <c r="AY78" t="s">
        <v>64</v>
      </c>
    </row>
    <row r="79" spans="1:51" ht="18" thickBot="1" x14ac:dyDescent="0.45">
      <c r="B79">
        <v>2205.6045625960501</v>
      </c>
      <c r="C79">
        <v>1936.16336945696</v>
      </c>
      <c r="D79">
        <v>1993.5815367544401</v>
      </c>
      <c r="E79">
        <v>1841.210323108</v>
      </c>
      <c r="F79">
        <v>1898.3434952067701</v>
      </c>
      <c r="G79">
        <v>1949.99440935335</v>
      </c>
      <c r="H79">
        <v>1847.6361441440699</v>
      </c>
      <c r="I79">
        <v>2026.25604628377</v>
      </c>
      <c r="J79">
        <v>2024.3598124503201</v>
      </c>
      <c r="K79">
        <v>1966.1329898926599</v>
      </c>
      <c r="L79">
        <v>2055.0082083239399</v>
      </c>
      <c r="M79">
        <v>2045.2106278025799</v>
      </c>
      <c r="N79">
        <v>2026.75357920488</v>
      </c>
      <c r="O79">
        <v>2055.8744522493598</v>
      </c>
      <c r="P79">
        <v>1917.09557922877</v>
      </c>
      <c r="Q79">
        <v>1917.60101186111</v>
      </c>
      <c r="R79">
        <v>1991.17535060413</v>
      </c>
      <c r="S79" s="16">
        <f t="shared" si="53"/>
        <v>11.106958441538808</v>
      </c>
      <c r="T79" s="25">
        <f t="shared" si="54"/>
        <v>10.918984974031565</v>
      </c>
      <c r="U79" s="25">
        <f t="shared" si="55"/>
        <v>10.961146896902614</v>
      </c>
      <c r="V79" s="25">
        <f t="shared" si="56"/>
        <v>10.846438721112849</v>
      </c>
      <c r="W79" s="25">
        <f t="shared" si="57"/>
        <v>10.890525348672478</v>
      </c>
      <c r="X79" s="17">
        <f t="shared" si="58"/>
        <v>10.92925427242684</v>
      </c>
      <c r="Y79" s="17">
        <f t="shared" si="59"/>
        <v>10.851464958773628</v>
      </c>
      <c r="Z79" s="17">
        <f t="shared" si="60"/>
        <v>10.984600775367566</v>
      </c>
      <c r="AA79" s="17">
        <f t="shared" si="61"/>
        <v>10.983250024053135</v>
      </c>
      <c r="AB79" s="17">
        <f t="shared" si="62"/>
        <v>10.941145194015869</v>
      </c>
      <c r="AC79" s="17">
        <f t="shared" si="63"/>
        <v>11.004928441140622</v>
      </c>
      <c r="AD79" s="17">
        <f t="shared" si="64"/>
        <v>10.998033712689001</v>
      </c>
      <c r="AE79" s="17">
        <f t="shared" si="65"/>
        <v>10.984954975504204</v>
      </c>
      <c r="AF79" s="17">
        <f t="shared" si="66"/>
        <v>11.005536449657084</v>
      </c>
      <c r="AG79" s="17">
        <f t="shared" si="67"/>
        <v>10.904706550850163</v>
      </c>
      <c r="AH79" s="17">
        <f t="shared" si="68"/>
        <v>10.905086860029304</v>
      </c>
      <c r="AI79" s="18">
        <f t="shared" si="69"/>
        <v>10.959404560621348</v>
      </c>
      <c r="AJ79">
        <f t="shared" si="50"/>
        <v>10.954363897927399</v>
      </c>
      <c r="AK79">
        <f t="shared" si="51"/>
        <v>4.8691844414551377E-2</v>
      </c>
      <c r="AL79">
        <v>11.106958441538808</v>
      </c>
      <c r="AM79">
        <v>0</v>
      </c>
      <c r="AN79">
        <v>0</v>
      </c>
      <c r="AO79">
        <v>-10.8560890813692</v>
      </c>
      <c r="AP79" s="1">
        <v>3.2344478119321999E-7</v>
      </c>
      <c r="AR79" t="str">
        <f t="shared" si="70"/>
        <v>down</v>
      </c>
      <c r="AS79">
        <f t="shared" si="52"/>
        <v>10.950274877318609</v>
      </c>
      <c r="AU79" t="s">
        <v>51</v>
      </c>
      <c r="AV79" t="s">
        <v>53</v>
      </c>
      <c r="AW79" t="s">
        <v>53</v>
      </c>
      <c r="AX79" t="s">
        <v>53</v>
      </c>
      <c r="AY79" t="s">
        <v>53</v>
      </c>
    </row>
    <row r="80" spans="1:51" x14ac:dyDescent="0.4">
      <c r="A80" t="s">
        <v>30</v>
      </c>
      <c r="B80">
        <v>293.310337029035</v>
      </c>
      <c r="C80">
        <v>306.96271764347898</v>
      </c>
      <c r="D80">
        <v>323.75275365916798</v>
      </c>
      <c r="E80">
        <v>350.52296088015203</v>
      </c>
      <c r="F80">
        <v>350.59276129945601</v>
      </c>
      <c r="G80">
        <v>369.88645138438602</v>
      </c>
      <c r="H80">
        <v>340.44433545542603</v>
      </c>
      <c r="I80">
        <v>379.03429393622099</v>
      </c>
      <c r="J80">
        <v>356.25257144473801</v>
      </c>
      <c r="K80">
        <v>367.47479499143498</v>
      </c>
      <c r="L80">
        <v>377.398453516031</v>
      </c>
      <c r="M80">
        <v>370.10373987789598</v>
      </c>
      <c r="N80">
        <v>371.93547139703702</v>
      </c>
      <c r="O80">
        <v>372.30724802751502</v>
      </c>
      <c r="P80">
        <v>380.42073300810301</v>
      </c>
      <c r="Q80">
        <v>386.58767066785998</v>
      </c>
      <c r="R80">
        <v>370.14006357249201</v>
      </c>
      <c r="S80" s="5">
        <f t="shared" si="53"/>
        <v>8.1962841061397373</v>
      </c>
      <c r="T80" s="24">
        <f t="shared" si="54"/>
        <v>8.261919632545732</v>
      </c>
      <c r="U80" s="24">
        <f t="shared" si="55"/>
        <v>8.3387486533801898</v>
      </c>
      <c r="V80" s="24">
        <f t="shared" si="56"/>
        <v>8.4533651403243688</v>
      </c>
      <c r="W80" s="24">
        <f t="shared" si="57"/>
        <v>8.4536523988066108</v>
      </c>
      <c r="X80" s="6">
        <f t="shared" si="58"/>
        <v>8.5309386465530999</v>
      </c>
      <c r="Y80" s="6">
        <f t="shared" si="59"/>
        <v>8.41127511862185</v>
      </c>
      <c r="Z80" s="6">
        <f t="shared" si="60"/>
        <v>8.5661845749875614</v>
      </c>
      <c r="AA80" s="6">
        <f t="shared" si="61"/>
        <v>8.4767566174052433</v>
      </c>
      <c r="AB80" s="6">
        <f t="shared" si="62"/>
        <v>8.5215014890083438</v>
      </c>
      <c r="AC80" s="6">
        <f t="shared" si="63"/>
        <v>8.5599447009236709</v>
      </c>
      <c r="AD80" s="6">
        <f t="shared" si="64"/>
        <v>8.5317859038404009</v>
      </c>
      <c r="AE80" s="6">
        <f t="shared" si="65"/>
        <v>8.5389085337673141</v>
      </c>
      <c r="AF80" s="6">
        <f t="shared" si="66"/>
        <v>8.5403498924308892</v>
      </c>
      <c r="AG80" s="6">
        <f t="shared" si="67"/>
        <v>8.5714520652919965</v>
      </c>
      <c r="AH80" s="6">
        <f t="shared" si="68"/>
        <v>8.5946518165893213</v>
      </c>
      <c r="AI80" s="7">
        <f t="shared" si="69"/>
        <v>8.5319274896634987</v>
      </c>
      <c r="AJ80">
        <f t="shared" si="50"/>
        <v>8.5313064040902642</v>
      </c>
      <c r="AK80">
        <f t="shared" si="51"/>
        <v>4.7939931445416688E-2</v>
      </c>
      <c r="AL80">
        <v>8.1962841061397373</v>
      </c>
      <c r="AM80">
        <v>0</v>
      </c>
      <c r="AN80">
        <v>0</v>
      </c>
      <c r="AO80">
        <v>24.2084468954356</v>
      </c>
      <c r="AP80" s="1">
        <v>6.8297533862021399E-11</v>
      </c>
      <c r="AQ80" t="s">
        <v>30</v>
      </c>
      <c r="AR80" t="str">
        <f t="shared" si="70"/>
        <v>up</v>
      </c>
      <c r="AS80">
        <f t="shared" si="52"/>
        <v>8.5313622751967504</v>
      </c>
      <c r="AU80" t="s">
        <v>50</v>
      </c>
      <c r="AV80" t="s">
        <v>52</v>
      </c>
      <c r="AW80" t="s">
        <v>61</v>
      </c>
      <c r="AX80" t="s">
        <v>63</v>
      </c>
      <c r="AY80" t="s">
        <v>53</v>
      </c>
    </row>
    <row r="81" spans="1:51" x14ac:dyDescent="0.4">
      <c r="B81">
        <v>1601.18144304678</v>
      </c>
      <c r="C81">
        <v>1914.7960999689001</v>
      </c>
      <c r="D81">
        <v>1863.7820606831999</v>
      </c>
      <c r="E81">
        <v>1715.9045131666901</v>
      </c>
      <c r="F81">
        <v>1614.82765366474</v>
      </c>
      <c r="G81">
        <v>1604.01703788334</v>
      </c>
      <c r="H81">
        <v>1678.41674575344</v>
      </c>
      <c r="I81">
        <v>1607.36167456877</v>
      </c>
      <c r="J81">
        <v>1630.7968458652299</v>
      </c>
      <c r="K81">
        <v>1557.7030354060701</v>
      </c>
      <c r="L81">
        <v>1557.4471087004099</v>
      </c>
      <c r="M81">
        <v>1579.54426699244</v>
      </c>
      <c r="N81">
        <v>1580.7104356181701</v>
      </c>
      <c r="O81">
        <v>1604.51447395178</v>
      </c>
      <c r="P81">
        <v>1591.0651560773599</v>
      </c>
      <c r="Q81">
        <v>1563.8589866545201</v>
      </c>
      <c r="R81">
        <v>1595.1763390756601</v>
      </c>
      <c r="S81" s="8">
        <f t="shared" si="53"/>
        <v>10.644921085428029</v>
      </c>
      <c r="T81" s="22">
        <f t="shared" si="54"/>
        <v>10.902975057373423</v>
      </c>
      <c r="U81" s="22">
        <f t="shared" si="55"/>
        <v>10.864017454550192</v>
      </c>
      <c r="V81" s="22">
        <f t="shared" si="56"/>
        <v>10.744753556489165</v>
      </c>
      <c r="W81" s="22">
        <f t="shared" si="57"/>
        <v>10.657164482726028</v>
      </c>
      <c r="X81" s="9">
        <f t="shared" si="58"/>
        <v>10.647473750855953</v>
      </c>
      <c r="Y81" s="9">
        <f t="shared" si="59"/>
        <v>10.712885261693078</v>
      </c>
      <c r="Z81" s="9">
        <f t="shared" si="60"/>
        <v>10.650478872914974</v>
      </c>
      <c r="AA81" s="9">
        <f t="shared" si="61"/>
        <v>10.671361356278036</v>
      </c>
      <c r="AB81" s="9">
        <f t="shared" si="62"/>
        <v>10.605204505107347</v>
      </c>
      <c r="AC81" s="9">
        <f t="shared" si="63"/>
        <v>10.604967454453069</v>
      </c>
      <c r="AD81" s="9">
        <f t="shared" si="64"/>
        <v>10.625292654083413</v>
      </c>
      <c r="AE81" s="9">
        <f t="shared" si="65"/>
        <v>10.626357394699513</v>
      </c>
      <c r="AF81" s="9">
        <f t="shared" si="66"/>
        <v>10.64792108855683</v>
      </c>
      <c r="AG81" s="9">
        <f t="shared" si="67"/>
        <v>10.635777201679225</v>
      </c>
      <c r="AH81" s="9">
        <f t="shared" si="68"/>
        <v>10.610894715193529</v>
      </c>
      <c r="AI81" s="10">
        <f t="shared" si="69"/>
        <v>10.639500200469103</v>
      </c>
      <c r="AJ81">
        <f t="shared" si="50"/>
        <v>10.639842871332004</v>
      </c>
      <c r="AK81">
        <f t="shared" si="51"/>
        <v>3.0495214206508317E-2</v>
      </c>
      <c r="AL81">
        <v>10.644921085428029</v>
      </c>
      <c r="AM81">
        <v>0</v>
      </c>
      <c r="AN81">
        <v>0</v>
      </c>
      <c r="AO81">
        <v>-0.57685993592465501</v>
      </c>
      <c r="AP81">
        <v>0.57564900723076196</v>
      </c>
      <c r="AR81" t="str">
        <f t="shared" si="70"/>
        <v>down</v>
      </c>
      <c r="AS81">
        <f t="shared" si="52"/>
        <v>10.647697419706391</v>
      </c>
    </row>
    <row r="82" spans="1:51" x14ac:dyDescent="0.4">
      <c r="B82">
        <v>2464.87675568641</v>
      </c>
      <c r="C82">
        <v>2345.90694787755</v>
      </c>
      <c r="D82">
        <v>2386.9507568220802</v>
      </c>
      <c r="E82">
        <v>2356.6671382655099</v>
      </c>
      <c r="F82">
        <v>2284.8160759217899</v>
      </c>
      <c r="G82">
        <v>2288.9874459092398</v>
      </c>
      <c r="H82">
        <v>2336.4809441378202</v>
      </c>
      <c r="I82">
        <v>2274.66765609204</v>
      </c>
      <c r="J82">
        <v>2253.6512476867501</v>
      </c>
      <c r="K82">
        <v>2293.9357388991102</v>
      </c>
      <c r="L82">
        <v>2267.5042469874102</v>
      </c>
      <c r="M82">
        <v>2304.93904101626</v>
      </c>
      <c r="N82">
        <v>2312.63327652917</v>
      </c>
      <c r="O82">
        <v>2345.1505197125098</v>
      </c>
      <c r="P82">
        <v>2306.0357921529699</v>
      </c>
      <c r="Q82">
        <v>2262.1461243367198</v>
      </c>
      <c r="R82">
        <v>2302.1672307385102</v>
      </c>
      <c r="S82" s="11">
        <f t="shared" si="53"/>
        <v>11.267299798038064</v>
      </c>
      <c r="T82" s="22">
        <f t="shared" si="54"/>
        <v>11.195930073604789</v>
      </c>
      <c r="U82" s="22">
        <f t="shared" si="55"/>
        <v>11.220953088358112</v>
      </c>
      <c r="V82" s="22">
        <f t="shared" si="56"/>
        <v>11.202532287677123</v>
      </c>
      <c r="W82" s="22">
        <f t="shared" si="57"/>
        <v>11.157862319951898</v>
      </c>
      <c r="X82" s="12">
        <f t="shared" si="58"/>
        <v>11.160493835028754</v>
      </c>
      <c r="Y82" s="12">
        <f t="shared" si="59"/>
        <v>11.19012155558619</v>
      </c>
      <c r="Z82" s="12">
        <f t="shared" si="60"/>
        <v>11.151440058134694</v>
      </c>
      <c r="AA82" s="12">
        <f t="shared" si="61"/>
        <v>11.138048560526482</v>
      </c>
      <c r="AB82" s="12">
        <f t="shared" si="62"/>
        <v>11.163609261687091</v>
      </c>
      <c r="AC82" s="12">
        <f t="shared" si="63"/>
        <v>11.146889537555658</v>
      </c>
      <c r="AD82" s="12">
        <f t="shared" si="64"/>
        <v>11.170512880702177</v>
      </c>
      <c r="AE82" s="12">
        <f t="shared" si="65"/>
        <v>11.175320794873585</v>
      </c>
      <c r="AF82" s="12">
        <f t="shared" si="66"/>
        <v>11.195464807434211</v>
      </c>
      <c r="AG82" s="12">
        <f t="shared" si="67"/>
        <v>11.171199190002534</v>
      </c>
      <c r="AH82" s="12">
        <f t="shared" si="68"/>
        <v>11.143476408528731</v>
      </c>
      <c r="AI82" s="13">
        <f t="shared" si="69"/>
        <v>11.168776920127966</v>
      </c>
      <c r="AJ82">
        <f t="shared" si="50"/>
        <v>11.164612817515673</v>
      </c>
      <c r="AK82">
        <f t="shared" si="51"/>
        <v>1.7762958125926109E-2</v>
      </c>
      <c r="AL82">
        <v>11.267299798038064</v>
      </c>
      <c r="AM82">
        <v>0</v>
      </c>
      <c r="AN82">
        <v>0</v>
      </c>
      <c r="AO82">
        <v>-20.025838789776401</v>
      </c>
      <c r="AP82" s="1">
        <v>5.2708077696306497E-10</v>
      </c>
      <c r="AR82" t="str">
        <f t="shared" si="70"/>
        <v>down</v>
      </c>
      <c r="AS82">
        <f t="shared" si="52"/>
        <v>11.169644900415072</v>
      </c>
      <c r="AU82" t="s">
        <v>65</v>
      </c>
      <c r="AV82" t="s">
        <v>58</v>
      </c>
      <c r="AW82" t="s">
        <v>67</v>
      </c>
      <c r="AX82" t="s">
        <v>68</v>
      </c>
      <c r="AY82" t="s">
        <v>69</v>
      </c>
    </row>
    <row r="83" spans="1:51" x14ac:dyDescent="0.4">
      <c r="A83" t="s">
        <v>11</v>
      </c>
      <c r="B83">
        <v>443.79698332809602</v>
      </c>
      <c r="C83">
        <v>489.49953376247697</v>
      </c>
      <c r="D83">
        <v>492.11504781731497</v>
      </c>
      <c r="E83">
        <v>496.71568405537801</v>
      </c>
      <c r="F83">
        <v>490.63353763148598</v>
      </c>
      <c r="G83">
        <v>477.414686774004</v>
      </c>
      <c r="H83">
        <v>472.39290245136198</v>
      </c>
      <c r="I83">
        <v>461.82716923778702</v>
      </c>
      <c r="J83">
        <v>483.61830379252001</v>
      </c>
      <c r="K83">
        <v>500.64372503921498</v>
      </c>
      <c r="L83">
        <v>448.79175348356802</v>
      </c>
      <c r="M83">
        <v>464.79211413142701</v>
      </c>
      <c r="N83">
        <v>468.45337632596897</v>
      </c>
      <c r="O83">
        <v>454.68417237804499</v>
      </c>
      <c r="P83">
        <v>450.25058304877598</v>
      </c>
      <c r="Q83">
        <v>455.979426480786</v>
      </c>
      <c r="R83">
        <v>432.69493549834601</v>
      </c>
      <c r="S83" s="14">
        <f t="shared" si="53"/>
        <v>8.7937560507472625</v>
      </c>
      <c r="T83" s="22">
        <f t="shared" si="54"/>
        <v>8.9351636754691022</v>
      </c>
      <c r="U83" s="22">
        <f t="shared" si="55"/>
        <v>8.942851821421602</v>
      </c>
      <c r="V83" s="22">
        <f t="shared" si="56"/>
        <v>8.9562764911133481</v>
      </c>
      <c r="W83" s="22">
        <f t="shared" si="57"/>
        <v>8.938502043566098</v>
      </c>
      <c r="X83" s="4">
        <f t="shared" si="58"/>
        <v>8.8990991387040612</v>
      </c>
      <c r="Y83" s="4">
        <f t="shared" si="59"/>
        <v>8.8838434786521638</v>
      </c>
      <c r="Z83" s="4">
        <f t="shared" si="60"/>
        <v>8.8512092389621593</v>
      </c>
      <c r="AA83" s="4">
        <f t="shared" si="61"/>
        <v>8.9177250379411142</v>
      </c>
      <c r="AB83" s="4">
        <f t="shared" si="62"/>
        <v>8.9676404878773699</v>
      </c>
      <c r="AC83" s="4">
        <f t="shared" si="63"/>
        <v>8.8099023565465977</v>
      </c>
      <c r="AD83" s="4">
        <f t="shared" si="64"/>
        <v>8.8604417813226846</v>
      </c>
      <c r="AE83" s="4">
        <f t="shared" si="65"/>
        <v>8.8717616579570002</v>
      </c>
      <c r="AF83" s="4">
        <f t="shared" si="66"/>
        <v>8.8287209743077302</v>
      </c>
      <c r="AG83" s="4">
        <f t="shared" si="67"/>
        <v>8.8145843341151231</v>
      </c>
      <c r="AH83" s="4">
        <f t="shared" si="68"/>
        <v>8.8328249220951474</v>
      </c>
      <c r="AI83" s="15">
        <f t="shared" si="69"/>
        <v>8.7572064245299526</v>
      </c>
      <c r="AJ83">
        <f t="shared" si="50"/>
        <v>8.8579133194175927</v>
      </c>
      <c r="AK83">
        <f t="shared" si="51"/>
        <v>5.5624720818992703E-2</v>
      </c>
      <c r="AL83">
        <v>8.7937560507472625</v>
      </c>
      <c r="AM83">
        <v>0</v>
      </c>
      <c r="AN83">
        <v>0</v>
      </c>
      <c r="AO83">
        <v>3.9954770875176</v>
      </c>
      <c r="AP83">
        <v>2.10239010599043E-3</v>
      </c>
      <c r="AQ83" t="s">
        <v>11</v>
      </c>
      <c r="AR83" t="str">
        <f t="shared" si="70"/>
        <v>up</v>
      </c>
      <c r="AS83">
        <f t="shared" si="52"/>
        <v>8.8778025683045811</v>
      </c>
      <c r="AU83" t="s">
        <v>47</v>
      </c>
      <c r="AV83" t="s">
        <v>71</v>
      </c>
      <c r="AW83" t="s">
        <v>52</v>
      </c>
      <c r="AX83" t="s">
        <v>53</v>
      </c>
      <c r="AY83" t="s">
        <v>52</v>
      </c>
    </row>
    <row r="84" spans="1:51" x14ac:dyDescent="0.4">
      <c r="B84">
        <v>1520.78193679739</v>
      </c>
      <c r="C84">
        <v>1647.05125784659</v>
      </c>
      <c r="D84">
        <v>1703.3687858312801</v>
      </c>
      <c r="E84">
        <v>1596.90291039712</v>
      </c>
      <c r="F84">
        <v>1644.1110070954101</v>
      </c>
      <c r="G84">
        <v>1632.9612005571601</v>
      </c>
      <c r="H84">
        <v>1630.7709576814</v>
      </c>
      <c r="I84">
        <v>1631.41410721683</v>
      </c>
      <c r="J84">
        <v>1617.8283790733899</v>
      </c>
      <c r="K84">
        <v>1669.86319758884</v>
      </c>
      <c r="L84">
        <v>1547.65400021702</v>
      </c>
      <c r="M84">
        <v>1523.41709856748</v>
      </c>
      <c r="N84">
        <v>1570.80926529623</v>
      </c>
      <c r="O84">
        <v>1524.9982029857999</v>
      </c>
      <c r="P84">
        <v>1544.7224422275699</v>
      </c>
      <c r="Q84">
        <v>1552.08250160536</v>
      </c>
      <c r="R84">
        <v>1507.48366620614</v>
      </c>
      <c r="S84" s="8">
        <f t="shared" si="53"/>
        <v>10.570597586143364</v>
      </c>
      <c r="T84" s="22">
        <f t="shared" si="54"/>
        <v>10.685669738506185</v>
      </c>
      <c r="U84" s="22">
        <f t="shared" si="55"/>
        <v>10.734175102468233</v>
      </c>
      <c r="V84" s="22">
        <f t="shared" si="56"/>
        <v>10.641060886110941</v>
      </c>
      <c r="W84" s="22">
        <f t="shared" si="57"/>
        <v>10.683091994861394</v>
      </c>
      <c r="X84" s="9">
        <f t="shared" si="58"/>
        <v>10.673274797283209</v>
      </c>
      <c r="Y84" s="9">
        <f t="shared" si="59"/>
        <v>10.671338453945982</v>
      </c>
      <c r="Z84" s="9">
        <f t="shared" si="60"/>
        <v>10.67190731723171</v>
      </c>
      <c r="AA84" s="9">
        <f t="shared" si="61"/>
        <v>10.659842857947947</v>
      </c>
      <c r="AB84" s="9">
        <f t="shared" si="62"/>
        <v>10.705514200388718</v>
      </c>
      <c r="AC84" s="9">
        <f t="shared" si="63"/>
        <v>10.595867257458771</v>
      </c>
      <c r="AD84" s="9">
        <f t="shared" si="64"/>
        <v>10.573095278129372</v>
      </c>
      <c r="AE84" s="9">
        <f t="shared" si="65"/>
        <v>10.617292297428577</v>
      </c>
      <c r="AF84" s="9">
        <f t="shared" si="66"/>
        <v>10.574591827308103</v>
      </c>
      <c r="AG84" s="9">
        <f t="shared" si="67"/>
        <v>10.593131920723973</v>
      </c>
      <c r="AH84" s="9">
        <f t="shared" si="68"/>
        <v>10.599989531293739</v>
      </c>
      <c r="AI84" s="10">
        <f t="shared" si="69"/>
        <v>10.557926655071983</v>
      </c>
      <c r="AJ84">
        <f t="shared" si="50"/>
        <v>10.624481032851008</v>
      </c>
      <c r="AK84">
        <f t="shared" si="51"/>
        <v>4.9225340003534193E-2</v>
      </c>
      <c r="AL84">
        <v>10.570597586143364</v>
      </c>
      <c r="AM84">
        <v>0</v>
      </c>
      <c r="AN84">
        <v>0</v>
      </c>
      <c r="AO84">
        <v>3.7919033018625199</v>
      </c>
      <c r="AP84">
        <v>2.9848540074862802E-3</v>
      </c>
      <c r="AR84" t="str">
        <f t="shared" si="70"/>
        <v>up</v>
      </c>
      <c r="AS84">
        <f t="shared" si="52"/>
        <v>10.650451872029443</v>
      </c>
      <c r="AU84" t="s">
        <v>46</v>
      </c>
      <c r="AV84" t="s">
        <v>52</v>
      </c>
      <c r="AW84" t="s">
        <v>52</v>
      </c>
      <c r="AX84" t="s">
        <v>52</v>
      </c>
      <c r="AY84" t="s">
        <v>52</v>
      </c>
    </row>
    <row r="85" spans="1:51" ht="18" thickBot="1" x14ac:dyDescent="0.45">
      <c r="B85">
        <v>2205.6045625960501</v>
      </c>
      <c r="C85">
        <v>2348.3672163614101</v>
      </c>
      <c r="D85">
        <v>2408.55259841118</v>
      </c>
      <c r="E85">
        <v>2366.5352452498801</v>
      </c>
      <c r="F85">
        <v>2398.4514501579301</v>
      </c>
      <c r="G85">
        <v>2402.1691369761002</v>
      </c>
      <c r="H85">
        <v>2394.4462523096399</v>
      </c>
      <c r="I85">
        <v>2416.4428929308001</v>
      </c>
      <c r="J85">
        <v>2406.3054306897602</v>
      </c>
      <c r="K85">
        <v>2438.1773190664899</v>
      </c>
      <c r="L85">
        <v>2304.8644736154802</v>
      </c>
      <c r="M85">
        <v>2318.4637838971798</v>
      </c>
      <c r="N85">
        <v>2347.5144560163199</v>
      </c>
      <c r="O85">
        <v>2306.47227509298</v>
      </c>
      <c r="P85">
        <v>2312.9620181852702</v>
      </c>
      <c r="Q85">
        <v>2318.5211562106401</v>
      </c>
      <c r="R85">
        <v>2289.3669572430999</v>
      </c>
      <c r="S85" s="16">
        <f t="shared" si="53"/>
        <v>11.106958441538808</v>
      </c>
      <c r="T85" s="25">
        <f t="shared" si="54"/>
        <v>11.197442306312858</v>
      </c>
      <c r="U85" s="25">
        <f t="shared" si="55"/>
        <v>11.233950714768577</v>
      </c>
      <c r="V85" s="25">
        <f t="shared" si="56"/>
        <v>11.208560693224133</v>
      </c>
      <c r="W85" s="25">
        <f t="shared" si="57"/>
        <v>11.227887521230761</v>
      </c>
      <c r="X85" s="17">
        <f t="shared" si="58"/>
        <v>11.230122019588213</v>
      </c>
      <c r="Y85" s="17">
        <f t="shared" si="59"/>
        <v>11.22547633669179</v>
      </c>
      <c r="Z85" s="17">
        <f t="shared" si="60"/>
        <v>11.238669185051954</v>
      </c>
      <c r="AA85" s="17">
        <f t="shared" si="61"/>
        <v>11.232604059085883</v>
      </c>
      <c r="AB85" s="17">
        <f t="shared" si="62"/>
        <v>11.251587335983363</v>
      </c>
      <c r="AC85" s="17">
        <f t="shared" si="63"/>
        <v>11.170466207120977</v>
      </c>
      <c r="AD85" s="17">
        <f t="shared" si="64"/>
        <v>11.178953475597075</v>
      </c>
      <c r="AE85" s="17">
        <f t="shared" si="65"/>
        <v>11.196918326698258</v>
      </c>
      <c r="AF85" s="17">
        <f t="shared" si="66"/>
        <v>11.171472235281019</v>
      </c>
      <c r="AG85" s="17">
        <f t="shared" si="67"/>
        <v>11.175525859920382</v>
      </c>
      <c r="AH85" s="17">
        <f t="shared" si="68"/>
        <v>11.178989175843329</v>
      </c>
      <c r="AI85" s="18">
        <f t="shared" si="69"/>
        <v>11.16073301228432</v>
      </c>
      <c r="AJ85">
        <f t="shared" si="50"/>
        <v>11.200959769095546</v>
      </c>
      <c r="AK85">
        <f t="shared" si="51"/>
        <v>3.2313486433165554E-2</v>
      </c>
      <c r="AL85">
        <v>11.106958441538808</v>
      </c>
      <c r="AM85">
        <v>0</v>
      </c>
      <c r="AN85">
        <v>0</v>
      </c>
      <c r="AO85">
        <v>10.0772214911155</v>
      </c>
      <c r="AP85" s="1">
        <v>6.8456313625202796E-7</v>
      </c>
      <c r="AR85" t="str">
        <f t="shared" si="70"/>
        <v>up</v>
      </c>
      <c r="AS85">
        <f t="shared" si="52"/>
        <v>11.203001499768495</v>
      </c>
      <c r="AU85" t="s">
        <v>49</v>
      </c>
      <c r="AV85" t="s">
        <v>53</v>
      </c>
      <c r="AW85" t="s">
        <v>72</v>
      </c>
      <c r="AX85" t="s">
        <v>52</v>
      </c>
      <c r="AY85" t="s">
        <v>53</v>
      </c>
    </row>
    <row r="86" spans="1:51" x14ac:dyDescent="0.4">
      <c r="A86" t="s">
        <v>38</v>
      </c>
      <c r="B86">
        <v>293.310337029035</v>
      </c>
      <c r="C86">
        <v>405.97921736429902</v>
      </c>
      <c r="D86">
        <v>410.70010227399001</v>
      </c>
      <c r="E86">
        <v>421.68794397275798</v>
      </c>
      <c r="F86">
        <v>399.74726041855598</v>
      </c>
      <c r="G86">
        <v>409.29217190261301</v>
      </c>
      <c r="H86">
        <v>393.241446755021</v>
      </c>
      <c r="I86">
        <v>414.89550748103602</v>
      </c>
      <c r="J86">
        <v>429.022657387501</v>
      </c>
      <c r="K86">
        <v>420.33755297294601</v>
      </c>
      <c r="L86">
        <v>422.06321657305602</v>
      </c>
      <c r="M86">
        <v>420.12931536661301</v>
      </c>
      <c r="N86">
        <v>433.00144386262298</v>
      </c>
      <c r="O86">
        <v>432.26611714683997</v>
      </c>
      <c r="P86">
        <v>445.12314656246099</v>
      </c>
      <c r="Q86">
        <v>430.52000341651899</v>
      </c>
      <c r="R86">
        <v>432.89348317648103</v>
      </c>
      <c r="S86" s="5">
        <f t="shared" si="53"/>
        <v>8.1962841061397373</v>
      </c>
      <c r="T86" s="24">
        <f t="shared" si="54"/>
        <v>8.6652620655278234</v>
      </c>
      <c r="U86" s="24">
        <f t="shared" si="55"/>
        <v>8.6819414963567532</v>
      </c>
      <c r="V86" s="24">
        <f t="shared" si="56"/>
        <v>8.720031965436478</v>
      </c>
      <c r="W86" s="24">
        <f t="shared" si="57"/>
        <v>8.6429443363155869</v>
      </c>
      <c r="X86" s="6">
        <f t="shared" si="58"/>
        <v>8.6769872639212764</v>
      </c>
      <c r="Y86" s="6">
        <f t="shared" si="59"/>
        <v>8.619271576246426</v>
      </c>
      <c r="Z86" s="6">
        <f t="shared" si="60"/>
        <v>8.6966042254612201</v>
      </c>
      <c r="AA86" s="6">
        <f t="shared" si="61"/>
        <v>8.7449100305937808</v>
      </c>
      <c r="AB86" s="6">
        <f t="shared" si="62"/>
        <v>8.7154045424522355</v>
      </c>
      <c r="AC86" s="6">
        <f t="shared" si="63"/>
        <v>8.7213152915649559</v>
      </c>
      <c r="AD86" s="6">
        <f t="shared" si="64"/>
        <v>8.714689646054893</v>
      </c>
      <c r="AE86" s="6">
        <f t="shared" si="65"/>
        <v>8.7582280254656926</v>
      </c>
      <c r="AF86" s="6">
        <f t="shared" si="66"/>
        <v>8.7557759458790283</v>
      </c>
      <c r="AG86" s="6">
        <f t="shared" si="67"/>
        <v>8.79806071317247</v>
      </c>
      <c r="AH86" s="6">
        <f t="shared" si="68"/>
        <v>8.7499364614487902</v>
      </c>
      <c r="AI86" s="7">
        <f t="shared" si="69"/>
        <v>8.757868272007272</v>
      </c>
      <c r="AJ86">
        <f t="shared" si="50"/>
        <v>8.7257543328556704</v>
      </c>
      <c r="AK86">
        <f t="shared" si="51"/>
        <v>4.6693250002125979E-2</v>
      </c>
      <c r="AL86">
        <v>8.1962841061397373</v>
      </c>
      <c r="AM86">
        <v>0</v>
      </c>
      <c r="AN86">
        <v>0</v>
      </c>
      <c r="AO86">
        <v>39.280595517675103</v>
      </c>
      <c r="AP86" s="1">
        <v>3.5271525671445598E-13</v>
      </c>
      <c r="AQ86" t="s">
        <v>38</v>
      </c>
      <c r="AR86" t="str">
        <f t="shared" si="70"/>
        <v>up</v>
      </c>
      <c r="AS86">
        <f t="shared" si="52"/>
        <v>8.7177182539443567</v>
      </c>
      <c r="AU86" t="s">
        <v>48</v>
      </c>
      <c r="AV86" t="s">
        <v>70</v>
      </c>
      <c r="AW86" t="s">
        <v>53</v>
      </c>
      <c r="AX86" t="s">
        <v>53</v>
      </c>
      <c r="AY86" t="s">
        <v>74</v>
      </c>
    </row>
    <row r="87" spans="1:51" x14ac:dyDescent="0.4">
      <c r="B87">
        <v>1601.18144304678</v>
      </c>
      <c r="C87">
        <v>1648.30691814237</v>
      </c>
      <c r="D87">
        <v>1635.14825994484</v>
      </c>
      <c r="E87">
        <v>1635.2470372493001</v>
      </c>
      <c r="F87">
        <v>1738.2136234470699</v>
      </c>
      <c r="G87">
        <v>1684.55072726717</v>
      </c>
      <c r="H87">
        <v>1725.65838501792</v>
      </c>
      <c r="I87">
        <v>1654.1126457384701</v>
      </c>
      <c r="J87">
        <v>1656.0434635516999</v>
      </c>
      <c r="K87">
        <v>1639.77082790996</v>
      </c>
      <c r="L87">
        <v>1671.3971936457399</v>
      </c>
      <c r="M87">
        <v>1711.66199257362</v>
      </c>
      <c r="N87">
        <v>1685.9738604189299</v>
      </c>
      <c r="O87">
        <v>1663.52977459829</v>
      </c>
      <c r="P87">
        <v>1574.5734956957299</v>
      </c>
      <c r="Q87">
        <v>1664.17425801531</v>
      </c>
      <c r="R87">
        <v>1665.8868246110601</v>
      </c>
      <c r="S87" s="8">
        <f t="shared" si="53"/>
        <v>10.644921085428029</v>
      </c>
      <c r="T87" s="22">
        <f t="shared" si="54"/>
        <v>10.68676918498374</v>
      </c>
      <c r="U87" s="22">
        <f t="shared" si="55"/>
        <v>10.675205736403759</v>
      </c>
      <c r="V87" s="22">
        <f t="shared" si="56"/>
        <v>10.675292885212627</v>
      </c>
      <c r="W87" s="22">
        <f t="shared" si="57"/>
        <v>10.76338968243506</v>
      </c>
      <c r="X87" s="9">
        <f t="shared" si="58"/>
        <v>10.718148157986626</v>
      </c>
      <c r="Y87" s="9">
        <f t="shared" si="59"/>
        <v>10.752931178483843</v>
      </c>
      <c r="Z87" s="9">
        <f t="shared" si="60"/>
        <v>10.691841770631086</v>
      </c>
      <c r="AA87" s="9">
        <f t="shared" si="61"/>
        <v>10.69352482212954</v>
      </c>
      <c r="AB87" s="9">
        <f t="shared" si="62"/>
        <v>10.67927848454166</v>
      </c>
      <c r="AC87" s="9">
        <f t="shared" si="63"/>
        <v>10.706838903285464</v>
      </c>
      <c r="AD87" s="9">
        <f t="shared" si="64"/>
        <v>10.741182120873846</v>
      </c>
      <c r="AE87" s="9">
        <f t="shared" si="65"/>
        <v>10.719366453364193</v>
      </c>
      <c r="AF87" s="9">
        <f t="shared" si="66"/>
        <v>10.700031973113632</v>
      </c>
      <c r="AG87" s="9">
        <f t="shared" si="67"/>
        <v>10.620745383768384</v>
      </c>
      <c r="AH87" s="9">
        <f t="shared" si="68"/>
        <v>10.700590792667402</v>
      </c>
      <c r="AI87" s="10">
        <f t="shared" si="69"/>
        <v>10.702074676290792</v>
      </c>
      <c r="AJ87">
        <f t="shared" si="50"/>
        <v>10.702212893094705</v>
      </c>
      <c r="AK87">
        <f t="shared" si="51"/>
        <v>3.3048056068954897E-2</v>
      </c>
      <c r="AL87">
        <v>10.644921085428029</v>
      </c>
      <c r="AM87">
        <v>0</v>
      </c>
      <c r="AN87">
        <v>0</v>
      </c>
      <c r="AO87">
        <v>6.0053340159864099</v>
      </c>
      <c r="AP87" s="1">
        <v>8.8580313237831502E-5</v>
      </c>
      <c r="AR87" t="str">
        <f t="shared" si="70"/>
        <v>up</v>
      </c>
      <c r="AS87">
        <f t="shared" si="52"/>
        <v>10.700311382890517</v>
      </c>
      <c r="AU87" t="s">
        <v>51</v>
      </c>
      <c r="AV87" t="s">
        <v>52</v>
      </c>
      <c r="AW87" t="s">
        <v>53</v>
      </c>
      <c r="AX87" t="s">
        <v>73</v>
      </c>
      <c r="AY87" t="s">
        <v>52</v>
      </c>
    </row>
    <row r="88" spans="1:51" x14ac:dyDescent="0.4">
      <c r="B88">
        <v>2464.87675568641</v>
      </c>
      <c r="C88">
        <v>2088.6871481000298</v>
      </c>
      <c r="D88">
        <v>2211.3398321425102</v>
      </c>
      <c r="E88">
        <v>2465.43913403324</v>
      </c>
      <c r="F88">
        <v>2324.2227602293801</v>
      </c>
      <c r="G88">
        <v>2099.2643295549801</v>
      </c>
      <c r="H88">
        <v>2385.1188772384999</v>
      </c>
      <c r="I88">
        <v>2263.4063414788302</v>
      </c>
      <c r="J88">
        <v>2338.9901713006998</v>
      </c>
      <c r="K88">
        <v>2086.19376926019</v>
      </c>
      <c r="L88">
        <v>2112.1744958251102</v>
      </c>
      <c r="M88">
        <v>2073.4023147539001</v>
      </c>
      <c r="N88">
        <v>2271.8472108126798</v>
      </c>
      <c r="O88">
        <v>2467.6450804855699</v>
      </c>
      <c r="P88">
        <v>2025.7320860309901</v>
      </c>
      <c r="Q88">
        <v>2228.5635695275</v>
      </c>
      <c r="R88">
        <v>2065.85599961246</v>
      </c>
      <c r="S88" s="11">
        <f t="shared" si="53"/>
        <v>11.267299798038064</v>
      </c>
      <c r="T88" s="22">
        <f t="shared" si="54"/>
        <v>11.028380700626025</v>
      </c>
      <c r="U88" s="22">
        <f t="shared" si="55"/>
        <v>11.110705035945973</v>
      </c>
      <c r="V88" s="22">
        <f t="shared" si="56"/>
        <v>11.267628921150553</v>
      </c>
      <c r="W88" s="22">
        <f t="shared" si="57"/>
        <v>11.182532632095141</v>
      </c>
      <c r="X88" s="12">
        <f t="shared" si="58"/>
        <v>11.035668120147996</v>
      </c>
      <c r="Y88" s="12">
        <f t="shared" si="59"/>
        <v>11.2198454583681</v>
      </c>
      <c r="Z88" s="12">
        <f t="shared" si="60"/>
        <v>11.144279894548214</v>
      </c>
      <c r="AA88" s="12">
        <f t="shared" si="61"/>
        <v>11.191670083998631</v>
      </c>
      <c r="AB88" s="12">
        <f t="shared" si="62"/>
        <v>11.026657448736358</v>
      </c>
      <c r="AC88" s="12">
        <f t="shared" si="63"/>
        <v>11.044513311528158</v>
      </c>
      <c r="AD88" s="12">
        <f t="shared" si="64"/>
        <v>11.017784363089989</v>
      </c>
      <c r="AE88" s="12">
        <f t="shared" si="65"/>
        <v>11.149650096786837</v>
      </c>
      <c r="AF88" s="12">
        <f t="shared" si="66"/>
        <v>11.268919192340332</v>
      </c>
      <c r="AG88" s="12">
        <f t="shared" si="67"/>
        <v>10.984227667235047</v>
      </c>
      <c r="AH88" s="12">
        <f t="shared" si="68"/>
        <v>11.12189839891489</v>
      </c>
      <c r="AI88" s="13">
        <f t="shared" si="69"/>
        <v>11.012523979385207</v>
      </c>
      <c r="AJ88">
        <f t="shared" si="50"/>
        <v>11.101469834589983</v>
      </c>
      <c r="AK88">
        <f t="shared" si="51"/>
        <v>9.3706834510074666E-2</v>
      </c>
      <c r="AL88">
        <v>11.267299798038064</v>
      </c>
      <c r="AM88">
        <v>0</v>
      </c>
      <c r="AN88">
        <v>0</v>
      </c>
      <c r="AO88">
        <v>-6.1303090603699504</v>
      </c>
      <c r="AP88" s="1">
        <v>7.4113173995084806E-5</v>
      </c>
      <c r="AR88" t="str">
        <f t="shared" si="70"/>
        <v>down</v>
      </c>
      <c r="AS88">
        <f t="shared" si="52"/>
        <v>11.116301717430431</v>
      </c>
      <c r="AU88" t="s">
        <v>50</v>
      </c>
      <c r="AV88" t="s">
        <v>53</v>
      </c>
      <c r="AW88" t="s">
        <v>53</v>
      </c>
      <c r="AX88" t="s">
        <v>53</v>
      </c>
      <c r="AY88" t="s">
        <v>53</v>
      </c>
    </row>
    <row r="89" spans="1:51" x14ac:dyDescent="0.4">
      <c r="A89" t="s">
        <v>39</v>
      </c>
      <c r="B89">
        <v>443.79698332809602</v>
      </c>
      <c r="C89">
        <v>485.67670794545199</v>
      </c>
      <c r="D89">
        <v>482.29805533801601</v>
      </c>
      <c r="E89">
        <v>503.57362179164397</v>
      </c>
      <c r="F89">
        <v>492.90671520766699</v>
      </c>
      <c r="G89">
        <v>499.27898974143397</v>
      </c>
      <c r="H89">
        <v>471.79279012576399</v>
      </c>
      <c r="I89">
        <v>481.07759457731498</v>
      </c>
      <c r="J89">
        <v>488.422473750709</v>
      </c>
      <c r="K89">
        <v>483.31081025620199</v>
      </c>
      <c r="L89">
        <v>429.15852717037097</v>
      </c>
      <c r="M89">
        <v>501.15770024045401</v>
      </c>
      <c r="N89">
        <v>467.04779559410701</v>
      </c>
      <c r="O89">
        <v>451.51481160605903</v>
      </c>
      <c r="P89">
        <v>487.05607903529699</v>
      </c>
      <c r="Q89">
        <v>445.62036273587302</v>
      </c>
      <c r="R89">
        <v>440.65879407164903</v>
      </c>
      <c r="S89" s="14">
        <f t="shared" si="53"/>
        <v>8.7937560507472625</v>
      </c>
      <c r="T89" s="22">
        <f t="shared" si="54"/>
        <v>8.9238524891127895</v>
      </c>
      <c r="U89" s="22">
        <f t="shared" si="55"/>
        <v>8.9137811828314977</v>
      </c>
      <c r="V89" s="22">
        <f t="shared" si="56"/>
        <v>8.9760589035165577</v>
      </c>
      <c r="W89" s="22">
        <f t="shared" si="57"/>
        <v>8.9451708257459419</v>
      </c>
      <c r="X89" s="4">
        <f t="shared" si="58"/>
        <v>8.9637023873828419</v>
      </c>
      <c r="Y89" s="4">
        <f t="shared" si="59"/>
        <v>8.8820095614481502</v>
      </c>
      <c r="Z89" s="4">
        <f t="shared" si="60"/>
        <v>8.9101257995359351</v>
      </c>
      <c r="AA89" s="4">
        <f t="shared" si="61"/>
        <v>8.9319857742580133</v>
      </c>
      <c r="AB89" s="4">
        <f t="shared" si="62"/>
        <v>8.9168074537905078</v>
      </c>
      <c r="AC89" s="4">
        <f t="shared" si="63"/>
        <v>8.7453668540877416</v>
      </c>
      <c r="AD89" s="4">
        <f t="shared" si="64"/>
        <v>8.9691208402113087</v>
      </c>
      <c r="AE89" s="4">
        <f t="shared" si="65"/>
        <v>8.8674263862583285</v>
      </c>
      <c r="AF89" s="4">
        <f t="shared" si="66"/>
        <v>8.8186295047900813</v>
      </c>
      <c r="AG89" s="4">
        <f t="shared" si="67"/>
        <v>8.927944081770832</v>
      </c>
      <c r="AH89" s="4">
        <f t="shared" si="68"/>
        <v>8.7996713482759485</v>
      </c>
      <c r="AI89" s="15">
        <f t="shared" si="69"/>
        <v>8.7835181865310599</v>
      </c>
      <c r="AJ89">
        <f t="shared" si="50"/>
        <v>8.8763590148617286</v>
      </c>
      <c r="AK89">
        <f t="shared" si="51"/>
        <v>7.3774243517790467E-2</v>
      </c>
      <c r="AL89">
        <v>8.7937560507472625</v>
      </c>
      <c r="AM89">
        <v>0</v>
      </c>
      <c r="AN89">
        <v>0</v>
      </c>
      <c r="AO89">
        <v>3.8786580118903902</v>
      </c>
      <c r="AP89">
        <v>2.56929900956053E-3</v>
      </c>
      <c r="AQ89" t="s">
        <v>39</v>
      </c>
      <c r="AR89" t="str">
        <f t="shared" si="70"/>
        <v>up</v>
      </c>
      <c r="AS89">
        <f t="shared" si="52"/>
        <v>8.9152943183110018</v>
      </c>
    </row>
    <row r="90" spans="1:51" x14ac:dyDescent="0.4">
      <c r="B90">
        <v>1520.78193679739</v>
      </c>
      <c r="C90">
        <v>1481.8573505598699</v>
      </c>
      <c r="D90">
        <v>1493.7023786181601</v>
      </c>
      <c r="E90">
        <v>1477.30958532982</v>
      </c>
      <c r="F90">
        <v>1466.0974165702</v>
      </c>
      <c r="G90">
        <v>1483.9736363311699</v>
      </c>
      <c r="H90">
        <v>1506.55841715461</v>
      </c>
      <c r="I90">
        <v>1449.2747222820201</v>
      </c>
      <c r="J90">
        <v>1437.81482125927</v>
      </c>
      <c r="K90">
        <v>1440.40233814711</v>
      </c>
      <c r="L90">
        <v>1431.1325471269899</v>
      </c>
      <c r="M90">
        <v>1415.6100998608299</v>
      </c>
      <c r="N90">
        <v>1418.4246186271</v>
      </c>
      <c r="O90">
        <v>1462.0783844181401</v>
      </c>
      <c r="P90">
        <v>1465.37103811517</v>
      </c>
      <c r="Q90">
        <v>1446.6836663700601</v>
      </c>
      <c r="R90">
        <v>1444.6471731368899</v>
      </c>
      <c r="S90" s="8">
        <f t="shared" si="53"/>
        <v>10.570597586143364</v>
      </c>
      <c r="T90" s="22">
        <f t="shared" si="54"/>
        <v>10.533190859468393</v>
      </c>
      <c r="U90" s="22">
        <f t="shared" si="55"/>
        <v>10.54467700329416</v>
      </c>
      <c r="V90" s="22">
        <f t="shared" si="56"/>
        <v>10.528756473945625</v>
      </c>
      <c r="W90" s="22">
        <f t="shared" si="57"/>
        <v>10.517765252890547</v>
      </c>
      <c r="X90" s="9">
        <f t="shared" si="58"/>
        <v>10.535249746518287</v>
      </c>
      <c r="Y90" s="9">
        <f t="shared" si="59"/>
        <v>10.557040899516325</v>
      </c>
      <c r="Z90" s="9">
        <f t="shared" si="60"/>
        <v>10.50111538052772</v>
      </c>
      <c r="AA90" s="9">
        <f t="shared" si="61"/>
        <v>10.489662165130557</v>
      </c>
      <c r="AB90" s="9">
        <f t="shared" si="62"/>
        <v>10.492256131173582</v>
      </c>
      <c r="AC90" s="9">
        <f t="shared" si="63"/>
        <v>10.482941580924555</v>
      </c>
      <c r="AD90" s="9">
        <f t="shared" si="64"/>
        <v>10.467208244676575</v>
      </c>
      <c r="AE90" s="9">
        <f t="shared" si="65"/>
        <v>10.470073766100867</v>
      </c>
      <c r="AF90" s="9">
        <f t="shared" si="66"/>
        <v>10.513804943271143</v>
      </c>
      <c r="AG90" s="9">
        <f t="shared" si="67"/>
        <v>10.51705029202194</v>
      </c>
      <c r="AH90" s="9">
        <f t="shared" si="68"/>
        <v>10.498533779544109</v>
      </c>
      <c r="AI90" s="10">
        <f t="shared" si="69"/>
        <v>10.496501470315424</v>
      </c>
      <c r="AJ90">
        <f t="shared" si="50"/>
        <v>10.501786533310089</v>
      </c>
      <c r="AK90">
        <f t="shared" si="51"/>
        <v>2.5908120213538943E-2</v>
      </c>
      <c r="AL90">
        <v>10.570597586143364</v>
      </c>
      <c r="AM90">
        <v>0</v>
      </c>
      <c r="AN90">
        <v>0</v>
      </c>
      <c r="AO90">
        <v>-9.2005320321017994</v>
      </c>
      <c r="AP90" s="1">
        <v>1.6887305225798599E-6</v>
      </c>
      <c r="AR90" t="str">
        <f t="shared" si="70"/>
        <v>down</v>
      </c>
      <c r="AS90">
        <f t="shared" si="52"/>
        <v>10.507460161899431</v>
      </c>
      <c r="AU90" t="s">
        <v>75</v>
      </c>
      <c r="AV90" t="s">
        <v>77</v>
      </c>
      <c r="AW90" t="s">
        <v>78</v>
      </c>
      <c r="AX90" t="s">
        <v>79</v>
      </c>
      <c r="AY90" t="s">
        <v>80</v>
      </c>
    </row>
    <row r="91" spans="1:51" ht="18" thickBot="1" x14ac:dyDescent="0.45">
      <c r="B91">
        <v>2205.6045625960501</v>
      </c>
      <c r="C91">
        <v>2225.6931683007001</v>
      </c>
      <c r="D91">
        <v>2200.9226145040898</v>
      </c>
      <c r="E91">
        <v>2314.4184029067501</v>
      </c>
      <c r="F91">
        <v>2356.2671693264901</v>
      </c>
      <c r="G91">
        <v>2298.3810353430099</v>
      </c>
      <c r="H91">
        <v>2315.81186551781</v>
      </c>
      <c r="I91">
        <v>2293.4090893592702</v>
      </c>
      <c r="J91">
        <v>2332.5237042560502</v>
      </c>
      <c r="K91">
        <v>2428.65038221543</v>
      </c>
      <c r="L91">
        <v>2313.01525133108</v>
      </c>
      <c r="M91">
        <v>2323.3087616023299</v>
      </c>
      <c r="N91">
        <v>2302.6550180317599</v>
      </c>
      <c r="O91">
        <v>2350.1935476019798</v>
      </c>
      <c r="P91">
        <v>2246.29248572802</v>
      </c>
      <c r="Q91">
        <v>2342.8007647207901</v>
      </c>
      <c r="R91">
        <v>2276.3526356390598</v>
      </c>
      <c r="S91" s="16">
        <f t="shared" si="53"/>
        <v>11.106958441538808</v>
      </c>
      <c r="T91" s="25">
        <f t="shared" si="54"/>
        <v>11.12003900264196</v>
      </c>
      <c r="U91" s="25">
        <f t="shared" si="55"/>
        <v>11.103892704932955</v>
      </c>
      <c r="V91" s="25">
        <f t="shared" si="56"/>
        <v>11.17643398455829</v>
      </c>
      <c r="W91" s="25">
        <f t="shared" si="57"/>
        <v>11.202287415515299</v>
      </c>
      <c r="X91" s="17">
        <f t="shared" si="58"/>
        <v>11.166402278568643</v>
      </c>
      <c r="Y91" s="17">
        <f t="shared" si="59"/>
        <v>11.177302339496507</v>
      </c>
      <c r="Z91" s="17">
        <f t="shared" si="60"/>
        <v>11.163278004844104</v>
      </c>
      <c r="AA91" s="17">
        <f t="shared" si="61"/>
        <v>11.187676027192019</v>
      </c>
      <c r="AB91" s="17">
        <f t="shared" si="62"/>
        <v>11.245939105575644</v>
      </c>
      <c r="AC91" s="17">
        <f t="shared" si="63"/>
        <v>11.175559063367352</v>
      </c>
      <c r="AD91" s="17">
        <f t="shared" si="64"/>
        <v>11.181965181913284</v>
      </c>
      <c r="AE91" s="17">
        <f t="shared" si="65"/>
        <v>11.169082568543299</v>
      </c>
      <c r="AF91" s="17">
        <f t="shared" si="66"/>
        <v>11.198563857906571</v>
      </c>
      <c r="AG91" s="17">
        <f t="shared" si="67"/>
        <v>11.133330075373141</v>
      </c>
      <c r="AH91" s="17">
        <f t="shared" si="68"/>
        <v>11.194018555136749</v>
      </c>
      <c r="AI91" s="18">
        <f t="shared" si="69"/>
        <v>11.152508351217007</v>
      </c>
      <c r="AJ91">
        <f t="shared" si="50"/>
        <v>11.178802117427862</v>
      </c>
      <c r="AK91">
        <f t="shared" si="51"/>
        <v>2.7764025090885318E-2</v>
      </c>
      <c r="AL91">
        <v>11.106958441538808</v>
      </c>
      <c r="AM91">
        <v>0</v>
      </c>
      <c r="AN91">
        <v>0</v>
      </c>
      <c r="AO91">
        <v>8.9638945486425996</v>
      </c>
      <c r="AP91" s="1">
        <v>2.1802070314196998E-6</v>
      </c>
      <c r="AR91" t="str">
        <f t="shared" si="70"/>
        <v>up</v>
      </c>
      <c r="AS91">
        <f t="shared" si="52"/>
        <v>11.175996523962821</v>
      </c>
      <c r="AU91" t="s">
        <v>47</v>
      </c>
      <c r="AV91" t="s">
        <v>53</v>
      </c>
      <c r="AW91" t="s">
        <v>52</v>
      </c>
      <c r="AX91" t="s">
        <v>53</v>
      </c>
      <c r="AY91" t="s">
        <v>52</v>
      </c>
    </row>
    <row r="92" spans="1:51" x14ac:dyDescent="0.4">
      <c r="A92" t="s">
        <v>40</v>
      </c>
      <c r="B92">
        <v>293.310337029035</v>
      </c>
      <c r="C92">
        <v>346.11002749956702</v>
      </c>
      <c r="D92">
        <v>336.79650237593103</v>
      </c>
      <c r="E92">
        <v>335.03333595160302</v>
      </c>
      <c r="F92">
        <v>344.69480575322302</v>
      </c>
      <c r="G92">
        <v>347.99035429495098</v>
      </c>
      <c r="H92">
        <v>359.237891306378</v>
      </c>
      <c r="I92">
        <v>346.81144674630798</v>
      </c>
      <c r="J92">
        <v>351.61285441893102</v>
      </c>
      <c r="K92">
        <v>352.64294385423301</v>
      </c>
      <c r="L92">
        <v>344.12350526037</v>
      </c>
      <c r="M92">
        <v>352.67587131918901</v>
      </c>
      <c r="N92">
        <v>343.29932273347498</v>
      </c>
      <c r="O92">
        <v>345.77394008999499</v>
      </c>
      <c r="P92">
        <v>359.01424486517698</v>
      </c>
      <c r="Q92">
        <v>339.45436713441399</v>
      </c>
      <c r="R92">
        <v>344.69797398113201</v>
      </c>
      <c r="S92" s="5">
        <f t="shared" si="53"/>
        <v>8.1962841061397373</v>
      </c>
      <c r="T92" s="24">
        <f t="shared" si="54"/>
        <v>8.4350869296436812</v>
      </c>
      <c r="U92" s="24">
        <f t="shared" si="55"/>
        <v>8.3957333459014194</v>
      </c>
      <c r="V92" s="24">
        <f t="shared" si="56"/>
        <v>8.3881608412236854</v>
      </c>
      <c r="W92" s="24">
        <f t="shared" si="57"/>
        <v>8.429175748501585</v>
      </c>
      <c r="X92" s="6">
        <f t="shared" si="58"/>
        <v>8.4429035073323497</v>
      </c>
      <c r="Y92" s="6">
        <f t="shared" si="59"/>
        <v>8.48879571890925</v>
      </c>
      <c r="Z92" s="6">
        <f t="shared" si="60"/>
        <v>8.4380077062456582</v>
      </c>
      <c r="AA92" s="6">
        <f t="shared" si="61"/>
        <v>8.4578440039063629</v>
      </c>
      <c r="AB92" s="6">
        <f t="shared" si="62"/>
        <v>8.4620643624278298</v>
      </c>
      <c r="AC92" s="6">
        <f t="shared" si="63"/>
        <v>8.4267826280989837</v>
      </c>
      <c r="AD92" s="6">
        <f t="shared" si="64"/>
        <v>8.4621990654569093</v>
      </c>
      <c r="AE92" s="6">
        <f t="shared" si="65"/>
        <v>8.4233232009003043</v>
      </c>
      <c r="AF92" s="6">
        <f t="shared" si="66"/>
        <v>8.4336853313990474</v>
      </c>
      <c r="AG92" s="6">
        <f t="shared" si="67"/>
        <v>8.4878972778025368</v>
      </c>
      <c r="AH92" s="6">
        <f t="shared" si="68"/>
        <v>8.4070738357212011</v>
      </c>
      <c r="AI92" s="7">
        <f t="shared" si="69"/>
        <v>8.4291890088281427</v>
      </c>
      <c r="AJ92">
        <f t="shared" si="50"/>
        <v>8.4466471372523824</v>
      </c>
      <c r="AK92">
        <f t="shared" si="51"/>
        <v>2.5493493419521958E-2</v>
      </c>
      <c r="AL92">
        <v>8.1962841061397373</v>
      </c>
      <c r="AM92">
        <v>0</v>
      </c>
      <c r="AN92">
        <v>0</v>
      </c>
      <c r="AO92">
        <v>34.019777798049802</v>
      </c>
      <c r="AP92" s="1">
        <v>1.6948921617543099E-12</v>
      </c>
      <c r="AQ92" t="s">
        <v>40</v>
      </c>
      <c r="AR92" t="str">
        <f t="shared" si="70"/>
        <v>up</v>
      </c>
      <c r="AS92">
        <f t="shared" si="52"/>
        <v>8.4343861305213643</v>
      </c>
      <c r="AU92" t="s">
        <v>46</v>
      </c>
      <c r="AV92" t="s">
        <v>52</v>
      </c>
      <c r="AW92" t="s">
        <v>52</v>
      </c>
      <c r="AX92" t="s">
        <v>52</v>
      </c>
      <c r="AY92" t="s">
        <v>52</v>
      </c>
    </row>
    <row r="93" spans="1:51" x14ac:dyDescent="0.4">
      <c r="B93">
        <v>1601.18144304678</v>
      </c>
      <c r="C93">
        <v>1659.0125687843299</v>
      </c>
      <c r="D93">
        <v>1674.0971718170699</v>
      </c>
      <c r="E93">
        <v>1600.8117820469799</v>
      </c>
      <c r="F93">
        <v>1648.2623766513</v>
      </c>
      <c r="G93">
        <v>1624.7909005259201</v>
      </c>
      <c r="H93">
        <v>1599.0189182331401</v>
      </c>
      <c r="I93">
        <v>1656.2060743848899</v>
      </c>
      <c r="J93">
        <v>1634.8250280469899</v>
      </c>
      <c r="K93">
        <v>1615.02912289962</v>
      </c>
      <c r="L93">
        <v>1608.89454826461</v>
      </c>
      <c r="M93">
        <v>1661.4876954917499</v>
      </c>
      <c r="N93">
        <v>1683.5576147112899</v>
      </c>
      <c r="O93">
        <v>1652.0569116393599</v>
      </c>
      <c r="P93">
        <v>1688.0598279733499</v>
      </c>
      <c r="Q93">
        <v>1672.9093159379299</v>
      </c>
      <c r="R93">
        <v>1689.2755637713501</v>
      </c>
      <c r="S93" s="8">
        <f t="shared" si="53"/>
        <v>10.644921085428029</v>
      </c>
      <c r="T93" s="22">
        <f t="shared" si="54"/>
        <v>10.6961091009463</v>
      </c>
      <c r="U93" s="22">
        <f t="shared" si="55"/>
        <v>10.709167555220551</v>
      </c>
      <c r="V93" s="22">
        <f t="shared" si="56"/>
        <v>10.644587975358082</v>
      </c>
      <c r="W93" s="22">
        <f t="shared" si="57"/>
        <v>10.686730199127513</v>
      </c>
      <c r="X93" s="9">
        <f t="shared" si="58"/>
        <v>10.66603834976644</v>
      </c>
      <c r="Y93" s="9">
        <f t="shared" si="59"/>
        <v>10.642971292323159</v>
      </c>
      <c r="Z93" s="9">
        <f t="shared" si="60"/>
        <v>10.693666476820795</v>
      </c>
      <c r="AA93" s="9">
        <f t="shared" si="61"/>
        <v>10.674920519971369</v>
      </c>
      <c r="AB93" s="9">
        <f t="shared" si="62"/>
        <v>10.657344465113198</v>
      </c>
      <c r="AC93" s="9">
        <f t="shared" si="63"/>
        <v>10.651854055296926</v>
      </c>
      <c r="AD93" s="9">
        <f t="shared" si="64"/>
        <v>10.698259893539902</v>
      </c>
      <c r="AE93" s="9">
        <f t="shared" si="65"/>
        <v>10.717297378584385</v>
      </c>
      <c r="AF93" s="9">
        <f t="shared" si="66"/>
        <v>10.690047671616552</v>
      </c>
      <c r="AG93" s="9">
        <f t="shared" si="67"/>
        <v>10.721150321403208</v>
      </c>
      <c r="AH93" s="9">
        <f t="shared" si="68"/>
        <v>10.70814352741281</v>
      </c>
      <c r="AI93" s="10">
        <f t="shared" si="69"/>
        <v>10.722188972220565</v>
      </c>
      <c r="AJ93">
        <f t="shared" si="50"/>
        <v>10.686990243672442</v>
      </c>
      <c r="AK93">
        <f t="shared" si="51"/>
        <v>2.7942346961149698E-2</v>
      </c>
      <c r="AL93">
        <v>10.644921085428029</v>
      </c>
      <c r="AM93">
        <v>0</v>
      </c>
      <c r="AN93">
        <v>0</v>
      </c>
      <c r="AO93">
        <v>5.2154469915622501</v>
      </c>
      <c r="AP93">
        <v>2.8752321112321898E-4</v>
      </c>
      <c r="AR93" t="str">
        <f t="shared" si="70"/>
        <v>up</v>
      </c>
      <c r="AS93">
        <f t="shared" si="52"/>
        <v>10.691857074218674</v>
      </c>
      <c r="AU93" t="s">
        <v>49</v>
      </c>
      <c r="AV93" t="s">
        <v>52</v>
      </c>
      <c r="AW93" t="s">
        <v>83</v>
      </c>
      <c r="AX93" t="s">
        <v>52</v>
      </c>
      <c r="AY93" t="s">
        <v>53</v>
      </c>
    </row>
    <row r="94" spans="1:51" x14ac:dyDescent="0.4">
      <c r="B94">
        <v>2464.87675568641</v>
      </c>
      <c r="C94">
        <v>2346.9719335630298</v>
      </c>
      <c r="D94">
        <v>2304.2867303022899</v>
      </c>
      <c r="E94">
        <v>2296.7823913930902</v>
      </c>
      <c r="F94">
        <v>2284.5890444353599</v>
      </c>
      <c r="G94">
        <v>2188.9697921370798</v>
      </c>
      <c r="H94">
        <v>2205.7891515709798</v>
      </c>
      <c r="I94">
        <v>2219.4880503802501</v>
      </c>
      <c r="J94">
        <v>2236.5146558409801</v>
      </c>
      <c r="K94">
        <v>2252.1858130392402</v>
      </c>
      <c r="L94">
        <v>2248.6160840750599</v>
      </c>
      <c r="M94">
        <v>2230.42226997848</v>
      </c>
      <c r="N94">
        <v>2362.6389844520199</v>
      </c>
      <c r="O94">
        <v>2263.22685443504</v>
      </c>
      <c r="P94">
        <v>2264.1703847335002</v>
      </c>
      <c r="Q94">
        <v>2290.3101810422299</v>
      </c>
      <c r="R94">
        <v>2277.8628939585501</v>
      </c>
      <c r="S94" s="11">
        <f t="shared" si="53"/>
        <v>11.267299798038064</v>
      </c>
      <c r="T94" s="22">
        <f t="shared" si="54"/>
        <v>11.196584874051275</v>
      </c>
      <c r="U94" s="22">
        <f t="shared" si="55"/>
        <v>11.170104532105194</v>
      </c>
      <c r="V94" s="22">
        <f t="shared" si="56"/>
        <v>11.165398459736728</v>
      </c>
      <c r="W94" s="22">
        <f t="shared" si="57"/>
        <v>11.157718958971095</v>
      </c>
      <c r="X94" s="12">
        <f t="shared" si="58"/>
        <v>11.096036330074169</v>
      </c>
      <c r="Y94" s="12">
        <f t="shared" si="59"/>
        <v>11.10707917689645</v>
      </c>
      <c r="Z94" s="12">
        <f t="shared" si="60"/>
        <v>11.116011225943449</v>
      </c>
      <c r="AA94" s="12">
        <f t="shared" si="61"/>
        <v>11.127036496990659</v>
      </c>
      <c r="AB94" s="12">
        <f t="shared" si="62"/>
        <v>11.137110144270075</v>
      </c>
      <c r="AC94" s="12">
        <f t="shared" si="63"/>
        <v>11.134821649254494</v>
      </c>
      <c r="AD94" s="12">
        <f t="shared" si="64"/>
        <v>11.123101155853332</v>
      </c>
      <c r="AE94" s="12">
        <f t="shared" si="65"/>
        <v>11.206183484379679</v>
      </c>
      <c r="AF94" s="12">
        <f t="shared" si="66"/>
        <v>11.144165484982912</v>
      </c>
      <c r="AG94" s="12">
        <f t="shared" si="67"/>
        <v>11.144766813485942</v>
      </c>
      <c r="AH94" s="12">
        <f t="shared" si="68"/>
        <v>11.161327283136</v>
      </c>
      <c r="AI94" s="13">
        <f t="shared" si="69"/>
        <v>11.153465197573398</v>
      </c>
      <c r="AJ94">
        <f t="shared" si="50"/>
        <v>11.13759203690338</v>
      </c>
      <c r="AK94">
        <f t="shared" si="51"/>
        <v>2.8711335378199757E-2</v>
      </c>
      <c r="AL94">
        <v>11.267299798038064</v>
      </c>
      <c r="AM94">
        <v>0</v>
      </c>
      <c r="AN94">
        <v>0</v>
      </c>
      <c r="AO94">
        <v>-15.649599696340699</v>
      </c>
      <c r="AP94" s="1">
        <v>7.2881555913378701E-9</v>
      </c>
      <c r="AR94" t="str">
        <f t="shared" si="70"/>
        <v>down</v>
      </c>
      <c r="AS94">
        <f t="shared" si="52"/>
        <v>11.144466149234427</v>
      </c>
      <c r="AU94" t="s">
        <v>48</v>
      </c>
      <c r="AV94" t="s">
        <v>82</v>
      </c>
      <c r="AW94" t="s">
        <v>52</v>
      </c>
      <c r="AX94" t="s">
        <v>84</v>
      </c>
      <c r="AY94" t="s">
        <v>52</v>
      </c>
    </row>
    <row r="95" spans="1:51" x14ac:dyDescent="0.4">
      <c r="A95" t="s">
        <v>41</v>
      </c>
      <c r="B95">
        <v>443.79698332809602</v>
      </c>
      <c r="C95">
        <v>431.92034321464899</v>
      </c>
      <c r="D95">
        <v>433.870808860284</v>
      </c>
      <c r="E95">
        <v>406.74229974503999</v>
      </c>
      <c r="F95">
        <v>386.97655110747098</v>
      </c>
      <c r="G95">
        <v>414.51159503791803</v>
      </c>
      <c r="H95">
        <v>446.40701377847103</v>
      </c>
      <c r="I95">
        <v>436.70508959475802</v>
      </c>
      <c r="J95">
        <v>411.816329955181</v>
      </c>
      <c r="K95">
        <v>431.13462434737301</v>
      </c>
      <c r="L95">
        <v>436.65671849345199</v>
      </c>
      <c r="M95">
        <v>419.58418629263502</v>
      </c>
      <c r="N95">
        <v>407.41822292085101</v>
      </c>
      <c r="O95">
        <v>408.94823051379399</v>
      </c>
      <c r="P95">
        <v>394.45880687551102</v>
      </c>
      <c r="Q95">
        <v>397.33955141403601</v>
      </c>
      <c r="R95">
        <v>443.180676414917</v>
      </c>
      <c r="S95" s="14">
        <f t="shared" si="53"/>
        <v>8.7937560507472625</v>
      </c>
      <c r="T95" s="22">
        <f t="shared" si="54"/>
        <v>8.7546214580763557</v>
      </c>
      <c r="U95" s="22">
        <f t="shared" si="55"/>
        <v>8.7611217136357613</v>
      </c>
      <c r="V95" s="22">
        <f t="shared" si="56"/>
        <v>8.6679712235033826</v>
      </c>
      <c r="W95" s="22">
        <f t="shared" si="57"/>
        <v>8.5961023385064266</v>
      </c>
      <c r="X95" s="4">
        <f t="shared" si="58"/>
        <v>8.6952686482381765</v>
      </c>
      <c r="Y95" s="4">
        <f t="shared" si="59"/>
        <v>8.8022158841997253</v>
      </c>
      <c r="Z95" s="4">
        <f t="shared" si="60"/>
        <v>8.7705155349307429</v>
      </c>
      <c r="AA95" s="4">
        <f t="shared" si="61"/>
        <v>8.6858572287741556</v>
      </c>
      <c r="AB95" s="4">
        <f t="shared" si="62"/>
        <v>8.7519946195339102</v>
      </c>
      <c r="AC95" s="4">
        <f t="shared" si="63"/>
        <v>8.7703557277410962</v>
      </c>
      <c r="AD95" s="4">
        <f t="shared" si="64"/>
        <v>8.7128164949846791</v>
      </c>
      <c r="AE95" s="4">
        <f t="shared" si="65"/>
        <v>8.6703667000971407</v>
      </c>
      <c r="AF95" s="4">
        <f t="shared" si="66"/>
        <v>8.6757744111612212</v>
      </c>
      <c r="AG95" s="4">
        <f t="shared" si="67"/>
        <v>8.6237308379998048</v>
      </c>
      <c r="AH95" s="4">
        <f t="shared" si="68"/>
        <v>8.6342285970665102</v>
      </c>
      <c r="AI95" s="15">
        <f t="shared" si="69"/>
        <v>8.7917511680748852</v>
      </c>
      <c r="AJ95">
        <f t="shared" si="50"/>
        <v>8.7154063210668369</v>
      </c>
      <c r="AK95">
        <f t="shared" si="51"/>
        <v>6.0781618766016288E-2</v>
      </c>
      <c r="AL95">
        <v>8.7937560507472625</v>
      </c>
      <c r="AM95">
        <v>0</v>
      </c>
      <c r="AN95">
        <v>0</v>
      </c>
      <c r="AO95">
        <v>-4.4653536921959898</v>
      </c>
      <c r="AP95">
        <v>9.5418405463304598E-4</v>
      </c>
      <c r="AQ95" t="s">
        <v>41</v>
      </c>
      <c r="AR95" t="str">
        <f t="shared" si="70"/>
        <v>down</v>
      </c>
      <c r="AS95">
        <f t="shared" si="52"/>
        <v>8.7040425716114278</v>
      </c>
      <c r="AU95" t="s">
        <v>51</v>
      </c>
      <c r="AV95" t="s">
        <v>81</v>
      </c>
      <c r="AW95" t="s">
        <v>52</v>
      </c>
      <c r="AX95" t="s">
        <v>53</v>
      </c>
      <c r="AY95" t="s">
        <v>52</v>
      </c>
    </row>
    <row r="96" spans="1:51" x14ac:dyDescent="0.4">
      <c r="B96">
        <v>1520.78193679739</v>
      </c>
      <c r="C96">
        <v>1493.5236627315501</v>
      </c>
      <c r="D96">
        <v>1487.88037394255</v>
      </c>
      <c r="E96">
        <v>1457.5385850784601</v>
      </c>
      <c r="F96">
        <v>1460.73626780973</v>
      </c>
      <c r="G96">
        <v>1489.51401787857</v>
      </c>
      <c r="H96">
        <v>1476.7200678608201</v>
      </c>
      <c r="I96">
        <v>1552.79235638606</v>
      </c>
      <c r="J96">
        <v>1502.5898895676601</v>
      </c>
      <c r="K96">
        <v>1510.1635082541</v>
      </c>
      <c r="L96">
        <v>1481.85197983841</v>
      </c>
      <c r="M96">
        <v>1514.4960280431901</v>
      </c>
      <c r="N96">
        <v>1489.0716837643499</v>
      </c>
      <c r="O96">
        <v>1458.81391336816</v>
      </c>
      <c r="P96">
        <v>1447.3029174171099</v>
      </c>
      <c r="Q96">
        <v>1523.8791564810299</v>
      </c>
      <c r="R96">
        <v>1512.8019050472999</v>
      </c>
      <c r="S96" s="8">
        <f t="shared" si="53"/>
        <v>10.570597586143364</v>
      </c>
      <c r="T96" s="22">
        <f t="shared" si="54"/>
        <v>10.544504379917102</v>
      </c>
      <c r="U96" s="22">
        <f t="shared" si="55"/>
        <v>10.539042822628488</v>
      </c>
      <c r="V96" s="22">
        <f t="shared" si="56"/>
        <v>10.509318360722176</v>
      </c>
      <c r="W96" s="22">
        <f t="shared" si="57"/>
        <v>10.512480011421729</v>
      </c>
      <c r="X96" s="9">
        <f t="shared" si="58"/>
        <v>10.540625985576643</v>
      </c>
      <c r="Y96" s="9">
        <f t="shared" si="59"/>
        <v>10.528180654444684</v>
      </c>
      <c r="Z96" s="9">
        <f t="shared" si="60"/>
        <v>10.600649206183419</v>
      </c>
      <c r="AA96" s="9">
        <f t="shared" si="61"/>
        <v>10.553235584653049</v>
      </c>
      <c r="AB96" s="9">
        <f t="shared" si="62"/>
        <v>10.56048904598503</v>
      </c>
      <c r="AC96" s="9">
        <f t="shared" si="63"/>
        <v>10.533185630674101</v>
      </c>
      <c r="AD96" s="9">
        <f t="shared" si="64"/>
        <v>10.564622079150668</v>
      </c>
      <c r="AE96" s="9">
        <f t="shared" si="65"/>
        <v>10.540197491451167</v>
      </c>
      <c r="AF96" s="9">
        <f t="shared" si="66"/>
        <v>10.510580149149549</v>
      </c>
      <c r="AG96" s="9">
        <f t="shared" si="67"/>
        <v>10.499151191133565</v>
      </c>
      <c r="AH96" s="9">
        <f t="shared" si="68"/>
        <v>10.57353278640543</v>
      </c>
      <c r="AI96" s="10">
        <f t="shared" si="69"/>
        <v>10.563007369826389</v>
      </c>
      <c r="AJ96">
        <f t="shared" si="50"/>
        <v>10.547288097886142</v>
      </c>
      <c r="AK96">
        <f t="shared" si="51"/>
        <v>2.7988084005162814E-2</v>
      </c>
      <c r="AL96">
        <v>10.570597586143364</v>
      </c>
      <c r="AM96">
        <v>0</v>
      </c>
      <c r="AN96">
        <v>0</v>
      </c>
      <c r="AO96">
        <v>-2.8850293431403302</v>
      </c>
      <c r="AP96">
        <v>1.48371916443573E-2</v>
      </c>
      <c r="AR96" t="str">
        <f t="shared" si="70"/>
        <v>down</v>
      </c>
      <c r="AS96">
        <f t="shared" si="52"/>
        <v>10.540411738513905</v>
      </c>
      <c r="AU96" t="s">
        <v>50</v>
      </c>
      <c r="AV96" t="s">
        <v>53</v>
      </c>
      <c r="AW96" t="s">
        <v>53</v>
      </c>
      <c r="AX96" t="s">
        <v>53</v>
      </c>
      <c r="AY96" t="s">
        <v>53</v>
      </c>
    </row>
    <row r="97" spans="2:51" ht="18" thickBot="1" x14ac:dyDescent="0.45">
      <c r="B97">
        <v>2205.6045625960501</v>
      </c>
      <c r="C97">
        <v>2427.4097021491598</v>
      </c>
      <c r="D97">
        <v>2350.02306853655</v>
      </c>
      <c r="E97">
        <v>2318.8476500585498</v>
      </c>
      <c r="F97">
        <v>2334.2680365104602</v>
      </c>
      <c r="G97">
        <v>2386.2910771140901</v>
      </c>
      <c r="H97">
        <v>2417.96203451766</v>
      </c>
      <c r="I97">
        <v>2411.4858705851302</v>
      </c>
      <c r="J97">
        <v>2211.3355529138898</v>
      </c>
      <c r="K97">
        <v>2176.07696522383</v>
      </c>
      <c r="L97">
        <v>2364.83265051841</v>
      </c>
      <c r="M97">
        <v>2137.4214884316498</v>
      </c>
      <c r="N97">
        <v>2301.7853769569301</v>
      </c>
      <c r="O97">
        <v>2223.56709777582</v>
      </c>
      <c r="P97">
        <v>2242.8110090816399</v>
      </c>
      <c r="Q97">
        <v>2237.7412539615498</v>
      </c>
      <c r="R97">
        <v>2227.1276115965002</v>
      </c>
      <c r="S97" s="16">
        <f t="shared" si="53"/>
        <v>11.106958441538808</v>
      </c>
      <c r="T97" s="25">
        <f t="shared" si="54"/>
        <v>11.245201914113107</v>
      </c>
      <c r="U97" s="25">
        <f t="shared" si="55"/>
        <v>11.198459203452334</v>
      </c>
      <c r="V97" s="25">
        <f t="shared" si="56"/>
        <v>11.179192321668349</v>
      </c>
      <c r="W97" s="25">
        <f t="shared" si="57"/>
        <v>11.18875451526266</v>
      </c>
      <c r="X97" s="17">
        <f t="shared" si="58"/>
        <v>11.220554316754885</v>
      </c>
      <c r="Y97" s="17">
        <f t="shared" si="59"/>
        <v>11.239575877039407</v>
      </c>
      <c r="Z97" s="17">
        <f t="shared" si="60"/>
        <v>11.235706641725827</v>
      </c>
      <c r="AA97" s="17">
        <f t="shared" si="61"/>
        <v>11.110702244141747</v>
      </c>
      <c r="AB97" s="17">
        <f t="shared" si="62"/>
        <v>11.087513868540363</v>
      </c>
      <c r="AC97" s="17">
        <f t="shared" si="63"/>
        <v>11.207522378243825</v>
      </c>
      <c r="AD97" s="17">
        <f t="shared" si="64"/>
        <v>11.061655712693106</v>
      </c>
      <c r="AE97" s="17">
        <f t="shared" si="65"/>
        <v>11.16853760465049</v>
      </c>
      <c r="AF97" s="17">
        <f t="shared" si="66"/>
        <v>11.118660224394407</v>
      </c>
      <c r="AG97" s="17">
        <f t="shared" si="67"/>
        <v>11.131092341221768</v>
      </c>
      <c r="AH97" s="17">
        <f t="shared" si="68"/>
        <v>11.127827514360124</v>
      </c>
      <c r="AI97" s="18">
        <f t="shared" si="69"/>
        <v>11.120968509758086</v>
      </c>
      <c r="AJ97">
        <f>AVERAGE(X97:AI97)</f>
        <v>11.152526436127005</v>
      </c>
      <c r="AK97">
        <f>_xlfn.STDEV.S(X97:AI97)</f>
        <v>6.0189791499022018E-2</v>
      </c>
      <c r="AL97">
        <v>11.106958441538808</v>
      </c>
      <c r="AM97">
        <v>0</v>
      </c>
      <c r="AN97">
        <v>0</v>
      </c>
      <c r="AO97">
        <v>2.6225736518323899</v>
      </c>
      <c r="AP97">
        <v>2.3719466486360901E-2</v>
      </c>
      <c r="AR97" t="str">
        <f t="shared" si="70"/>
        <v>up</v>
      </c>
      <c r="AS97">
        <f t="shared" si="52"/>
        <v>11.173864963159421</v>
      </c>
    </row>
    <row r="98" spans="2:51" x14ac:dyDescent="0.4">
      <c r="AU98" t="s">
        <v>85</v>
      </c>
      <c r="AV98" t="s">
        <v>86</v>
      </c>
      <c r="AW98" s="26" t="s">
        <v>87</v>
      </c>
      <c r="AX98" t="s">
        <v>88</v>
      </c>
      <c r="AY98" t="s">
        <v>89</v>
      </c>
    </row>
    <row r="99" spans="2:51" x14ac:dyDescent="0.4">
      <c r="AU99" t="s">
        <v>47</v>
      </c>
      <c r="AV99" t="s">
        <v>95</v>
      </c>
      <c r="AW99" t="s">
        <v>52</v>
      </c>
      <c r="AX99" t="s">
        <v>52</v>
      </c>
      <c r="AY99" t="s">
        <v>52</v>
      </c>
    </row>
    <row r="100" spans="2:51" x14ac:dyDescent="0.4">
      <c r="AU100" t="s">
        <v>46</v>
      </c>
      <c r="AV100" t="s">
        <v>52</v>
      </c>
      <c r="AW100" t="s">
        <v>53</v>
      </c>
      <c r="AX100" t="s">
        <v>52</v>
      </c>
      <c r="AY100" t="s">
        <v>53</v>
      </c>
    </row>
    <row r="101" spans="2:51" x14ac:dyDescent="0.4">
      <c r="AU101" t="s">
        <v>49</v>
      </c>
      <c r="AV101" t="s">
        <v>52</v>
      </c>
      <c r="AW101" t="s">
        <v>52</v>
      </c>
      <c r="AX101" t="s">
        <v>92</v>
      </c>
      <c r="AY101" t="s">
        <v>52</v>
      </c>
    </row>
    <row r="102" spans="2:51" x14ac:dyDescent="0.4">
      <c r="AU102" t="s">
        <v>48</v>
      </c>
      <c r="AV102" t="s">
        <v>52</v>
      </c>
      <c r="AW102" t="s">
        <v>52</v>
      </c>
      <c r="AX102" t="s">
        <v>53</v>
      </c>
      <c r="AY102" t="s">
        <v>90</v>
      </c>
    </row>
    <row r="103" spans="2:51" x14ac:dyDescent="0.4">
      <c r="AU103" t="s">
        <v>51</v>
      </c>
      <c r="AV103" t="s">
        <v>53</v>
      </c>
      <c r="AW103" t="s">
        <v>53</v>
      </c>
      <c r="AX103" t="s">
        <v>53</v>
      </c>
      <c r="AY103" t="s">
        <v>53</v>
      </c>
    </row>
    <row r="104" spans="2:51" x14ac:dyDescent="0.4">
      <c r="AU104" t="s">
        <v>50</v>
      </c>
      <c r="AV104" t="s">
        <v>94</v>
      </c>
      <c r="AW104" t="s">
        <v>93</v>
      </c>
      <c r="AX104" t="s">
        <v>53</v>
      </c>
      <c r="AY104" t="s">
        <v>91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DBDD6-3F33-4014-A7E9-CA928A6FFCAC}">
  <dimension ref="B1:Y31"/>
  <sheetViews>
    <sheetView tabSelected="1" topLeftCell="C1" zoomScale="83" zoomScaleNormal="130" workbookViewId="0">
      <selection activeCell="W19" sqref="W19"/>
    </sheetView>
  </sheetViews>
  <sheetFormatPr defaultRowHeight="17.399999999999999" x14ac:dyDescent="0.4"/>
  <cols>
    <col min="2" max="2" width="5.3984375" customWidth="1"/>
    <col min="3" max="3" width="15.69921875" customWidth="1"/>
    <col min="4" max="4" width="14.3984375" customWidth="1"/>
    <col min="5" max="5" width="15.09765625" customWidth="1"/>
    <col min="6" max="6" width="15.59765625" customWidth="1"/>
    <col min="8" max="8" width="13.59765625" customWidth="1"/>
    <col min="9" max="9" width="18.59765625" customWidth="1"/>
    <col min="11" max="11" width="15" customWidth="1"/>
    <col min="12" max="12" width="13.5" customWidth="1"/>
    <col min="16" max="16" width="47" customWidth="1"/>
  </cols>
  <sheetData>
    <row r="1" spans="2:24" x14ac:dyDescent="0.4">
      <c r="I1" s="26"/>
    </row>
    <row r="2" spans="2:24" x14ac:dyDescent="0.4">
      <c r="C2" s="9"/>
      <c r="D2" s="9" t="s">
        <v>110</v>
      </c>
      <c r="E2" s="9"/>
      <c r="F2" s="9"/>
      <c r="G2" s="9"/>
      <c r="I2" s="29"/>
      <c r="J2" s="29" t="s">
        <v>111</v>
      </c>
      <c r="K2" s="29"/>
      <c r="L2" s="29"/>
      <c r="M2" s="29"/>
    </row>
    <row r="3" spans="2:24" x14ac:dyDescent="0.4">
      <c r="B3" s="27"/>
      <c r="C3" t="s">
        <v>57</v>
      </c>
      <c r="D3" t="s">
        <v>45</v>
      </c>
      <c r="E3" t="s">
        <v>54</v>
      </c>
      <c r="F3" t="s">
        <v>55</v>
      </c>
      <c r="G3" t="s">
        <v>56</v>
      </c>
      <c r="I3" t="s">
        <v>85</v>
      </c>
      <c r="J3" t="s">
        <v>86</v>
      </c>
      <c r="K3" s="26" t="s">
        <v>87</v>
      </c>
      <c r="L3" t="s">
        <v>88</v>
      </c>
      <c r="M3" t="s">
        <v>89</v>
      </c>
    </row>
    <row r="4" spans="2:24" x14ac:dyDescent="0.4">
      <c r="B4" s="27" t="s">
        <v>112</v>
      </c>
      <c r="C4" t="s">
        <v>47</v>
      </c>
      <c r="D4" t="s">
        <v>52</v>
      </c>
      <c r="E4" t="s">
        <v>52</v>
      </c>
      <c r="F4" t="s">
        <v>52</v>
      </c>
      <c r="G4" t="s">
        <v>52</v>
      </c>
      <c r="I4" t="s">
        <v>47</v>
      </c>
      <c r="J4" t="s">
        <v>95</v>
      </c>
      <c r="K4" t="s">
        <v>52</v>
      </c>
      <c r="L4" t="s">
        <v>52</v>
      </c>
      <c r="M4" t="s">
        <v>52</v>
      </c>
    </row>
    <row r="5" spans="2:24" x14ac:dyDescent="0.4">
      <c r="B5" s="27" t="s">
        <v>113</v>
      </c>
      <c r="C5" t="s">
        <v>46</v>
      </c>
      <c r="D5" t="s">
        <v>53</v>
      </c>
      <c r="E5" t="s">
        <v>52</v>
      </c>
      <c r="F5" t="s">
        <v>53</v>
      </c>
      <c r="G5" t="s">
        <v>52</v>
      </c>
      <c r="I5" t="s">
        <v>46</v>
      </c>
      <c r="J5" t="s">
        <v>52</v>
      </c>
      <c r="K5" t="s">
        <v>53</v>
      </c>
      <c r="L5" t="s">
        <v>52</v>
      </c>
      <c r="M5" t="s">
        <v>53</v>
      </c>
    </row>
    <row r="6" spans="2:24" x14ac:dyDescent="0.4">
      <c r="B6" s="27"/>
      <c r="C6" t="s">
        <v>49</v>
      </c>
      <c r="D6" s="32" t="s">
        <v>52</v>
      </c>
      <c r="E6" s="32" t="s">
        <v>52</v>
      </c>
      <c r="F6" s="32" t="s">
        <v>62</v>
      </c>
      <c r="G6" s="32" t="s">
        <v>52</v>
      </c>
      <c r="I6" t="s">
        <v>49</v>
      </c>
      <c r="J6" s="30" t="s">
        <v>52</v>
      </c>
      <c r="K6" s="30" t="s">
        <v>52</v>
      </c>
      <c r="L6" s="30" t="s">
        <v>92</v>
      </c>
      <c r="M6" s="30" t="s">
        <v>52</v>
      </c>
      <c r="P6" t="s">
        <v>122</v>
      </c>
    </row>
    <row r="7" spans="2:24" x14ac:dyDescent="0.4">
      <c r="B7" s="27"/>
      <c r="C7" t="s">
        <v>48</v>
      </c>
      <c r="D7" s="30" t="s">
        <v>59</v>
      </c>
      <c r="E7" s="30" t="s">
        <v>60</v>
      </c>
      <c r="F7" s="30" t="s">
        <v>53</v>
      </c>
      <c r="G7" s="30" t="s">
        <v>64</v>
      </c>
      <c r="I7" t="s">
        <v>48</v>
      </c>
      <c r="J7" s="32" t="s">
        <v>52</v>
      </c>
      <c r="K7" s="32" t="s">
        <v>52</v>
      </c>
      <c r="L7" s="32" t="s">
        <v>53</v>
      </c>
      <c r="M7" s="32" t="s">
        <v>90</v>
      </c>
    </row>
    <row r="8" spans="2:24" x14ac:dyDescent="0.4">
      <c r="B8" s="27"/>
      <c r="C8" t="s">
        <v>51</v>
      </c>
      <c r="D8" t="s">
        <v>53</v>
      </c>
      <c r="E8" t="s">
        <v>53</v>
      </c>
      <c r="F8" t="s">
        <v>53</v>
      </c>
      <c r="G8" t="s">
        <v>53</v>
      </c>
      <c r="I8" t="s">
        <v>51</v>
      </c>
      <c r="J8" t="s">
        <v>53</v>
      </c>
      <c r="K8" t="s">
        <v>53</v>
      </c>
      <c r="L8" t="s">
        <v>53</v>
      </c>
      <c r="M8" t="s">
        <v>53</v>
      </c>
      <c r="O8" t="s">
        <v>2</v>
      </c>
      <c r="P8" t="s">
        <v>118</v>
      </c>
      <c r="Q8">
        <f>4/16</f>
        <v>0.25</v>
      </c>
    </row>
    <row r="9" spans="2:24" x14ac:dyDescent="0.4">
      <c r="B9" s="27"/>
      <c r="C9" t="s">
        <v>50</v>
      </c>
      <c r="D9" t="s">
        <v>52</v>
      </c>
      <c r="E9" t="s">
        <v>61</v>
      </c>
      <c r="F9" t="s">
        <v>63</v>
      </c>
      <c r="G9" t="s">
        <v>53</v>
      </c>
      <c r="I9" t="s">
        <v>50</v>
      </c>
      <c r="J9" t="s">
        <v>94</v>
      </c>
      <c r="K9" t="s">
        <v>93</v>
      </c>
      <c r="L9" t="s">
        <v>53</v>
      </c>
      <c r="M9" t="s">
        <v>91</v>
      </c>
      <c r="P9" t="s">
        <v>119</v>
      </c>
      <c r="Q9">
        <f>8/16</f>
        <v>0.5</v>
      </c>
      <c r="V9" t="s">
        <v>128</v>
      </c>
      <c r="W9" s="33">
        <v>0.25</v>
      </c>
      <c r="X9" s="33">
        <v>0.25</v>
      </c>
    </row>
    <row r="10" spans="2:24" x14ac:dyDescent="0.4">
      <c r="W10" s="33">
        <v>0.625</v>
      </c>
      <c r="X10" s="33">
        <v>0.375</v>
      </c>
    </row>
    <row r="11" spans="2:24" x14ac:dyDescent="0.4">
      <c r="B11" s="12"/>
      <c r="C11" t="s">
        <v>75</v>
      </c>
      <c r="D11" t="s">
        <v>77</v>
      </c>
      <c r="E11" t="s">
        <v>78</v>
      </c>
      <c r="F11" t="s">
        <v>79</v>
      </c>
      <c r="G11" t="s">
        <v>80</v>
      </c>
      <c r="I11" t="s">
        <v>65</v>
      </c>
      <c r="J11" t="s">
        <v>58</v>
      </c>
      <c r="K11" t="s">
        <v>67</v>
      </c>
      <c r="L11" t="s">
        <v>68</v>
      </c>
      <c r="M11" t="s">
        <v>69</v>
      </c>
      <c r="O11" t="s">
        <v>2</v>
      </c>
      <c r="P11" t="s">
        <v>120</v>
      </c>
      <c r="Q11">
        <f>9/16</f>
        <v>0.5625</v>
      </c>
    </row>
    <row r="12" spans="2:24" x14ac:dyDescent="0.4">
      <c r="B12" s="12" t="s">
        <v>114</v>
      </c>
      <c r="C12" t="s">
        <v>47</v>
      </c>
      <c r="D12" t="s">
        <v>53</v>
      </c>
      <c r="E12" t="s">
        <v>52</v>
      </c>
      <c r="F12" t="s">
        <v>53</v>
      </c>
      <c r="G12" t="s">
        <v>52</v>
      </c>
      <c r="I12" t="s">
        <v>47</v>
      </c>
      <c r="J12" t="s">
        <v>71</v>
      </c>
      <c r="K12" t="s">
        <v>52</v>
      </c>
      <c r="L12" t="s">
        <v>53</v>
      </c>
      <c r="M12" t="s">
        <v>52</v>
      </c>
      <c r="P12" t="s">
        <v>121</v>
      </c>
      <c r="Q12">
        <f>4/16</f>
        <v>0.25</v>
      </c>
    </row>
    <row r="13" spans="2:24" x14ac:dyDescent="0.4">
      <c r="B13" s="12" t="s">
        <v>113</v>
      </c>
      <c r="C13" t="s">
        <v>46</v>
      </c>
      <c r="D13" t="s">
        <v>52</v>
      </c>
      <c r="E13" t="s">
        <v>52</v>
      </c>
      <c r="F13" t="s">
        <v>52</v>
      </c>
      <c r="G13" t="s">
        <v>52</v>
      </c>
      <c r="I13" t="s">
        <v>46</v>
      </c>
      <c r="J13" t="s">
        <v>52</v>
      </c>
      <c r="K13" t="s">
        <v>52</v>
      </c>
      <c r="L13" t="s">
        <v>52</v>
      </c>
      <c r="M13" t="s">
        <v>52</v>
      </c>
    </row>
    <row r="14" spans="2:24" x14ac:dyDescent="0.4">
      <c r="B14" s="12"/>
      <c r="C14" t="s">
        <v>49</v>
      </c>
      <c r="D14" s="30" t="s">
        <v>52</v>
      </c>
      <c r="E14" s="30" t="s">
        <v>83</v>
      </c>
      <c r="F14" s="30" t="s">
        <v>52</v>
      </c>
      <c r="G14" s="30" t="s">
        <v>53</v>
      </c>
      <c r="I14" t="s">
        <v>49</v>
      </c>
      <c r="J14" s="32" t="s">
        <v>53</v>
      </c>
      <c r="K14" s="32" t="s">
        <v>72</v>
      </c>
      <c r="L14" s="32" t="s">
        <v>52</v>
      </c>
      <c r="M14" s="32" t="s">
        <v>53</v>
      </c>
    </row>
    <row r="15" spans="2:24" x14ac:dyDescent="0.4">
      <c r="B15" s="12"/>
      <c r="C15" t="s">
        <v>48</v>
      </c>
      <c r="D15" s="32" t="s">
        <v>82</v>
      </c>
      <c r="E15" s="32" t="s">
        <v>52</v>
      </c>
      <c r="F15" s="32" t="s">
        <v>84</v>
      </c>
      <c r="G15" s="32" t="s">
        <v>52</v>
      </c>
      <c r="I15" t="s">
        <v>48</v>
      </c>
      <c r="J15" s="30" t="s">
        <v>70</v>
      </c>
      <c r="K15" s="30" t="s">
        <v>53</v>
      </c>
      <c r="L15" s="30" t="s">
        <v>53</v>
      </c>
      <c r="M15" s="30" t="s">
        <v>74</v>
      </c>
    </row>
    <row r="16" spans="2:24" x14ac:dyDescent="0.4">
      <c r="B16" s="12"/>
      <c r="C16" t="s">
        <v>51</v>
      </c>
      <c r="D16" t="s">
        <v>81</v>
      </c>
      <c r="E16" t="s">
        <v>52</v>
      </c>
      <c r="F16" t="s">
        <v>53</v>
      </c>
      <c r="G16" t="s">
        <v>52</v>
      </c>
      <c r="I16" t="s">
        <v>51</v>
      </c>
      <c r="J16" t="s">
        <v>52</v>
      </c>
      <c r="K16" t="s">
        <v>53</v>
      </c>
      <c r="L16" t="s">
        <v>73</v>
      </c>
      <c r="M16" t="s">
        <v>52</v>
      </c>
    </row>
    <row r="17" spans="2:25" x14ac:dyDescent="0.4">
      <c r="B17" s="12"/>
      <c r="C17" t="s">
        <v>50</v>
      </c>
      <c r="D17" t="s">
        <v>53</v>
      </c>
      <c r="E17" t="s">
        <v>53</v>
      </c>
      <c r="F17" t="s">
        <v>53</v>
      </c>
      <c r="G17" t="s">
        <v>53</v>
      </c>
      <c r="I17" t="s">
        <v>50</v>
      </c>
      <c r="J17" t="s">
        <v>53</v>
      </c>
      <c r="K17" t="s">
        <v>53</v>
      </c>
      <c r="L17" t="s">
        <v>53</v>
      </c>
      <c r="M17" t="s">
        <v>53</v>
      </c>
    </row>
    <row r="18" spans="2:25" x14ac:dyDescent="0.4">
      <c r="P18" t="s">
        <v>123</v>
      </c>
    </row>
    <row r="19" spans="2:25" x14ac:dyDescent="0.4">
      <c r="P19" s="30" t="s">
        <v>124</v>
      </c>
    </row>
    <row r="20" spans="2:25" x14ac:dyDescent="0.4">
      <c r="P20" t="s">
        <v>118</v>
      </c>
      <c r="Q20">
        <f>2/8</f>
        <v>0.25</v>
      </c>
    </row>
    <row r="21" spans="2:25" x14ac:dyDescent="0.4">
      <c r="P21" t="s">
        <v>119</v>
      </c>
      <c r="Q21">
        <f>5/8</f>
        <v>0.625</v>
      </c>
      <c r="X21" s="33">
        <v>0.375</v>
      </c>
      <c r="Y21" s="33">
        <v>0.5</v>
      </c>
    </row>
    <row r="22" spans="2:25" x14ac:dyDescent="0.4">
      <c r="X22" s="33">
        <v>1</v>
      </c>
      <c r="Y22" s="33">
        <v>0.5</v>
      </c>
    </row>
    <row r="23" spans="2:25" x14ac:dyDescent="0.4">
      <c r="P23" t="s">
        <v>120</v>
      </c>
      <c r="Q23">
        <f>5/8</f>
        <v>0.625</v>
      </c>
      <c r="V23">
        <f>5/8</f>
        <v>0.625</v>
      </c>
      <c r="W23">
        <f>4/8</f>
        <v>0.5</v>
      </c>
      <c r="X23">
        <f>1-V23</f>
        <v>0.375</v>
      </c>
      <c r="Y23">
        <f>1-W23</f>
        <v>0.5</v>
      </c>
    </row>
    <row r="24" spans="2:25" x14ac:dyDescent="0.4">
      <c r="P24" t="s">
        <v>126</v>
      </c>
      <c r="Q24">
        <v>0</v>
      </c>
      <c r="R24" t="s">
        <v>125</v>
      </c>
      <c r="V24">
        <v>0</v>
      </c>
      <c r="W24">
        <v>0.5</v>
      </c>
      <c r="X24">
        <f>1-V24</f>
        <v>1</v>
      </c>
      <c r="Y24">
        <f>1-W24</f>
        <v>0.5</v>
      </c>
    </row>
    <row r="26" spans="2:25" x14ac:dyDescent="0.4">
      <c r="P26" t="s">
        <v>127</v>
      </c>
    </row>
    <row r="27" spans="2:25" x14ac:dyDescent="0.4">
      <c r="P27" t="s">
        <v>118</v>
      </c>
      <c r="Q27">
        <f>2/8</f>
        <v>0.25</v>
      </c>
    </row>
    <row r="28" spans="2:25" x14ac:dyDescent="0.4">
      <c r="P28" t="s">
        <v>119</v>
      </c>
      <c r="Q28">
        <f>3/8</f>
        <v>0.375</v>
      </c>
    </row>
    <row r="30" spans="2:25" x14ac:dyDescent="0.4">
      <c r="P30" t="s">
        <v>120</v>
      </c>
      <c r="Q30">
        <f>4/8</f>
        <v>0.5</v>
      </c>
    </row>
    <row r="31" spans="2:25" x14ac:dyDescent="0.4">
      <c r="P31" t="s">
        <v>126</v>
      </c>
      <c r="Q31">
        <v>0.5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E3220-8CFD-4F91-9B81-0C113F8A276D}">
  <dimension ref="A2:G9"/>
  <sheetViews>
    <sheetView workbookViewId="0">
      <selection activeCell="G2" sqref="G2"/>
    </sheetView>
  </sheetViews>
  <sheetFormatPr defaultRowHeight="17.399999999999999" x14ac:dyDescent="0.4"/>
  <sheetData>
    <row r="2" spans="1:7" x14ac:dyDescent="0.4">
      <c r="A2">
        <v>1</v>
      </c>
      <c r="B2">
        <v>65</v>
      </c>
      <c r="C2">
        <v>121.173216926272</v>
      </c>
      <c r="D2">
        <v>75</v>
      </c>
      <c r="E2">
        <v>117.93551870502699</v>
      </c>
      <c r="F2">
        <v>83</v>
      </c>
      <c r="G2">
        <v>115.818009425949</v>
      </c>
    </row>
    <row r="3" spans="1:7" x14ac:dyDescent="0.4">
      <c r="B3">
        <v>107</v>
      </c>
      <c r="C3">
        <v>100.04300958127899</v>
      </c>
      <c r="D3">
        <v>23</v>
      </c>
      <c r="E3">
        <v>127.58445958318001</v>
      </c>
      <c r="F3">
        <v>116</v>
      </c>
      <c r="G3">
        <v>103.46945430366399</v>
      </c>
    </row>
    <row r="4" spans="1:7" x14ac:dyDescent="0.4">
      <c r="B4">
        <v>64</v>
      </c>
      <c r="C4">
        <v>130.05573681459501</v>
      </c>
      <c r="D4">
        <v>47</v>
      </c>
      <c r="E4">
        <v>127.599093208992</v>
      </c>
      <c r="F4">
        <v>56</v>
      </c>
      <c r="G4">
        <v>128.45715070673299</v>
      </c>
    </row>
    <row r="5" spans="1:7" x14ac:dyDescent="0.4">
      <c r="B5">
        <v>97</v>
      </c>
      <c r="C5">
        <v>123.832871500981</v>
      </c>
      <c r="D5">
        <v>29</v>
      </c>
      <c r="E5">
        <v>149.35120801218599</v>
      </c>
      <c r="F5">
        <v>43</v>
      </c>
      <c r="G5">
        <v>157.94057148115101</v>
      </c>
    </row>
    <row r="6" spans="1:7" x14ac:dyDescent="0.4">
      <c r="B6">
        <v>71</v>
      </c>
      <c r="C6">
        <v>104.17469784229201</v>
      </c>
      <c r="D6">
        <v>69</v>
      </c>
      <c r="E6">
        <v>103.26152156047399</v>
      </c>
      <c r="F6">
        <v>56</v>
      </c>
      <c r="G6">
        <v>100.78859128840401</v>
      </c>
    </row>
    <row r="7" spans="1:7" x14ac:dyDescent="0.4">
      <c r="B7">
        <v>79</v>
      </c>
      <c r="C7">
        <v>117</v>
      </c>
      <c r="D7">
        <v>19</v>
      </c>
      <c r="E7">
        <v>102.40485650540001</v>
      </c>
      <c r="F7">
        <v>79</v>
      </c>
      <c r="G7">
        <v>130.48651630397299</v>
      </c>
    </row>
    <row r="8" spans="1:7" x14ac:dyDescent="0.4">
      <c r="B8">
        <v>38</v>
      </c>
      <c r="C8">
        <v>192</v>
      </c>
      <c r="D8">
        <v>16</v>
      </c>
      <c r="E8">
        <v>109</v>
      </c>
      <c r="F8">
        <v>60</v>
      </c>
      <c r="G8">
        <v>133</v>
      </c>
    </row>
    <row r="9" spans="1:7" x14ac:dyDescent="0.4">
      <c r="B9">
        <v>62</v>
      </c>
      <c r="C9">
        <v>175</v>
      </c>
      <c r="D9">
        <v>15</v>
      </c>
      <c r="E9">
        <v>109</v>
      </c>
      <c r="F9">
        <v>68</v>
      </c>
      <c r="G9">
        <v>127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94C40-5D8E-41BA-B6D7-EA3AA0C6B885}">
  <dimension ref="A1:X21"/>
  <sheetViews>
    <sheetView showGridLines="0" topLeftCell="K1" zoomScale="160" zoomScaleNormal="160" workbookViewId="0">
      <selection activeCell="V9" sqref="V9"/>
    </sheetView>
  </sheetViews>
  <sheetFormatPr defaultRowHeight="17.399999999999999" x14ac:dyDescent="0.4"/>
  <cols>
    <col min="10" max="10" width="27.09765625" customWidth="1"/>
    <col min="11" max="11" width="5.59765625" customWidth="1"/>
    <col min="12" max="12" width="3.796875" customWidth="1"/>
    <col min="13" max="13" width="3.69921875" customWidth="1"/>
    <col min="14" max="14" width="3" customWidth="1"/>
    <col min="15" max="15" width="9.296875" customWidth="1"/>
    <col min="16" max="16" width="4.796875" customWidth="1"/>
    <col min="17" max="17" width="4.59765625" customWidth="1"/>
    <col min="18" max="18" width="10.796875" customWidth="1"/>
    <col min="19" max="19" width="14.296875" customWidth="1"/>
    <col min="20" max="20" width="2.69921875" customWidth="1"/>
    <col min="21" max="21" width="3.09765625" customWidth="1"/>
    <col min="22" max="22" width="2.8984375" customWidth="1"/>
    <col min="23" max="23" width="3" customWidth="1"/>
  </cols>
  <sheetData>
    <row r="1" spans="1:24" x14ac:dyDescent="0.4">
      <c r="A1" t="s">
        <v>100</v>
      </c>
      <c r="B1" t="s">
        <v>101</v>
      </c>
      <c r="C1" t="s">
        <v>102</v>
      </c>
      <c r="D1" t="s">
        <v>103</v>
      </c>
      <c r="E1" t="s">
        <v>104</v>
      </c>
      <c r="F1" t="s">
        <v>105</v>
      </c>
      <c r="G1" t="s">
        <v>106</v>
      </c>
      <c r="H1" t="s">
        <v>107</v>
      </c>
      <c r="Q1" t="s">
        <v>144</v>
      </c>
    </row>
    <row r="2" spans="1:24" ht="18" thickBot="1" x14ac:dyDescent="0.45">
      <c r="A2" s="12">
        <v>8.7003706613520073</v>
      </c>
      <c r="B2" s="12">
        <v>10.478722051537384</v>
      </c>
      <c r="C2" s="12">
        <v>10.95849539457044</v>
      </c>
      <c r="D2" s="12">
        <v>8.8758633903554074</v>
      </c>
      <c r="E2" s="12">
        <v>10.593892109992181</v>
      </c>
      <c r="F2" s="12">
        <v>11.034247193216816</v>
      </c>
      <c r="G2" s="12">
        <v>6</v>
      </c>
      <c r="H2" s="12" t="s">
        <v>66</v>
      </c>
      <c r="I2" s="31"/>
      <c r="K2" s="48" t="s">
        <v>133</v>
      </c>
      <c r="L2" s="48"/>
      <c r="M2" s="48"/>
      <c r="N2" s="48"/>
      <c r="O2" t="s">
        <v>108</v>
      </c>
      <c r="Q2" s="41" t="s">
        <v>143</v>
      </c>
      <c r="R2" s="38" t="s">
        <v>138</v>
      </c>
      <c r="S2" s="38" t="s">
        <v>137</v>
      </c>
      <c r="T2" s="49" t="s">
        <v>133</v>
      </c>
      <c r="U2" s="49"/>
      <c r="V2" s="49"/>
      <c r="W2" s="49"/>
      <c r="X2" s="38" t="s">
        <v>108</v>
      </c>
    </row>
    <row r="3" spans="1:24" ht="18.600000000000001" thickTop="1" thickBot="1" x14ac:dyDescent="0.45">
      <c r="A3" s="12">
        <v>8.234201275331948</v>
      </c>
      <c r="B3" s="12">
        <v>10.4803728142521</v>
      </c>
      <c r="C3" s="12">
        <v>11.036891989087463</v>
      </c>
      <c r="D3" s="12">
        <v>8.608483814840703</v>
      </c>
      <c r="E3" s="12">
        <v>10.599488126151996</v>
      </c>
      <c r="F3" s="12">
        <v>11.10701464558375</v>
      </c>
      <c r="G3" s="12">
        <v>10</v>
      </c>
      <c r="H3" s="12" t="s">
        <v>66</v>
      </c>
      <c r="I3" s="31"/>
      <c r="J3" s="4" t="s">
        <v>135</v>
      </c>
      <c r="K3" s="4">
        <v>4</v>
      </c>
      <c r="L3" s="4">
        <v>11</v>
      </c>
      <c r="M3" s="4">
        <v>12</v>
      </c>
      <c r="N3" s="4">
        <v>13</v>
      </c>
      <c r="O3" s="4">
        <f>AVERAGE(K3:N3)</f>
        <v>10</v>
      </c>
      <c r="Q3" s="45">
        <v>1</v>
      </c>
      <c r="R3" s="46" t="s">
        <v>136</v>
      </c>
      <c r="S3" s="46" t="s">
        <v>140</v>
      </c>
      <c r="T3" s="46">
        <v>4</v>
      </c>
      <c r="U3" s="46">
        <v>11</v>
      </c>
      <c r="V3" s="46">
        <v>12</v>
      </c>
      <c r="W3" s="46">
        <v>13</v>
      </c>
      <c r="X3" s="47">
        <f>AVERAGE(T3:W3)</f>
        <v>10</v>
      </c>
    </row>
    <row r="4" spans="1:24" ht="18.600000000000001" thickTop="1" thickBot="1" x14ac:dyDescent="0.45">
      <c r="A4" s="27">
        <v>8.3077717610387261</v>
      </c>
      <c r="B4" s="27">
        <v>10.579878084899697</v>
      </c>
      <c r="C4" s="27">
        <v>11.068581481710675</v>
      </c>
      <c r="D4" s="27">
        <v>8.735085486254043</v>
      </c>
      <c r="E4" s="27">
        <v>10.645778948201404</v>
      </c>
      <c r="F4" s="27">
        <v>11.068410442829165</v>
      </c>
      <c r="G4" s="27">
        <v>11</v>
      </c>
      <c r="H4" s="27" t="s">
        <v>76</v>
      </c>
      <c r="I4" s="31"/>
      <c r="J4" s="30" t="s">
        <v>134</v>
      </c>
      <c r="K4" s="30">
        <v>1</v>
      </c>
      <c r="L4" s="30">
        <v>2</v>
      </c>
      <c r="M4" s="30">
        <v>5</v>
      </c>
      <c r="N4" s="30">
        <v>8</v>
      </c>
      <c r="O4" s="30">
        <f t="shared" ref="O4:O6" si="0">AVERAGE(K4:N4)</f>
        <v>4</v>
      </c>
      <c r="Q4" s="42">
        <v>2</v>
      </c>
      <c r="R4" s="43" t="s">
        <v>139</v>
      </c>
      <c r="S4" s="43" t="s">
        <v>141</v>
      </c>
      <c r="T4" s="43">
        <v>1</v>
      </c>
      <c r="U4" s="43">
        <v>2</v>
      </c>
      <c r="V4" s="43">
        <v>5</v>
      </c>
      <c r="W4" s="43">
        <v>8</v>
      </c>
      <c r="X4" s="44">
        <f t="shared" ref="X4:X6" si="1">AVERAGE(T4:W4)</f>
        <v>4</v>
      </c>
    </row>
    <row r="5" spans="1:24" ht="18.600000000000001" thickTop="1" thickBot="1" x14ac:dyDescent="0.45">
      <c r="A5" s="9">
        <v>8.3378149020980921</v>
      </c>
      <c r="B5" s="9">
        <v>10.638684635333725</v>
      </c>
      <c r="C5" s="9">
        <v>11.127106245566054</v>
      </c>
      <c r="D5" s="9">
        <v>8.640934526784644</v>
      </c>
      <c r="E5" s="9">
        <v>10.450778717848566</v>
      </c>
      <c r="F5" s="9">
        <v>11.12300396637281</v>
      </c>
      <c r="G5" s="9">
        <v>9</v>
      </c>
      <c r="H5" s="9" t="s">
        <v>57</v>
      </c>
      <c r="I5" s="31"/>
      <c r="J5" s="4" t="s">
        <v>131</v>
      </c>
      <c r="K5" s="4">
        <v>3</v>
      </c>
      <c r="L5" s="4">
        <v>6</v>
      </c>
      <c r="M5" s="4">
        <v>10</v>
      </c>
      <c r="N5" s="4">
        <v>15</v>
      </c>
      <c r="O5" s="4">
        <f t="shared" si="0"/>
        <v>8.5</v>
      </c>
      <c r="Q5" s="45">
        <v>3</v>
      </c>
      <c r="R5" s="46" t="s">
        <v>136</v>
      </c>
      <c r="S5" s="46" t="s">
        <v>142</v>
      </c>
      <c r="T5" s="46">
        <v>3</v>
      </c>
      <c r="U5" s="46">
        <v>6</v>
      </c>
      <c r="V5" s="46">
        <v>10</v>
      </c>
      <c r="W5" s="46">
        <v>15</v>
      </c>
      <c r="X5" s="47">
        <f t="shared" si="1"/>
        <v>8.5</v>
      </c>
    </row>
    <row r="6" spans="1:24" ht="18.600000000000001" thickTop="1" thickBot="1" x14ac:dyDescent="0.45">
      <c r="A6">
        <v>8.1962841061397373</v>
      </c>
      <c r="B6">
        <v>10.644921085428029</v>
      </c>
      <c r="C6">
        <v>11.267299798038064</v>
      </c>
      <c r="D6">
        <v>8.7937560507472625</v>
      </c>
      <c r="E6">
        <v>10.570597586143364</v>
      </c>
      <c r="F6">
        <v>11.106958441538808</v>
      </c>
      <c r="G6" t="s">
        <v>115</v>
      </c>
      <c r="H6" t="s">
        <v>116</v>
      </c>
      <c r="I6" s="31"/>
      <c r="J6" s="30" t="s">
        <v>132</v>
      </c>
      <c r="K6" s="30">
        <v>8</v>
      </c>
      <c r="L6" s="30">
        <v>9</v>
      </c>
      <c r="M6" s="30">
        <v>15</v>
      </c>
      <c r="N6" s="30">
        <v>16</v>
      </c>
      <c r="O6" s="30">
        <f t="shared" si="0"/>
        <v>12</v>
      </c>
      <c r="Q6" s="42">
        <v>4</v>
      </c>
      <c r="R6" s="43" t="s">
        <v>139</v>
      </c>
      <c r="S6" s="43" t="s">
        <v>140</v>
      </c>
      <c r="T6" s="43">
        <v>8</v>
      </c>
      <c r="U6" s="43">
        <v>9</v>
      </c>
      <c r="V6" s="43">
        <v>15</v>
      </c>
      <c r="W6" s="43">
        <v>16</v>
      </c>
      <c r="X6" s="44">
        <f t="shared" si="1"/>
        <v>12</v>
      </c>
    </row>
    <row r="7" spans="1:24" ht="18" thickTop="1" x14ac:dyDescent="0.4">
      <c r="A7" s="12">
        <v>8.5313622751967504</v>
      </c>
      <c r="B7" s="12">
        <v>10.647697419706391</v>
      </c>
      <c r="C7" s="12">
        <v>11.169644900415072</v>
      </c>
      <c r="D7" s="12">
        <v>8.8778025683045811</v>
      </c>
      <c r="E7" s="12">
        <v>10.650451872029443</v>
      </c>
      <c r="F7" s="12">
        <v>11.203001499768495</v>
      </c>
      <c r="G7" s="12">
        <v>14</v>
      </c>
      <c r="H7" s="12" t="s">
        <v>66</v>
      </c>
      <c r="I7" s="31"/>
    </row>
    <row r="8" spans="1:24" x14ac:dyDescent="0.4">
      <c r="A8" s="27">
        <v>8.343027231674494</v>
      </c>
      <c r="B8" s="27">
        <v>10.6589246817305</v>
      </c>
      <c r="C8" s="27">
        <v>10.950432705368916</v>
      </c>
      <c r="D8" s="27">
        <v>8.6629510099702838</v>
      </c>
      <c r="E8" s="27">
        <v>10.601054127777639</v>
      </c>
      <c r="F8" s="27">
        <v>11.110510346904839</v>
      </c>
      <c r="G8" s="27">
        <v>3</v>
      </c>
      <c r="H8" s="27" t="s">
        <v>76</v>
      </c>
      <c r="I8" s="31"/>
    </row>
    <row r="9" spans="1:24" x14ac:dyDescent="0.4">
      <c r="A9" s="12">
        <v>8.5640696502424198</v>
      </c>
      <c r="B9" s="12">
        <v>10.66344127825851</v>
      </c>
      <c r="C9" s="12">
        <v>11.088416506790002</v>
      </c>
      <c r="D9" s="12">
        <v>8.8072561019806628</v>
      </c>
      <c r="E9" s="12">
        <v>10.529689464868607</v>
      </c>
      <c r="F9" s="12">
        <v>11.148344455686399</v>
      </c>
      <c r="G9" s="12">
        <v>2</v>
      </c>
      <c r="H9" s="12" t="s">
        <v>66</v>
      </c>
      <c r="I9" s="31"/>
      <c r="K9" t="s">
        <v>109</v>
      </c>
      <c r="L9">
        <v>2</v>
      </c>
      <c r="M9">
        <v>3</v>
      </c>
      <c r="N9">
        <v>4</v>
      </c>
      <c r="O9" t="s">
        <v>117</v>
      </c>
    </row>
    <row r="10" spans="1:24" x14ac:dyDescent="0.4">
      <c r="A10" s="28">
        <v>8.5907286675797501</v>
      </c>
      <c r="B10" s="28">
        <v>10.67797008162867</v>
      </c>
      <c r="C10" s="28">
        <v>11.028798906685234</v>
      </c>
      <c r="D10" s="28">
        <v>8.8513812774322265</v>
      </c>
      <c r="E10" s="28">
        <v>10.658128330782676</v>
      </c>
      <c r="F10" s="28">
        <v>11.157815426299493</v>
      </c>
      <c r="G10" s="28">
        <v>12</v>
      </c>
      <c r="H10" s="28" t="s">
        <v>85</v>
      </c>
      <c r="I10" s="31"/>
      <c r="J10" t="s">
        <v>99</v>
      </c>
      <c r="K10" s="28">
        <v>4</v>
      </c>
      <c r="L10" s="28">
        <v>12</v>
      </c>
      <c r="M10" s="28">
        <v>13</v>
      </c>
      <c r="N10" s="28">
        <v>14</v>
      </c>
      <c r="O10">
        <f>ABS(K10-5)</f>
        <v>1</v>
      </c>
      <c r="P10">
        <f t="shared" ref="P10:R10" si="2">ABS(L10-5)</f>
        <v>7</v>
      </c>
      <c r="Q10">
        <f t="shared" si="2"/>
        <v>8</v>
      </c>
      <c r="R10">
        <f t="shared" si="2"/>
        <v>9</v>
      </c>
      <c r="S10">
        <f>AVERAGE(O10:R10)</f>
        <v>6.25</v>
      </c>
    </row>
    <row r="11" spans="1:24" x14ac:dyDescent="0.4">
      <c r="A11" s="28">
        <v>8.4343861305213643</v>
      </c>
      <c r="B11" s="28">
        <v>10.691857074218674</v>
      </c>
      <c r="C11" s="28">
        <v>11.144466149234427</v>
      </c>
      <c r="D11" s="28">
        <v>8.7040425716114278</v>
      </c>
      <c r="E11" s="28">
        <v>10.540411738513905</v>
      </c>
      <c r="F11" s="28">
        <v>11.173864963159421</v>
      </c>
      <c r="G11" s="28">
        <v>16</v>
      </c>
      <c r="H11" s="28" t="s">
        <v>85</v>
      </c>
      <c r="I11" s="31"/>
      <c r="J11" t="s">
        <v>96</v>
      </c>
      <c r="K11">
        <v>1</v>
      </c>
      <c r="L11">
        <v>2</v>
      </c>
      <c r="M11">
        <v>6</v>
      </c>
      <c r="N11">
        <v>8</v>
      </c>
      <c r="O11">
        <f t="shared" ref="O11:O13" si="3">ABS(K11-5)</f>
        <v>4</v>
      </c>
      <c r="P11">
        <f t="shared" ref="P11:P13" si="4">ABS(L11-5)</f>
        <v>3</v>
      </c>
      <c r="Q11">
        <f t="shared" ref="Q11:Q13" si="5">ABS(M11-5)</f>
        <v>1</v>
      </c>
      <c r="R11">
        <f t="shared" ref="R11:R13" si="6">ABS(N11-5)</f>
        <v>3</v>
      </c>
      <c r="S11">
        <f t="shared" ref="S11:S13" si="7">AVERAGE(O11:R11)</f>
        <v>2.75</v>
      </c>
    </row>
    <row r="12" spans="1:24" x14ac:dyDescent="0.4">
      <c r="A12" s="27">
        <v>8.7177182539443567</v>
      </c>
      <c r="B12" s="27">
        <v>10.700311382890517</v>
      </c>
      <c r="C12" s="27">
        <v>11.116301717430431</v>
      </c>
      <c r="D12" s="27">
        <v>8.9152943183110018</v>
      </c>
      <c r="E12" s="27">
        <v>10.507460161899431</v>
      </c>
      <c r="F12" s="27">
        <v>11.175996523962821</v>
      </c>
      <c r="G12" s="27">
        <v>15</v>
      </c>
      <c r="H12" s="27" t="s">
        <v>76</v>
      </c>
      <c r="I12" s="31"/>
      <c r="J12" t="s">
        <v>97</v>
      </c>
      <c r="K12" s="27">
        <v>3</v>
      </c>
      <c r="L12" s="27">
        <v>7</v>
      </c>
      <c r="M12" s="27">
        <v>11</v>
      </c>
      <c r="N12" s="27">
        <v>15</v>
      </c>
      <c r="O12">
        <f t="shared" si="3"/>
        <v>2</v>
      </c>
      <c r="P12">
        <f t="shared" si="4"/>
        <v>2</v>
      </c>
      <c r="Q12">
        <f t="shared" si="5"/>
        <v>6</v>
      </c>
      <c r="R12">
        <f t="shared" si="6"/>
        <v>10</v>
      </c>
      <c r="S12">
        <f t="shared" si="7"/>
        <v>5</v>
      </c>
    </row>
    <row r="13" spans="1:24" x14ac:dyDescent="0.4">
      <c r="A13" s="9">
        <v>8.291572247954015</v>
      </c>
      <c r="B13" s="9">
        <v>10.707013766986071</v>
      </c>
      <c r="C13" s="9">
        <v>11.158740112170978</v>
      </c>
      <c r="D13" s="9">
        <v>8.6789099253896858</v>
      </c>
      <c r="E13" s="9">
        <v>10.566499824492119</v>
      </c>
      <c r="F13" s="9">
        <v>11.183899949727721</v>
      </c>
      <c r="G13" s="9">
        <v>1</v>
      </c>
      <c r="H13" s="9" t="s">
        <v>57</v>
      </c>
      <c r="I13" s="31"/>
      <c r="J13" t="s">
        <v>98</v>
      </c>
      <c r="K13" s="9">
        <v>9</v>
      </c>
      <c r="L13" s="9">
        <v>10</v>
      </c>
      <c r="M13" s="9">
        <v>16</v>
      </c>
      <c r="N13" s="9">
        <v>17</v>
      </c>
      <c r="O13">
        <f t="shared" si="3"/>
        <v>4</v>
      </c>
      <c r="P13">
        <f t="shared" si="4"/>
        <v>5</v>
      </c>
      <c r="Q13">
        <f t="shared" si="5"/>
        <v>11</v>
      </c>
      <c r="R13">
        <f t="shared" si="6"/>
        <v>12</v>
      </c>
      <c r="S13">
        <f t="shared" si="7"/>
        <v>8</v>
      </c>
    </row>
    <row r="14" spans="1:24" x14ac:dyDescent="0.4">
      <c r="A14" s="9">
        <v>8.4405666861640505</v>
      </c>
      <c r="B14" s="9">
        <v>10.782727883785643</v>
      </c>
      <c r="C14" s="9">
        <v>11.176963646175398</v>
      </c>
      <c r="D14" s="9">
        <v>8.919129619705183</v>
      </c>
      <c r="E14" s="9">
        <v>10.634343857135502</v>
      </c>
      <c r="F14" s="9">
        <v>11.10066997526828</v>
      </c>
      <c r="G14" s="9">
        <v>5</v>
      </c>
      <c r="H14" s="9" t="s">
        <v>57</v>
      </c>
      <c r="I14" s="31"/>
    </row>
    <row r="15" spans="1:24" x14ac:dyDescent="0.4">
      <c r="A15" s="9">
        <v>8.3472193272651012</v>
      </c>
      <c r="B15" s="9">
        <v>10.783008705746907</v>
      </c>
      <c r="C15" s="9">
        <v>10.998117870221275</v>
      </c>
      <c r="D15" s="9">
        <v>8.8373847242303505</v>
      </c>
      <c r="E15" s="9">
        <v>10.578003242270473</v>
      </c>
      <c r="F15" s="9">
        <v>10.950274877318609</v>
      </c>
      <c r="G15" s="9">
        <v>13</v>
      </c>
      <c r="H15" s="9" t="s">
        <v>57</v>
      </c>
      <c r="I15" s="31"/>
      <c r="Q15" t="s">
        <v>145</v>
      </c>
    </row>
    <row r="16" spans="1:24" ht="18" thickBot="1" x14ac:dyDescent="0.45">
      <c r="A16" s="27">
        <v>8.3804927588745084</v>
      </c>
      <c r="B16" s="27">
        <v>10.829207727038819</v>
      </c>
      <c r="C16" s="27">
        <v>11.249147471537437</v>
      </c>
      <c r="D16" s="27">
        <v>8.8097507227200076</v>
      </c>
      <c r="E16" s="27">
        <v>10.575455192720991</v>
      </c>
      <c r="F16" s="27">
        <v>11.363364067025191</v>
      </c>
      <c r="G16" s="27">
        <v>7</v>
      </c>
      <c r="H16" s="27" t="s">
        <v>76</v>
      </c>
      <c r="I16" s="31"/>
      <c r="Q16" s="41" t="s">
        <v>143</v>
      </c>
      <c r="R16" s="38" t="s">
        <v>138</v>
      </c>
      <c r="S16" s="38" t="s">
        <v>137</v>
      </c>
      <c r="T16" s="49" t="s">
        <v>133</v>
      </c>
      <c r="U16" s="49"/>
      <c r="V16" s="49"/>
      <c r="W16" s="49"/>
      <c r="X16" s="38" t="s">
        <v>108</v>
      </c>
    </row>
    <row r="17" spans="1:24" ht="18.600000000000001" thickTop="1" thickBot="1" x14ac:dyDescent="0.45">
      <c r="A17" s="28">
        <v>8.2896974102156094</v>
      </c>
      <c r="B17" s="28">
        <v>10.890103166376775</v>
      </c>
      <c r="C17" s="28">
        <v>11.118384098009866</v>
      </c>
      <c r="D17" s="28">
        <v>8.8170727261029889</v>
      </c>
      <c r="E17" s="28">
        <v>10.723501305410004</v>
      </c>
      <c r="F17" s="28">
        <v>11.117225070320018</v>
      </c>
      <c r="G17" s="28">
        <v>4</v>
      </c>
      <c r="H17" s="28" t="s">
        <v>85</v>
      </c>
      <c r="I17" s="31"/>
      <c r="Q17" s="42">
        <v>1</v>
      </c>
      <c r="R17" s="43" t="s">
        <v>136</v>
      </c>
      <c r="S17" s="43" t="s">
        <v>140</v>
      </c>
      <c r="T17" s="43">
        <v>1</v>
      </c>
      <c r="U17" s="43">
        <v>5</v>
      </c>
      <c r="V17" s="43">
        <v>7</v>
      </c>
      <c r="W17" s="43">
        <v>11</v>
      </c>
      <c r="X17" s="44">
        <v>6</v>
      </c>
    </row>
    <row r="18" spans="1:24" ht="18.600000000000001" thickTop="1" thickBot="1" x14ac:dyDescent="0.45">
      <c r="A18" s="28">
        <v>8.3156692946437705</v>
      </c>
      <c r="B18" s="28">
        <v>10.893902557079413</v>
      </c>
      <c r="C18" s="28">
        <v>11.186676628423864</v>
      </c>
      <c r="D18" s="28">
        <v>8.7163386760097161</v>
      </c>
      <c r="E18" s="28">
        <v>10.670060248651218</v>
      </c>
      <c r="F18" s="28">
        <v>11.15715843181018</v>
      </c>
      <c r="G18" s="28">
        <v>8</v>
      </c>
      <c r="H18" s="28" t="s">
        <v>85</v>
      </c>
      <c r="I18" s="31"/>
      <c r="Q18" s="45">
        <v>2</v>
      </c>
      <c r="R18" s="46" t="s">
        <v>139</v>
      </c>
      <c r="S18" s="46" t="s">
        <v>141</v>
      </c>
      <c r="T18" s="46">
        <v>3</v>
      </c>
      <c r="U18" s="46">
        <v>8</v>
      </c>
      <c r="V18" s="46">
        <v>9</v>
      </c>
      <c r="W18" s="46">
        <v>13</v>
      </c>
      <c r="X18" s="47">
        <v>8.25</v>
      </c>
    </row>
    <row r="19" spans="1:24" ht="18.600000000000001" thickTop="1" thickBot="1" x14ac:dyDescent="0.45">
      <c r="Q19" s="42">
        <v>3</v>
      </c>
      <c r="R19" s="43" t="s">
        <v>136</v>
      </c>
      <c r="S19" s="43" t="s">
        <v>142</v>
      </c>
      <c r="T19" s="43">
        <v>2</v>
      </c>
      <c r="U19" s="43">
        <v>6</v>
      </c>
      <c r="V19" s="43">
        <v>10</v>
      </c>
      <c r="W19" s="43">
        <v>12</v>
      </c>
      <c r="X19" s="44">
        <v>7.5</v>
      </c>
    </row>
    <row r="20" spans="1:24" ht="18.600000000000001" thickTop="1" thickBot="1" x14ac:dyDescent="0.45">
      <c r="Q20" s="45">
        <v>4</v>
      </c>
      <c r="R20" s="46" t="s">
        <v>139</v>
      </c>
      <c r="S20" s="46" t="s">
        <v>140</v>
      </c>
      <c r="T20" s="46">
        <v>4</v>
      </c>
      <c r="U20" s="46">
        <v>14</v>
      </c>
      <c r="V20" s="46">
        <v>15</v>
      </c>
      <c r="W20" s="46">
        <v>16</v>
      </c>
      <c r="X20" s="47">
        <v>12.25</v>
      </c>
    </row>
    <row r="21" spans="1:24" ht="18" thickTop="1" x14ac:dyDescent="0.4"/>
  </sheetData>
  <autoFilter ref="A1:H18" xr:uid="{0B994C40-5D8E-41BA-B6D7-EA3AA0C6B885}">
    <sortState xmlns:xlrd2="http://schemas.microsoft.com/office/spreadsheetml/2017/richdata2" ref="A2:H18">
      <sortCondition ref="B1:B18"/>
    </sortState>
  </autoFilter>
  <mergeCells count="3">
    <mergeCell ref="K2:N2"/>
    <mergeCell ref="T2:W2"/>
    <mergeCell ref="T16:W16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1D865-9475-40C7-9222-FF9A495B7052}">
  <dimension ref="A1"/>
  <sheetViews>
    <sheetView workbookViewId="0">
      <selection activeCell="A2" sqref="A2:A18"/>
    </sheetView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E70ED-067A-4E88-82D0-0E67940DD1B5}">
  <dimension ref="A1:Y18"/>
  <sheetViews>
    <sheetView topLeftCell="G1" zoomScale="55" zoomScaleNormal="73" workbookViewId="0">
      <selection activeCell="K3" sqref="K3:O6"/>
    </sheetView>
  </sheetViews>
  <sheetFormatPr defaultRowHeight="17.399999999999999" x14ac:dyDescent="0.4"/>
  <cols>
    <col min="10" max="10" width="31.3984375" customWidth="1"/>
    <col min="19" max="19" width="8.796875" customWidth="1"/>
  </cols>
  <sheetData>
    <row r="1" spans="1:25" x14ac:dyDescent="0.4">
      <c r="A1" t="s">
        <v>100</v>
      </c>
      <c r="B1" t="s">
        <v>101</v>
      </c>
      <c r="C1" t="s">
        <v>102</v>
      </c>
      <c r="D1" t="s">
        <v>103</v>
      </c>
      <c r="E1" t="s">
        <v>104</v>
      </c>
      <c r="F1" t="s">
        <v>105</v>
      </c>
      <c r="G1" t="s">
        <v>106</v>
      </c>
      <c r="H1" t="s">
        <v>107</v>
      </c>
    </row>
    <row r="2" spans="1:25" x14ac:dyDescent="0.4">
      <c r="A2" s="9">
        <v>8.3378149020980921</v>
      </c>
      <c r="B2" s="9">
        <v>10.638684635333725</v>
      </c>
      <c r="C2" s="9">
        <v>11.127106245566054</v>
      </c>
      <c r="D2" s="9">
        <v>8.640934526784644</v>
      </c>
      <c r="E2" s="9">
        <v>10.450778717848566</v>
      </c>
      <c r="F2" s="9">
        <v>11.12300396637281</v>
      </c>
      <c r="G2" s="9">
        <v>9</v>
      </c>
      <c r="H2" s="9" t="s">
        <v>57</v>
      </c>
      <c r="I2" s="9">
        <v>1</v>
      </c>
      <c r="K2" t="s">
        <v>109</v>
      </c>
      <c r="L2">
        <v>2</v>
      </c>
      <c r="M2">
        <v>3</v>
      </c>
      <c r="N2">
        <v>4</v>
      </c>
      <c r="O2" t="s">
        <v>108</v>
      </c>
    </row>
    <row r="3" spans="1:25" x14ac:dyDescent="0.4">
      <c r="A3" s="27">
        <v>8.7177182539443567</v>
      </c>
      <c r="B3" s="27">
        <v>10.700311382890517</v>
      </c>
      <c r="C3" s="27">
        <v>11.116301717430431</v>
      </c>
      <c r="D3" s="27">
        <v>8.9152943183110018</v>
      </c>
      <c r="E3" s="27">
        <v>10.507460161899431</v>
      </c>
      <c r="F3" s="27">
        <v>11.175996523962821</v>
      </c>
      <c r="G3" s="27">
        <v>15</v>
      </c>
      <c r="H3" s="27" t="s">
        <v>76</v>
      </c>
      <c r="I3" s="27">
        <v>2</v>
      </c>
      <c r="J3" t="s">
        <v>99</v>
      </c>
      <c r="K3">
        <v>1</v>
      </c>
      <c r="L3">
        <v>5</v>
      </c>
      <c r="M3">
        <v>7</v>
      </c>
      <c r="N3">
        <v>11</v>
      </c>
      <c r="O3">
        <f>AVERAGE(K3:N3)</f>
        <v>6</v>
      </c>
      <c r="R3" t="s">
        <v>144</v>
      </c>
    </row>
    <row r="4" spans="1:25" ht="18" thickBot="1" x14ac:dyDescent="0.45">
      <c r="A4" s="12">
        <v>8.5640696502424198</v>
      </c>
      <c r="B4" s="12">
        <v>10.66344127825851</v>
      </c>
      <c r="C4" s="12">
        <v>11.088416506790002</v>
      </c>
      <c r="D4" s="12">
        <v>8.8072561019806628</v>
      </c>
      <c r="E4" s="12">
        <v>10.529689464868607</v>
      </c>
      <c r="F4" s="12">
        <v>11.148344455686399</v>
      </c>
      <c r="G4" s="12">
        <v>2</v>
      </c>
      <c r="H4" s="12" t="s">
        <v>66</v>
      </c>
      <c r="I4" s="12">
        <v>3</v>
      </c>
      <c r="J4" t="s">
        <v>96</v>
      </c>
      <c r="K4">
        <v>3</v>
      </c>
      <c r="L4">
        <v>8</v>
      </c>
      <c r="M4">
        <v>9</v>
      </c>
      <c r="N4">
        <v>13</v>
      </c>
      <c r="O4">
        <f t="shared" ref="O4:O6" si="0">AVERAGE(K4:N4)</f>
        <v>8.25</v>
      </c>
      <c r="R4" s="41" t="s">
        <v>143</v>
      </c>
      <c r="S4" s="38" t="s">
        <v>138</v>
      </c>
      <c r="T4" s="38" t="s">
        <v>137</v>
      </c>
      <c r="U4" s="49" t="s">
        <v>133</v>
      </c>
      <c r="V4" s="49"/>
      <c r="W4" s="49"/>
      <c r="X4" s="49"/>
      <c r="Y4" s="38" t="s">
        <v>108</v>
      </c>
    </row>
    <row r="5" spans="1:25" ht="18.600000000000001" thickTop="1" thickBot="1" x14ac:dyDescent="0.45">
      <c r="A5" s="28">
        <v>8.4343861305213643</v>
      </c>
      <c r="B5" s="28">
        <v>10.691857074218674</v>
      </c>
      <c r="C5" s="28">
        <v>11.144466149234427</v>
      </c>
      <c r="D5" s="28">
        <v>8.7040425716114278</v>
      </c>
      <c r="E5" s="28">
        <v>10.540411738513905</v>
      </c>
      <c r="F5" s="28">
        <v>11.173864963159421</v>
      </c>
      <c r="G5" s="28">
        <v>16</v>
      </c>
      <c r="H5" s="28" t="s">
        <v>85</v>
      </c>
      <c r="I5" s="28">
        <v>4</v>
      </c>
      <c r="J5" t="s">
        <v>97</v>
      </c>
      <c r="K5">
        <v>2</v>
      </c>
      <c r="L5">
        <v>6</v>
      </c>
      <c r="M5">
        <v>10</v>
      </c>
      <c r="N5">
        <v>12</v>
      </c>
      <c r="O5">
        <f t="shared" si="0"/>
        <v>7.5</v>
      </c>
      <c r="R5" s="34">
        <v>1</v>
      </c>
      <c r="S5" s="35" t="s">
        <v>136</v>
      </c>
      <c r="T5" s="35" t="s">
        <v>140</v>
      </c>
      <c r="U5" s="35">
        <v>4</v>
      </c>
      <c r="V5" s="35">
        <v>11</v>
      </c>
      <c r="W5" s="35">
        <v>12</v>
      </c>
      <c r="X5" s="35">
        <v>13</v>
      </c>
      <c r="Y5" s="39">
        <f>AVERAGE(U5:X5)</f>
        <v>10</v>
      </c>
    </row>
    <row r="6" spans="1:25" ht="18.600000000000001" thickTop="1" thickBot="1" x14ac:dyDescent="0.45">
      <c r="A6" s="9">
        <v>8.291572247954015</v>
      </c>
      <c r="B6" s="9">
        <v>10.707013766986071</v>
      </c>
      <c r="C6" s="9">
        <v>11.158740112170978</v>
      </c>
      <c r="D6" s="9">
        <v>8.6789099253896858</v>
      </c>
      <c r="E6" s="9">
        <v>10.566499824492119</v>
      </c>
      <c r="F6" s="9">
        <v>11.183899949727721</v>
      </c>
      <c r="G6" s="9">
        <v>1</v>
      </c>
      <c r="H6" s="9" t="s">
        <v>57</v>
      </c>
      <c r="I6" s="9">
        <v>5</v>
      </c>
      <c r="J6" t="s">
        <v>98</v>
      </c>
      <c r="K6">
        <v>4</v>
      </c>
      <c r="L6">
        <v>14</v>
      </c>
      <c r="M6">
        <v>15</v>
      </c>
      <c r="N6">
        <v>16</v>
      </c>
      <c r="O6">
        <f t="shared" si="0"/>
        <v>12.25</v>
      </c>
      <c r="R6" s="36">
        <v>2</v>
      </c>
      <c r="S6" s="37" t="s">
        <v>139</v>
      </c>
      <c r="T6" s="37" t="s">
        <v>141</v>
      </c>
      <c r="U6" s="37">
        <v>1</v>
      </c>
      <c r="V6" s="37">
        <v>2</v>
      </c>
      <c r="W6" s="37">
        <v>5</v>
      </c>
      <c r="X6" s="37">
        <v>8</v>
      </c>
      <c r="Y6" s="40">
        <f t="shared" ref="Y6:Y8" si="1">AVERAGE(U6:X6)</f>
        <v>4</v>
      </c>
    </row>
    <row r="7" spans="1:25" ht="18.600000000000001" thickTop="1" thickBot="1" x14ac:dyDescent="0.45">
      <c r="A7">
        <v>8.1962841061397373</v>
      </c>
      <c r="B7">
        <v>10.644921085428029</v>
      </c>
      <c r="C7">
        <v>11.267299798038064</v>
      </c>
      <c r="D7">
        <v>8.7937560507472625</v>
      </c>
      <c r="E7">
        <v>10.570597586143364</v>
      </c>
      <c r="F7">
        <v>11.106958441538808</v>
      </c>
      <c r="G7" t="s">
        <v>115</v>
      </c>
      <c r="H7" t="s">
        <v>116</v>
      </c>
      <c r="I7">
        <v>6</v>
      </c>
      <c r="R7" s="34">
        <v>3</v>
      </c>
      <c r="S7" s="35" t="s">
        <v>136</v>
      </c>
      <c r="T7" s="35" t="s">
        <v>142</v>
      </c>
      <c r="U7" s="35">
        <v>3</v>
      </c>
      <c r="V7" s="35">
        <v>6</v>
      </c>
      <c r="W7" s="35">
        <v>10</v>
      </c>
      <c r="X7" s="35">
        <v>15</v>
      </c>
      <c r="Y7" s="39">
        <f t="shared" si="1"/>
        <v>8.5</v>
      </c>
    </row>
    <row r="8" spans="1:25" ht="18.600000000000001" thickTop="1" thickBot="1" x14ac:dyDescent="0.45">
      <c r="A8" s="27">
        <v>8.3804927588745084</v>
      </c>
      <c r="B8" s="27">
        <v>10.829207727038819</v>
      </c>
      <c r="C8" s="27">
        <v>11.249147471537437</v>
      </c>
      <c r="D8" s="27">
        <v>8.8097507227200076</v>
      </c>
      <c r="E8" s="27">
        <v>10.575455192720991</v>
      </c>
      <c r="F8" s="27">
        <v>11.363364067025191</v>
      </c>
      <c r="G8" s="27">
        <v>7</v>
      </c>
      <c r="H8" s="27" t="s">
        <v>76</v>
      </c>
      <c r="I8" s="27">
        <v>7</v>
      </c>
      <c r="R8" s="36">
        <v>4</v>
      </c>
      <c r="S8" s="37" t="s">
        <v>139</v>
      </c>
      <c r="T8" s="37" t="s">
        <v>140</v>
      </c>
      <c r="U8" s="37">
        <v>8</v>
      </c>
      <c r="V8" s="37">
        <v>9</v>
      </c>
      <c r="W8" s="37">
        <v>15</v>
      </c>
      <c r="X8" s="37">
        <v>16</v>
      </c>
      <c r="Y8" s="40">
        <f t="shared" si="1"/>
        <v>12</v>
      </c>
    </row>
    <row r="9" spans="1:25" ht="18" thickTop="1" x14ac:dyDescent="0.4">
      <c r="A9" s="9">
        <v>8.3472193272651012</v>
      </c>
      <c r="B9" s="9">
        <v>10.783008705746907</v>
      </c>
      <c r="C9" s="9">
        <v>10.998117870221275</v>
      </c>
      <c r="D9" s="9">
        <v>8.8373847242303505</v>
      </c>
      <c r="E9" s="9">
        <v>10.578003242270473</v>
      </c>
      <c r="F9" s="9">
        <v>10.950274877318609</v>
      </c>
      <c r="G9" s="9">
        <v>13</v>
      </c>
      <c r="H9" s="9" t="s">
        <v>57</v>
      </c>
      <c r="I9" s="9">
        <v>8</v>
      </c>
      <c r="K9" t="s">
        <v>109</v>
      </c>
      <c r="L9">
        <v>2</v>
      </c>
      <c r="M9">
        <v>3</v>
      </c>
      <c r="N9">
        <v>4</v>
      </c>
    </row>
    <row r="10" spans="1:25" x14ac:dyDescent="0.4">
      <c r="A10" s="12">
        <v>8.7003706613520073</v>
      </c>
      <c r="B10" s="12">
        <v>10.478722051537384</v>
      </c>
      <c r="C10" s="12">
        <v>10.95849539457044</v>
      </c>
      <c r="D10" s="12">
        <v>8.8758633903554074</v>
      </c>
      <c r="E10" s="12">
        <v>10.593892109992181</v>
      </c>
      <c r="F10" s="12">
        <v>11.034247193216816</v>
      </c>
      <c r="G10" s="12">
        <v>6</v>
      </c>
      <c r="H10" s="12" t="s">
        <v>66</v>
      </c>
      <c r="I10" s="12">
        <v>9</v>
      </c>
      <c r="J10" t="s">
        <v>99</v>
      </c>
      <c r="K10">
        <v>1</v>
      </c>
      <c r="L10">
        <v>5</v>
      </c>
      <c r="M10">
        <v>8</v>
      </c>
      <c r="N10">
        <v>12</v>
      </c>
      <c r="O10">
        <f>ABS(K10-6)</f>
        <v>5</v>
      </c>
      <c r="P10">
        <f t="shared" ref="P10:R10" si="2">ABS(L10-6)</f>
        <v>1</v>
      </c>
      <c r="Q10">
        <f t="shared" si="2"/>
        <v>2</v>
      </c>
      <c r="R10">
        <f t="shared" si="2"/>
        <v>6</v>
      </c>
      <c r="S10">
        <f>AVERAGE(O10:R10)</f>
        <v>3.5</v>
      </c>
    </row>
    <row r="11" spans="1:25" x14ac:dyDescent="0.4">
      <c r="A11" s="12">
        <v>8.234201275331948</v>
      </c>
      <c r="B11" s="12">
        <v>10.4803728142521</v>
      </c>
      <c r="C11" s="12">
        <v>11.036891989087463</v>
      </c>
      <c r="D11" s="12">
        <v>8.608483814840703</v>
      </c>
      <c r="E11" s="12">
        <v>10.599488126151996</v>
      </c>
      <c r="F11" s="12">
        <v>11.10701464558375</v>
      </c>
      <c r="G11" s="12">
        <v>10</v>
      </c>
      <c r="H11" s="12" t="s">
        <v>66</v>
      </c>
      <c r="I11" s="12">
        <v>10</v>
      </c>
      <c r="J11" t="s">
        <v>96</v>
      </c>
      <c r="K11">
        <v>3</v>
      </c>
      <c r="L11">
        <v>9</v>
      </c>
      <c r="M11">
        <v>10</v>
      </c>
      <c r="N11">
        <v>14</v>
      </c>
      <c r="O11">
        <f t="shared" ref="O11:O12" si="3">ABS(K11-6)</f>
        <v>3</v>
      </c>
      <c r="P11">
        <f t="shared" ref="P11:P12" si="4">ABS(L11-6)</f>
        <v>3</v>
      </c>
      <c r="Q11">
        <f t="shared" ref="Q11:Q12" si="5">ABS(M11-6)</f>
        <v>4</v>
      </c>
      <c r="R11">
        <f t="shared" ref="R11:R12" si="6">ABS(N11-6)</f>
        <v>8</v>
      </c>
      <c r="S11">
        <f t="shared" ref="S11:S13" si="7">AVERAGE(O11:R11)</f>
        <v>4.5</v>
      </c>
    </row>
    <row r="12" spans="1:25" x14ac:dyDescent="0.4">
      <c r="A12" s="27">
        <v>8.343027231674494</v>
      </c>
      <c r="B12" s="27">
        <v>10.6589246817305</v>
      </c>
      <c r="C12" s="27">
        <v>10.950432705368916</v>
      </c>
      <c r="D12" s="27">
        <v>8.6629510099702838</v>
      </c>
      <c r="E12" s="27">
        <v>10.601054127777639</v>
      </c>
      <c r="F12" s="27">
        <v>11.110510346904839</v>
      </c>
      <c r="G12" s="27">
        <v>3</v>
      </c>
      <c r="H12" s="27" t="s">
        <v>76</v>
      </c>
      <c r="I12" s="27">
        <v>11</v>
      </c>
      <c r="J12" t="s">
        <v>97</v>
      </c>
      <c r="K12">
        <v>2</v>
      </c>
      <c r="L12">
        <v>7</v>
      </c>
      <c r="M12">
        <v>11</v>
      </c>
      <c r="N12">
        <v>13</v>
      </c>
      <c r="O12">
        <f t="shared" si="3"/>
        <v>4</v>
      </c>
      <c r="P12">
        <f t="shared" si="4"/>
        <v>1</v>
      </c>
      <c r="Q12">
        <f t="shared" si="5"/>
        <v>5</v>
      </c>
      <c r="R12">
        <f t="shared" si="6"/>
        <v>7</v>
      </c>
      <c r="S12">
        <f t="shared" si="7"/>
        <v>4.25</v>
      </c>
    </row>
    <row r="13" spans="1:25" x14ac:dyDescent="0.4">
      <c r="A13" s="9">
        <v>8.4405666861640505</v>
      </c>
      <c r="B13" s="9">
        <v>10.782727883785643</v>
      </c>
      <c r="C13" s="9">
        <v>11.176963646175398</v>
      </c>
      <c r="D13" s="9">
        <v>8.919129619705183</v>
      </c>
      <c r="E13" s="9">
        <v>10.634343857135502</v>
      </c>
      <c r="F13" s="9">
        <v>11.10066997526828</v>
      </c>
      <c r="G13" s="9">
        <v>5</v>
      </c>
      <c r="H13" s="9" t="s">
        <v>57</v>
      </c>
      <c r="I13" s="9">
        <v>12</v>
      </c>
      <c r="J13" t="s">
        <v>98</v>
      </c>
      <c r="K13">
        <v>4</v>
      </c>
      <c r="L13">
        <v>15</v>
      </c>
      <c r="M13">
        <v>16</v>
      </c>
      <c r="N13">
        <v>17</v>
      </c>
      <c r="O13">
        <f t="shared" ref="O13" si="8">ABS(K13-6)</f>
        <v>2</v>
      </c>
      <c r="P13">
        <f t="shared" ref="P13" si="9">ABS(L13-6)</f>
        <v>9</v>
      </c>
      <c r="Q13">
        <f t="shared" ref="Q13" si="10">ABS(M13-6)</f>
        <v>10</v>
      </c>
      <c r="R13">
        <f t="shared" ref="R13" si="11">ABS(N13-6)</f>
        <v>11</v>
      </c>
      <c r="S13">
        <f t="shared" si="7"/>
        <v>8</v>
      </c>
    </row>
    <row r="14" spans="1:25" x14ac:dyDescent="0.4">
      <c r="A14" s="27">
        <v>8.3077717610387261</v>
      </c>
      <c r="B14" s="27">
        <v>10.579878084899697</v>
      </c>
      <c r="C14" s="27">
        <v>11.068581481710675</v>
      </c>
      <c r="D14" s="27">
        <v>8.735085486254043</v>
      </c>
      <c r="E14" s="27">
        <v>10.645778948201404</v>
      </c>
      <c r="F14" s="27">
        <v>11.068410442829165</v>
      </c>
      <c r="G14" s="27">
        <v>11</v>
      </c>
      <c r="H14" s="27" t="s">
        <v>76</v>
      </c>
      <c r="I14" s="27">
        <v>13</v>
      </c>
    </row>
    <row r="15" spans="1:25" x14ac:dyDescent="0.4">
      <c r="A15" s="12">
        <v>8.5313622751967504</v>
      </c>
      <c r="B15" s="12">
        <v>10.647697419706391</v>
      </c>
      <c r="C15" s="12">
        <v>11.169644900415072</v>
      </c>
      <c r="D15" s="12">
        <v>8.8778025683045811</v>
      </c>
      <c r="E15" s="12">
        <v>10.650451872029443</v>
      </c>
      <c r="F15" s="12">
        <v>11.203001499768495</v>
      </c>
      <c r="G15" s="12">
        <v>14</v>
      </c>
      <c r="H15" s="12" t="s">
        <v>66</v>
      </c>
      <c r="I15" s="12">
        <v>14</v>
      </c>
    </row>
    <row r="16" spans="1:25" x14ac:dyDescent="0.4">
      <c r="A16" s="28">
        <v>8.5907286675797501</v>
      </c>
      <c r="B16" s="28">
        <v>10.67797008162867</v>
      </c>
      <c r="C16" s="28">
        <v>11.028798906685234</v>
      </c>
      <c r="D16" s="28">
        <v>8.8513812774322265</v>
      </c>
      <c r="E16" s="28">
        <v>10.658128330782676</v>
      </c>
      <c r="F16" s="28">
        <v>11.157815426299493</v>
      </c>
      <c r="G16" s="28">
        <v>12</v>
      </c>
      <c r="H16" s="28" t="s">
        <v>85</v>
      </c>
      <c r="I16" s="28">
        <v>15</v>
      </c>
    </row>
    <row r="17" spans="1:9" x14ac:dyDescent="0.4">
      <c r="A17" s="28">
        <v>8.3156692946437705</v>
      </c>
      <c r="B17" s="28">
        <v>10.893902557079413</v>
      </c>
      <c r="C17" s="28">
        <v>11.186676628423864</v>
      </c>
      <c r="D17" s="28">
        <v>8.7163386760097161</v>
      </c>
      <c r="E17" s="28">
        <v>10.670060248651218</v>
      </c>
      <c r="F17" s="28">
        <v>11.15715843181018</v>
      </c>
      <c r="G17" s="28">
        <v>8</v>
      </c>
      <c r="H17" s="28" t="s">
        <v>85</v>
      </c>
      <c r="I17" s="28">
        <v>16</v>
      </c>
    </row>
    <row r="18" spans="1:9" x14ac:dyDescent="0.4">
      <c r="A18" s="28">
        <v>8.2896974102156094</v>
      </c>
      <c r="B18" s="28">
        <v>10.890103166376775</v>
      </c>
      <c r="C18" s="28">
        <v>11.118384098009866</v>
      </c>
      <c r="D18" s="28">
        <v>8.8170727261029889</v>
      </c>
      <c r="E18" s="28">
        <v>10.723501305410004</v>
      </c>
      <c r="F18" s="28">
        <v>11.117225070320018</v>
      </c>
      <c r="G18" s="28">
        <v>4</v>
      </c>
      <c r="H18" s="28" t="s">
        <v>85</v>
      </c>
      <c r="I18" s="28">
        <v>17</v>
      </c>
    </row>
  </sheetData>
  <autoFilter ref="A1:H18" xr:uid="{6C9E70ED-067A-4E88-82D0-0E67940DD1B5}">
    <sortState xmlns:xlrd2="http://schemas.microsoft.com/office/spreadsheetml/2017/richdata2" ref="A2:H18">
      <sortCondition ref="E1:E18"/>
    </sortState>
  </autoFilter>
  <mergeCells count="1">
    <mergeCell ref="U4:X4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Sheet5 (2)</vt:lpstr>
      <vt:lpstr>Sheet1</vt:lpstr>
      <vt:lpstr>Sheet1 (2)</vt:lpstr>
      <vt:lpstr>Sheet8</vt:lpstr>
      <vt:lpstr>Sheet2</vt:lpstr>
      <vt:lpstr>Sheet4</vt:lpstr>
      <vt:lpstr>Sheet3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권용현</dc:creator>
  <cp:lastModifiedBy>권용현</cp:lastModifiedBy>
  <dcterms:created xsi:type="dcterms:W3CDTF">2023-05-23T09:01:50Z</dcterms:created>
  <dcterms:modified xsi:type="dcterms:W3CDTF">2023-06-02T02:54:31Z</dcterms:modified>
</cp:coreProperties>
</file>