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3.xml" ContentType="application/vnd.openxmlformats-officedocument.drawing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drawings/drawing4.xml" ContentType="application/vnd.openxmlformats-officedocument.drawing+xml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drawings/drawing5.xml" ContentType="application/vnd.openxmlformats-officedocument.drawing+xml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drawings/drawing6.xml" ContentType="application/vnd.openxmlformats-officedocument.drawing+xml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drawings/drawing7.xml" ContentType="application/vnd.openxmlformats-officedocument.drawing+xml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ustomProperty61.bin" ContentType="application/vnd.openxmlformats-officedocument.spreadsheetml.customProperty"/>
  <Override PartName="/xl/customProperty62.bin" ContentType="application/vnd.openxmlformats-officedocument.spreadsheetml.customProperty"/>
  <Override PartName="/xl/customProperty63.bin" ContentType="application/vnd.openxmlformats-officedocument.spreadsheetml.customProperty"/>
  <Override PartName="/xl/drawings/drawing8.xml" ContentType="application/vnd.openxmlformats-officedocument.drawing+xml"/>
  <Override PartName="/xl/customProperty64.bin" ContentType="application/vnd.openxmlformats-officedocument.spreadsheetml.customProperty"/>
  <Override PartName="/xl/customProperty65.bin" ContentType="application/vnd.openxmlformats-officedocument.spreadsheetml.customProperty"/>
  <Override PartName="/xl/customProperty66.bin" ContentType="application/vnd.openxmlformats-officedocument.spreadsheetml.customProperty"/>
  <Override PartName="/xl/customProperty67.bin" ContentType="application/vnd.openxmlformats-officedocument.spreadsheetml.customProperty"/>
  <Override PartName="/xl/customProperty68.bin" ContentType="application/vnd.openxmlformats-officedocument.spreadsheetml.customProperty"/>
  <Override PartName="/xl/customProperty69.bin" ContentType="application/vnd.openxmlformats-officedocument.spreadsheetml.customProperty"/>
  <Override PartName="/xl/customProperty70.bin" ContentType="application/vnd.openxmlformats-officedocument.spreadsheetml.customProperty"/>
  <Override PartName="/xl/customProperty71.bin" ContentType="application/vnd.openxmlformats-officedocument.spreadsheetml.customProperty"/>
  <Override PartName="/xl/customProperty7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1D83460-A5FB-4369-B96D-326F4E815CA4}" xr6:coauthVersionLast="45" xr6:coauthVersionMax="45" xr10:uidLastSave="{00000000-0000-0000-0000-000000000000}"/>
  <bookViews>
    <workbookView xWindow="28680" yWindow="-120" windowWidth="29040" windowHeight="17640" tabRatio="872" xr2:uid="{00000000-000D-0000-FFFF-FFFF00000000}"/>
  </bookViews>
  <sheets>
    <sheet name="Summary" sheetId="36" r:id="rId1"/>
    <sheet name="Summary_CC" sheetId="31" r:id="rId2"/>
    <sheet name="Summary_C1" sheetId="33" r:id="rId3"/>
    <sheet name="HC detail by CC " sheetId="35" r:id="rId4"/>
    <sheet name="72531003" sheetId="25" r:id="rId5"/>
    <sheet name="72531014" sheetId="26" r:id="rId6"/>
    <sheet name="72531018" sheetId="27" r:id="rId7"/>
    <sheet name="72531023" sheetId="28" r:id="rId8"/>
    <sheet name="72531024" sheetId="29" r:id="rId9"/>
    <sheet name="72531035" sheetId="30" r:id="rId10"/>
    <sheet name="C1 DB" sheetId="32" r:id="rId11"/>
  </sheets>
  <definedNames>
    <definedName name="_xlnm._FilterDatabase" localSheetId="10" hidden="1">'C1 DB'!$A$12:$R$144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30" l="1"/>
  <c r="L15" i="29"/>
  <c r="L15" i="28"/>
  <c r="L15" i="27"/>
  <c r="L15" i="26"/>
  <c r="L15" i="25"/>
  <c r="L19" i="30"/>
  <c r="L19" i="29"/>
  <c r="L19" i="28"/>
  <c r="L19" i="27"/>
  <c r="L19" i="26"/>
  <c r="L19" i="25"/>
  <c r="L20" i="30"/>
  <c r="L20" i="29"/>
  <c r="L20" i="28"/>
  <c r="L20" i="27"/>
  <c r="L20" i="26"/>
  <c r="L20" i="25"/>
  <c r="L20" i="31"/>
  <c r="K26" i="36" l="1"/>
  <c r="G24" i="36" l="1"/>
  <c r="F24" i="36"/>
  <c r="H24" i="36" s="1"/>
  <c r="G23" i="36"/>
  <c r="F23" i="36"/>
  <c r="G22" i="36"/>
  <c r="F22" i="36"/>
  <c r="G21" i="36"/>
  <c r="F21" i="36"/>
  <c r="G20" i="36"/>
  <c r="F20" i="36"/>
  <c r="G19" i="36"/>
  <c r="F19" i="36"/>
  <c r="G18" i="36"/>
  <c r="F18" i="36"/>
  <c r="G17" i="36"/>
  <c r="F17" i="36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G6" i="36"/>
  <c r="F6" i="36"/>
  <c r="G5" i="36"/>
  <c r="F5" i="36"/>
  <c r="G4" i="36"/>
  <c r="F4" i="36"/>
  <c r="G3" i="36"/>
  <c r="F3" i="36"/>
  <c r="D24" i="36"/>
  <c r="J24" i="36" s="1"/>
  <c r="C24" i="36"/>
  <c r="D23" i="36"/>
  <c r="C23" i="36"/>
  <c r="D22" i="36"/>
  <c r="C22" i="36"/>
  <c r="D21" i="36"/>
  <c r="C21" i="36"/>
  <c r="D20" i="36"/>
  <c r="J20" i="36" s="1"/>
  <c r="C20" i="36"/>
  <c r="D19" i="36"/>
  <c r="J19" i="36" s="1"/>
  <c r="C19" i="36"/>
  <c r="D18" i="36"/>
  <c r="C18" i="36"/>
  <c r="D17" i="36"/>
  <c r="C17" i="36"/>
  <c r="D16" i="36"/>
  <c r="J16" i="36" s="1"/>
  <c r="C16" i="36"/>
  <c r="D15" i="36"/>
  <c r="J15" i="36" s="1"/>
  <c r="C15" i="36"/>
  <c r="D14" i="36"/>
  <c r="J14" i="36" s="1"/>
  <c r="C14" i="36"/>
  <c r="D13" i="36"/>
  <c r="C13" i="36"/>
  <c r="D12" i="36"/>
  <c r="J12" i="36" s="1"/>
  <c r="C12" i="36"/>
  <c r="D11" i="36"/>
  <c r="J11" i="36" s="1"/>
  <c r="C11" i="36"/>
  <c r="D10" i="36"/>
  <c r="J10" i="36" s="1"/>
  <c r="C10" i="36"/>
  <c r="D9" i="36"/>
  <c r="C9" i="36"/>
  <c r="D8" i="36"/>
  <c r="J8" i="36" s="1"/>
  <c r="C8" i="36"/>
  <c r="D7" i="36"/>
  <c r="C7" i="36"/>
  <c r="D6" i="36"/>
  <c r="J6" i="36" s="1"/>
  <c r="C6" i="36"/>
  <c r="D5" i="36"/>
  <c r="C5" i="36"/>
  <c r="D4" i="36"/>
  <c r="J4" i="36" s="1"/>
  <c r="C4" i="36"/>
  <c r="D3" i="36"/>
  <c r="J3" i="36" s="1"/>
  <c r="C3" i="36"/>
  <c r="H6" i="36" l="1"/>
  <c r="I5" i="36"/>
  <c r="I13" i="36"/>
  <c r="I21" i="36"/>
  <c r="J18" i="36"/>
  <c r="H10" i="36"/>
  <c r="H18" i="36"/>
  <c r="E12" i="36"/>
  <c r="E16" i="36"/>
  <c r="E20" i="36"/>
  <c r="E24" i="36"/>
  <c r="E4" i="36"/>
  <c r="E8" i="36"/>
  <c r="E3" i="36"/>
  <c r="E7" i="36"/>
  <c r="E11" i="36"/>
  <c r="E15" i="36"/>
  <c r="E19" i="36"/>
  <c r="E23" i="36"/>
  <c r="H3" i="36"/>
  <c r="H19" i="36"/>
  <c r="H17" i="36"/>
  <c r="J13" i="36"/>
  <c r="K13" i="36" s="1"/>
  <c r="J17" i="36"/>
  <c r="J21" i="36"/>
  <c r="E6" i="36"/>
  <c r="E10" i="36"/>
  <c r="E14" i="36"/>
  <c r="E18" i="36"/>
  <c r="E22" i="36"/>
  <c r="J7" i="36"/>
  <c r="H12" i="36"/>
  <c r="H5" i="36"/>
  <c r="J9" i="36"/>
  <c r="H21" i="36"/>
  <c r="E9" i="36"/>
  <c r="E17" i="36"/>
  <c r="H22" i="36"/>
  <c r="H11" i="36"/>
  <c r="H15" i="36"/>
  <c r="J22" i="36"/>
  <c r="H8" i="36"/>
  <c r="J23" i="36"/>
  <c r="I4" i="36"/>
  <c r="K4" i="36" s="1"/>
  <c r="I8" i="36"/>
  <c r="K8" i="36" s="1"/>
  <c r="I12" i="36"/>
  <c r="K12" i="36" s="1"/>
  <c r="I16" i="36"/>
  <c r="K16" i="36" s="1"/>
  <c r="I20" i="36"/>
  <c r="K20" i="36" s="1"/>
  <c r="I24" i="36"/>
  <c r="K24" i="36" s="1"/>
  <c r="H4" i="36"/>
  <c r="H16" i="36"/>
  <c r="H23" i="36"/>
  <c r="I9" i="36"/>
  <c r="I17" i="36"/>
  <c r="I6" i="36"/>
  <c r="K6" i="36" s="1"/>
  <c r="I10" i="36"/>
  <c r="K10" i="36" s="1"/>
  <c r="I14" i="36"/>
  <c r="K14" i="36" s="1"/>
  <c r="I18" i="36"/>
  <c r="I22" i="36"/>
  <c r="H9" i="36"/>
  <c r="H13" i="36"/>
  <c r="H20" i="36"/>
  <c r="J5" i="36"/>
  <c r="K5" i="36" s="1"/>
  <c r="H7" i="36"/>
  <c r="H14" i="36"/>
  <c r="I3" i="36"/>
  <c r="K3" i="36" s="1"/>
  <c r="I7" i="36"/>
  <c r="I11" i="36"/>
  <c r="K11" i="36" s="1"/>
  <c r="I15" i="36"/>
  <c r="K15" i="36" s="1"/>
  <c r="I19" i="36"/>
  <c r="K19" i="36" s="1"/>
  <c r="I23" i="36"/>
  <c r="E5" i="36"/>
  <c r="E13" i="36"/>
  <c r="E21" i="36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D25" i="33"/>
  <c r="G25" i="33" s="1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B25" i="33"/>
  <c r="F25" i="33" s="1"/>
  <c r="B24" i="33"/>
  <c r="B23" i="33"/>
  <c r="B22" i="33"/>
  <c r="F22" i="33" s="1"/>
  <c r="B21" i="33"/>
  <c r="F21" i="33" s="1"/>
  <c r="B20" i="33"/>
  <c r="B19" i="33"/>
  <c r="B18" i="33"/>
  <c r="F18" i="33" s="1"/>
  <c r="B17" i="33"/>
  <c r="F17" i="33" s="1"/>
  <c r="B16" i="33"/>
  <c r="B15" i="33"/>
  <c r="B14" i="33"/>
  <c r="F14" i="33" s="1"/>
  <c r="B13" i="33"/>
  <c r="F13" i="33" s="1"/>
  <c r="B12" i="33"/>
  <c r="B11" i="33"/>
  <c r="B10" i="33"/>
  <c r="F10" i="33" s="1"/>
  <c r="B9" i="33"/>
  <c r="F9" i="33" s="1"/>
  <c r="B8" i="33"/>
  <c r="B7" i="33"/>
  <c r="B6" i="33"/>
  <c r="F6" i="33" s="1"/>
  <c r="B5" i="33"/>
  <c r="F5" i="33" s="1"/>
  <c r="B4" i="33"/>
  <c r="C145" i="32"/>
  <c r="D145" i="32"/>
  <c r="K145" i="32"/>
  <c r="L145" i="32"/>
  <c r="K18" i="36" l="1"/>
  <c r="K21" i="36"/>
  <c r="K7" i="36"/>
  <c r="G9" i="33"/>
  <c r="G17" i="33"/>
  <c r="G14" i="33"/>
  <c r="G22" i="33"/>
  <c r="G10" i="33"/>
  <c r="G18" i="33"/>
  <c r="G13" i="33"/>
  <c r="G21" i="33"/>
  <c r="G5" i="33"/>
  <c r="G6" i="33"/>
  <c r="K17" i="36"/>
  <c r="K22" i="36"/>
  <c r="G7" i="33"/>
  <c r="G15" i="33"/>
  <c r="G23" i="33"/>
  <c r="K9" i="36"/>
  <c r="K23" i="36"/>
  <c r="G11" i="33"/>
  <c r="G19" i="33"/>
  <c r="F4" i="33"/>
  <c r="F8" i="33"/>
  <c r="F12" i="33"/>
  <c r="F16" i="33"/>
  <c r="F20" i="33"/>
  <c r="F24" i="33"/>
  <c r="G4" i="33"/>
  <c r="G8" i="33"/>
  <c r="G12" i="33"/>
  <c r="G16" i="33"/>
  <c r="G20" i="33"/>
  <c r="G24" i="33"/>
  <c r="F7" i="33"/>
  <c r="F11" i="33"/>
  <c r="F15" i="33"/>
  <c r="F19" i="33"/>
  <c r="F23" i="33"/>
  <c r="J14" i="28"/>
  <c r="K14" i="28"/>
  <c r="L14" i="28"/>
  <c r="M14" i="28"/>
  <c r="N14" i="28"/>
  <c r="J15" i="28"/>
  <c r="K15" i="28"/>
  <c r="M15" i="28"/>
  <c r="J16" i="28"/>
  <c r="K16" i="28"/>
  <c r="L16" i="28"/>
  <c r="M16" i="28"/>
  <c r="J17" i="28"/>
  <c r="K17" i="28"/>
  <c r="L17" i="28"/>
  <c r="M17" i="28"/>
  <c r="J18" i="28"/>
  <c r="K18" i="28"/>
  <c r="L18" i="28"/>
  <c r="M18" i="28"/>
  <c r="N18" i="28"/>
  <c r="J19" i="28"/>
  <c r="K19" i="28"/>
  <c r="N19" i="28"/>
  <c r="M19" i="28"/>
  <c r="J20" i="28"/>
  <c r="K20" i="28"/>
  <c r="M20" i="28"/>
  <c r="J21" i="28"/>
  <c r="K21" i="28"/>
  <c r="L21" i="28"/>
  <c r="N21" i="28" s="1"/>
  <c r="M21" i="28"/>
  <c r="J22" i="28"/>
  <c r="K22" i="28"/>
  <c r="L22" i="28"/>
  <c r="M22" i="28"/>
  <c r="J23" i="28"/>
  <c r="K23" i="28"/>
  <c r="L23" i="28"/>
  <c r="N23" i="28" s="1"/>
  <c r="M23" i="28"/>
  <c r="J24" i="28"/>
  <c r="K24" i="28"/>
  <c r="L24" i="28"/>
  <c r="M24" i="28"/>
  <c r="J25" i="28"/>
  <c r="K25" i="28"/>
  <c r="L25" i="28"/>
  <c r="M25" i="28"/>
  <c r="J26" i="28"/>
  <c r="K26" i="28"/>
  <c r="L26" i="28"/>
  <c r="M26" i="28"/>
  <c r="N26" i="28"/>
  <c r="J27" i="28"/>
  <c r="K27" i="28"/>
  <c r="L27" i="28"/>
  <c r="M27" i="28"/>
  <c r="J28" i="28"/>
  <c r="K28" i="28"/>
  <c r="L28" i="28"/>
  <c r="M28" i="28"/>
  <c r="J29" i="28"/>
  <c r="K29" i="28"/>
  <c r="L29" i="28"/>
  <c r="M29" i="28"/>
  <c r="J30" i="28"/>
  <c r="K30" i="28"/>
  <c r="L30" i="28"/>
  <c r="M30" i="28"/>
  <c r="J31" i="28"/>
  <c r="K31" i="28"/>
  <c r="L31" i="28"/>
  <c r="M31" i="28"/>
  <c r="J32" i="28"/>
  <c r="K32" i="28"/>
  <c r="L32" i="28"/>
  <c r="M32" i="28"/>
  <c r="J33" i="28"/>
  <c r="K33" i="28"/>
  <c r="L33" i="28"/>
  <c r="M33" i="28"/>
  <c r="J34" i="28"/>
  <c r="K34" i="28"/>
  <c r="L34" i="28"/>
  <c r="M34" i="28"/>
  <c r="J35" i="28"/>
  <c r="K35" i="28"/>
  <c r="L35" i="28"/>
  <c r="M35" i="28"/>
  <c r="R14" i="31"/>
  <c r="S14" i="31"/>
  <c r="U14" i="31"/>
  <c r="V14" i="31"/>
  <c r="W14" i="31" s="1"/>
  <c r="R15" i="31"/>
  <c r="S15" i="31"/>
  <c r="U15" i="31"/>
  <c r="V15" i="31"/>
  <c r="R16" i="31"/>
  <c r="S16" i="31"/>
  <c r="U16" i="31"/>
  <c r="V16" i="31"/>
  <c r="R17" i="31"/>
  <c r="S17" i="31"/>
  <c r="U17" i="31"/>
  <c r="V17" i="31"/>
  <c r="R18" i="31"/>
  <c r="S18" i="31"/>
  <c r="U18" i="31"/>
  <c r="V18" i="31"/>
  <c r="R19" i="31"/>
  <c r="S19" i="31"/>
  <c r="U19" i="31"/>
  <c r="V19" i="31"/>
  <c r="B20" i="31"/>
  <c r="C20" i="31"/>
  <c r="D20" i="31"/>
  <c r="E20" i="31"/>
  <c r="F20" i="31"/>
  <c r="G20" i="31"/>
  <c r="H20" i="31"/>
  <c r="I20" i="31"/>
  <c r="J20" i="31"/>
  <c r="S20" i="31" s="1"/>
  <c r="K20" i="31"/>
  <c r="V20" i="31" s="1"/>
  <c r="M20" i="31"/>
  <c r="N20" i="31"/>
  <c r="O20" i="31"/>
  <c r="P20" i="31"/>
  <c r="Q20" i="31"/>
  <c r="W17" i="31" l="1"/>
  <c r="N30" i="28"/>
  <c r="N22" i="28"/>
  <c r="N20" i="28"/>
  <c r="N34" i="28"/>
  <c r="U20" i="31"/>
  <c r="N35" i="28"/>
  <c r="N31" i="28"/>
  <c r="N29" i="28"/>
  <c r="N15" i="28"/>
  <c r="W18" i="31"/>
  <c r="N28" i="28"/>
  <c r="N27" i="28"/>
  <c r="N33" i="28"/>
  <c r="N32" i="28"/>
  <c r="N25" i="28"/>
  <c r="N24" i="28"/>
  <c r="N17" i="28"/>
  <c r="N16" i="28"/>
  <c r="W19" i="31"/>
  <c r="R20" i="31"/>
  <c r="W16" i="31"/>
  <c r="W15" i="31"/>
  <c r="W20" i="31"/>
  <c r="D10" i="35"/>
  <c r="D11" i="35" s="1"/>
  <c r="B28" i="33" l="1"/>
  <c r="I5" i="33" l="1"/>
  <c r="I10" i="33"/>
  <c r="I23" i="33"/>
  <c r="I24" i="33"/>
  <c r="I21" i="33" l="1"/>
  <c r="I20" i="33"/>
  <c r="I18" i="33"/>
  <c r="I17" i="33"/>
  <c r="I16" i="33"/>
  <c r="I15" i="33"/>
  <c r="I14" i="33"/>
  <c r="I11" i="33"/>
  <c r="I9" i="33"/>
  <c r="I8" i="33"/>
  <c r="I7" i="33"/>
  <c r="I25" i="33"/>
  <c r="I19" i="33"/>
  <c r="I13" i="33"/>
  <c r="I6" i="33"/>
  <c r="I22" i="33"/>
  <c r="I12" i="33"/>
  <c r="H21" i="33"/>
  <c r="H20" i="33"/>
  <c r="H19" i="33"/>
  <c r="H18" i="33"/>
  <c r="J17" i="33"/>
  <c r="H17" i="33"/>
  <c r="H16" i="33"/>
  <c r="J15" i="33"/>
  <c r="H15" i="33"/>
  <c r="H14" i="33"/>
  <c r="J14" i="33"/>
  <c r="H13" i="33"/>
  <c r="J13" i="33"/>
  <c r="H12" i="33"/>
  <c r="J11" i="33"/>
  <c r="H11" i="33"/>
  <c r="J10" i="33"/>
  <c r="H10" i="33"/>
  <c r="J9" i="33"/>
  <c r="H9" i="33"/>
  <c r="H8" i="33"/>
  <c r="J7" i="33"/>
  <c r="H7" i="33"/>
  <c r="H6" i="33"/>
  <c r="J5" i="33"/>
  <c r="H5" i="33"/>
  <c r="E28" i="33"/>
  <c r="I4" i="33"/>
  <c r="C28" i="33"/>
  <c r="H4" i="33"/>
  <c r="D28" i="33"/>
  <c r="J8" i="33" l="1"/>
  <c r="J12" i="33"/>
  <c r="J16" i="33"/>
  <c r="J6" i="33"/>
  <c r="J18" i="33"/>
  <c r="J20" i="33"/>
  <c r="H22" i="33"/>
  <c r="H23" i="33"/>
  <c r="J23" i="33"/>
  <c r="H24" i="33"/>
  <c r="J24" i="33"/>
  <c r="J25" i="33"/>
  <c r="H25" i="33"/>
  <c r="J19" i="33"/>
  <c r="J21" i="33"/>
  <c r="J22" i="33"/>
  <c r="J4" i="33"/>
  <c r="J14" i="30" l="1"/>
  <c r="K14" i="30"/>
  <c r="L14" i="30"/>
  <c r="M14" i="30"/>
  <c r="J15" i="30"/>
  <c r="K15" i="30"/>
  <c r="M15" i="30"/>
  <c r="J16" i="30"/>
  <c r="K16" i="30"/>
  <c r="L16" i="30"/>
  <c r="M16" i="30"/>
  <c r="J17" i="30"/>
  <c r="K17" i="30"/>
  <c r="L17" i="30"/>
  <c r="M17" i="30"/>
  <c r="J18" i="30"/>
  <c r="K18" i="30"/>
  <c r="L18" i="30"/>
  <c r="N18" i="30" s="1"/>
  <c r="M18" i="30"/>
  <c r="J19" i="30"/>
  <c r="K19" i="30"/>
  <c r="M19" i="30"/>
  <c r="J20" i="30"/>
  <c r="K20" i="30"/>
  <c r="M20" i="30"/>
  <c r="J21" i="30"/>
  <c r="K21" i="30"/>
  <c r="L21" i="30"/>
  <c r="N21" i="30" s="1"/>
  <c r="M21" i="30"/>
  <c r="J22" i="30"/>
  <c r="K22" i="30"/>
  <c r="L22" i="30"/>
  <c r="M22" i="30"/>
  <c r="J23" i="30"/>
  <c r="K23" i="30"/>
  <c r="L23" i="30"/>
  <c r="M23" i="30"/>
  <c r="J24" i="30"/>
  <c r="K24" i="30"/>
  <c r="L24" i="30"/>
  <c r="M24" i="30"/>
  <c r="J25" i="30"/>
  <c r="K25" i="30"/>
  <c r="L25" i="30"/>
  <c r="M25" i="30"/>
  <c r="J26" i="30"/>
  <c r="K26" i="30"/>
  <c r="L26" i="30"/>
  <c r="M26" i="30"/>
  <c r="J27" i="30"/>
  <c r="K27" i="30"/>
  <c r="L27" i="30"/>
  <c r="M27" i="30"/>
  <c r="J28" i="30"/>
  <c r="K28" i="30"/>
  <c r="L28" i="30"/>
  <c r="M28" i="30"/>
  <c r="J29" i="30"/>
  <c r="K29" i="30"/>
  <c r="L29" i="30"/>
  <c r="M29" i="30"/>
  <c r="J30" i="30"/>
  <c r="K30" i="30"/>
  <c r="L30" i="30"/>
  <c r="M30" i="30"/>
  <c r="J31" i="30"/>
  <c r="K31" i="30"/>
  <c r="L31" i="30"/>
  <c r="M31" i="30"/>
  <c r="J32" i="30"/>
  <c r="K32" i="30"/>
  <c r="L32" i="30"/>
  <c r="M32" i="30"/>
  <c r="J33" i="30"/>
  <c r="K33" i="30"/>
  <c r="L33" i="30"/>
  <c r="M33" i="30"/>
  <c r="J34" i="30"/>
  <c r="K34" i="30"/>
  <c r="L34" i="30"/>
  <c r="M34" i="30"/>
  <c r="J35" i="30"/>
  <c r="K35" i="30"/>
  <c r="L35" i="30"/>
  <c r="N35" i="30" s="1"/>
  <c r="M35" i="30"/>
  <c r="J14" i="29"/>
  <c r="K14" i="29"/>
  <c r="L14" i="29"/>
  <c r="M14" i="29"/>
  <c r="N14" i="29"/>
  <c r="J15" i="29"/>
  <c r="K15" i="29"/>
  <c r="M15" i="29"/>
  <c r="N15" i="29"/>
  <c r="J16" i="29"/>
  <c r="K16" i="29"/>
  <c r="L16" i="29"/>
  <c r="N16" i="29" s="1"/>
  <c r="M16" i="29"/>
  <c r="J17" i="29"/>
  <c r="K17" i="29"/>
  <c r="L17" i="29"/>
  <c r="M17" i="29"/>
  <c r="J18" i="29"/>
  <c r="K18" i="29"/>
  <c r="L18" i="29"/>
  <c r="M18" i="29"/>
  <c r="N18" i="29"/>
  <c r="J19" i="29"/>
  <c r="K19" i="29"/>
  <c r="N19" i="29"/>
  <c r="M19" i="29"/>
  <c r="J20" i="29"/>
  <c r="K20" i="29"/>
  <c r="M20" i="29"/>
  <c r="J21" i="29"/>
  <c r="K21" i="29"/>
  <c r="L21" i="29"/>
  <c r="N21" i="29" s="1"/>
  <c r="M21" i="29"/>
  <c r="J22" i="29"/>
  <c r="K22" i="29"/>
  <c r="L22" i="29"/>
  <c r="M22" i="29"/>
  <c r="N22" i="29"/>
  <c r="J23" i="29"/>
  <c r="K23" i="29"/>
  <c r="L23" i="29"/>
  <c r="M23" i="29"/>
  <c r="N23" i="29" s="1"/>
  <c r="J24" i="29"/>
  <c r="K24" i="29"/>
  <c r="L24" i="29"/>
  <c r="M24" i="29"/>
  <c r="J25" i="29"/>
  <c r="K25" i="29"/>
  <c r="L25" i="29"/>
  <c r="M25" i="29"/>
  <c r="J26" i="29"/>
  <c r="K26" i="29"/>
  <c r="L26" i="29"/>
  <c r="M26" i="29"/>
  <c r="J27" i="29"/>
  <c r="K27" i="29"/>
  <c r="L27" i="29"/>
  <c r="M27" i="29"/>
  <c r="J28" i="29"/>
  <c r="K28" i="29"/>
  <c r="L28" i="29"/>
  <c r="M28" i="29"/>
  <c r="J29" i="29"/>
  <c r="K29" i="29"/>
  <c r="L29" i="29"/>
  <c r="M29" i="29"/>
  <c r="J30" i="29"/>
  <c r="K30" i="29"/>
  <c r="L30" i="29"/>
  <c r="M30" i="29"/>
  <c r="J31" i="29"/>
  <c r="K31" i="29"/>
  <c r="L31" i="29"/>
  <c r="M31" i="29"/>
  <c r="J32" i="29"/>
  <c r="K32" i="29"/>
  <c r="L32" i="29"/>
  <c r="M32" i="29"/>
  <c r="J33" i="29"/>
  <c r="K33" i="29"/>
  <c r="L33" i="29"/>
  <c r="M33" i="29"/>
  <c r="J34" i="29"/>
  <c r="K34" i="29"/>
  <c r="L34" i="29"/>
  <c r="M34" i="29"/>
  <c r="J35" i="29"/>
  <c r="K35" i="29"/>
  <c r="L35" i="29"/>
  <c r="N35" i="29" s="1"/>
  <c r="M35" i="29"/>
  <c r="J14" i="27"/>
  <c r="K14" i="27"/>
  <c r="L14" i="27"/>
  <c r="N14" i="27" s="1"/>
  <c r="M14" i="27"/>
  <c r="J15" i="27"/>
  <c r="K15" i="27"/>
  <c r="M15" i="27"/>
  <c r="N15" i="27" s="1"/>
  <c r="J16" i="27"/>
  <c r="K16" i="27"/>
  <c r="L16" i="27"/>
  <c r="N16" i="27" s="1"/>
  <c r="M16" i="27"/>
  <c r="J17" i="27"/>
  <c r="K17" i="27"/>
  <c r="L17" i="27"/>
  <c r="M17" i="27"/>
  <c r="J18" i="27"/>
  <c r="K18" i="27"/>
  <c r="L18" i="27"/>
  <c r="N18" i="27" s="1"/>
  <c r="M18" i="27"/>
  <c r="J19" i="27"/>
  <c r="K19" i="27"/>
  <c r="M19" i="27"/>
  <c r="N19" i="27"/>
  <c r="J20" i="27"/>
  <c r="K20" i="27"/>
  <c r="N20" i="27"/>
  <c r="M20" i="27"/>
  <c r="J21" i="27"/>
  <c r="K21" i="27"/>
  <c r="L21" i="27"/>
  <c r="M21" i="27"/>
  <c r="J22" i="27"/>
  <c r="K22" i="27"/>
  <c r="L22" i="27"/>
  <c r="M22" i="27"/>
  <c r="J23" i="27"/>
  <c r="K23" i="27"/>
  <c r="L23" i="27"/>
  <c r="M23" i="27"/>
  <c r="J24" i="27"/>
  <c r="K24" i="27"/>
  <c r="L24" i="27"/>
  <c r="M24" i="27"/>
  <c r="J25" i="27"/>
  <c r="K25" i="27"/>
  <c r="L25" i="27"/>
  <c r="M25" i="27"/>
  <c r="J26" i="27"/>
  <c r="K26" i="27"/>
  <c r="L26" i="27"/>
  <c r="M26" i="27"/>
  <c r="J27" i="27"/>
  <c r="K27" i="27"/>
  <c r="L27" i="27"/>
  <c r="M27" i="27"/>
  <c r="J28" i="27"/>
  <c r="K28" i="27"/>
  <c r="L28" i="27"/>
  <c r="M28" i="27"/>
  <c r="J29" i="27"/>
  <c r="K29" i="27"/>
  <c r="L29" i="27"/>
  <c r="M29" i="27"/>
  <c r="J30" i="27"/>
  <c r="K30" i="27"/>
  <c r="L30" i="27"/>
  <c r="M30" i="27"/>
  <c r="J31" i="27"/>
  <c r="K31" i="27"/>
  <c r="L31" i="27"/>
  <c r="M31" i="27"/>
  <c r="J32" i="27"/>
  <c r="K32" i="27"/>
  <c r="L32" i="27"/>
  <c r="M32" i="27"/>
  <c r="J33" i="27"/>
  <c r="K33" i="27"/>
  <c r="L33" i="27"/>
  <c r="M33" i="27"/>
  <c r="J34" i="27"/>
  <c r="K34" i="27"/>
  <c r="L34" i="27"/>
  <c r="M34" i="27"/>
  <c r="J35" i="27"/>
  <c r="K35" i="27"/>
  <c r="L35" i="27"/>
  <c r="M35" i="27"/>
  <c r="N35" i="27" s="1"/>
  <c r="J14" i="26"/>
  <c r="K14" i="26"/>
  <c r="L14" i="26"/>
  <c r="M14" i="26"/>
  <c r="N14" i="26"/>
  <c r="J15" i="26"/>
  <c r="K15" i="26"/>
  <c r="M15" i="26"/>
  <c r="N15" i="26" s="1"/>
  <c r="J16" i="26"/>
  <c r="K16" i="26"/>
  <c r="L16" i="26"/>
  <c r="M16" i="26"/>
  <c r="J17" i="26"/>
  <c r="K17" i="26"/>
  <c r="L17" i="26"/>
  <c r="M17" i="26"/>
  <c r="J18" i="26"/>
  <c r="K18" i="26"/>
  <c r="L18" i="26"/>
  <c r="N18" i="26" s="1"/>
  <c r="M18" i="26"/>
  <c r="J19" i="26"/>
  <c r="K19" i="26"/>
  <c r="N19" i="26"/>
  <c r="M19" i="26"/>
  <c r="J20" i="26"/>
  <c r="K20" i="26"/>
  <c r="M20" i="26"/>
  <c r="J21" i="26"/>
  <c r="K21" i="26"/>
  <c r="L21" i="26"/>
  <c r="N21" i="26" s="1"/>
  <c r="M21" i="26"/>
  <c r="J22" i="26"/>
  <c r="K22" i="26"/>
  <c r="L22" i="26"/>
  <c r="M22" i="26"/>
  <c r="N22" i="26"/>
  <c r="J23" i="26"/>
  <c r="K23" i="26"/>
  <c r="L23" i="26"/>
  <c r="M23" i="26"/>
  <c r="J24" i="26"/>
  <c r="K24" i="26"/>
  <c r="L24" i="26"/>
  <c r="M24" i="26"/>
  <c r="J25" i="26"/>
  <c r="K25" i="26"/>
  <c r="L25" i="26"/>
  <c r="M25" i="26"/>
  <c r="J26" i="26"/>
  <c r="K26" i="26"/>
  <c r="L26" i="26"/>
  <c r="M26" i="26"/>
  <c r="J27" i="26"/>
  <c r="K27" i="26"/>
  <c r="L27" i="26"/>
  <c r="N27" i="26" s="1"/>
  <c r="M27" i="26"/>
  <c r="J28" i="26"/>
  <c r="K28" i="26"/>
  <c r="L28" i="26"/>
  <c r="M28" i="26"/>
  <c r="J29" i="26"/>
  <c r="K29" i="26"/>
  <c r="L29" i="26"/>
  <c r="M29" i="26"/>
  <c r="J30" i="26"/>
  <c r="K30" i="26"/>
  <c r="L30" i="26"/>
  <c r="M30" i="26"/>
  <c r="J31" i="26"/>
  <c r="K31" i="26"/>
  <c r="L31" i="26"/>
  <c r="N31" i="26" s="1"/>
  <c r="M31" i="26"/>
  <c r="J32" i="26"/>
  <c r="K32" i="26"/>
  <c r="L32" i="26"/>
  <c r="M32" i="26"/>
  <c r="J33" i="26"/>
  <c r="K33" i="26"/>
  <c r="L33" i="26"/>
  <c r="M33" i="26"/>
  <c r="J34" i="26"/>
  <c r="K34" i="26"/>
  <c r="L34" i="26"/>
  <c r="M34" i="26"/>
  <c r="J35" i="26"/>
  <c r="K35" i="26"/>
  <c r="L35" i="26"/>
  <c r="N35" i="26" s="1"/>
  <c r="M35" i="26"/>
  <c r="J14" i="25"/>
  <c r="K14" i="25"/>
  <c r="L14" i="25"/>
  <c r="M14" i="25"/>
  <c r="N14" i="25"/>
  <c r="J15" i="25"/>
  <c r="K15" i="25"/>
  <c r="M15" i="25"/>
  <c r="N15" i="25"/>
  <c r="J16" i="25"/>
  <c r="K16" i="25"/>
  <c r="L16" i="25"/>
  <c r="N16" i="25" s="1"/>
  <c r="M16" i="25"/>
  <c r="J17" i="25"/>
  <c r="K17" i="25"/>
  <c r="L17" i="25"/>
  <c r="M17" i="25"/>
  <c r="J18" i="25"/>
  <c r="K18" i="25"/>
  <c r="L18" i="25"/>
  <c r="N18" i="25" s="1"/>
  <c r="M18" i="25"/>
  <c r="J19" i="25"/>
  <c r="K19" i="25"/>
  <c r="M19" i="25"/>
  <c r="N19" i="25"/>
  <c r="J20" i="25"/>
  <c r="K20" i="25"/>
  <c r="N20" i="25"/>
  <c r="M20" i="25"/>
  <c r="J21" i="25"/>
  <c r="K21" i="25"/>
  <c r="L21" i="25"/>
  <c r="M21" i="25"/>
  <c r="J22" i="25"/>
  <c r="K22" i="25"/>
  <c r="L22" i="25"/>
  <c r="M22" i="25"/>
  <c r="N22" i="25"/>
  <c r="J23" i="25"/>
  <c r="K23" i="25"/>
  <c r="L23" i="25"/>
  <c r="M23" i="25"/>
  <c r="J24" i="25"/>
  <c r="K24" i="25"/>
  <c r="L24" i="25"/>
  <c r="M24" i="25"/>
  <c r="J25" i="25"/>
  <c r="K25" i="25"/>
  <c r="L25" i="25"/>
  <c r="M25" i="25"/>
  <c r="J26" i="25"/>
  <c r="K26" i="25"/>
  <c r="L26" i="25"/>
  <c r="M26" i="25"/>
  <c r="J27" i="25"/>
  <c r="K27" i="25"/>
  <c r="L27" i="25"/>
  <c r="M27" i="25"/>
  <c r="J28" i="25"/>
  <c r="K28" i="25"/>
  <c r="L28" i="25"/>
  <c r="M28" i="25"/>
  <c r="J29" i="25"/>
  <c r="K29" i="25"/>
  <c r="L29" i="25"/>
  <c r="M29" i="25"/>
  <c r="J30" i="25"/>
  <c r="K30" i="25"/>
  <c r="L30" i="25"/>
  <c r="M30" i="25"/>
  <c r="J31" i="25"/>
  <c r="K31" i="25"/>
  <c r="L31" i="25"/>
  <c r="M31" i="25"/>
  <c r="J32" i="25"/>
  <c r="K32" i="25"/>
  <c r="L32" i="25"/>
  <c r="M32" i="25"/>
  <c r="J33" i="25"/>
  <c r="K33" i="25"/>
  <c r="L33" i="25"/>
  <c r="M33" i="25"/>
  <c r="J34" i="25"/>
  <c r="K34" i="25"/>
  <c r="L34" i="25"/>
  <c r="M34" i="25"/>
  <c r="J35" i="25"/>
  <c r="K35" i="25"/>
  <c r="L35" i="25"/>
  <c r="N35" i="25" s="1"/>
  <c r="M35" i="25"/>
  <c r="N15" i="30" l="1"/>
  <c r="N22" i="30"/>
  <c r="N14" i="30"/>
  <c r="N19" i="30"/>
  <c r="N17" i="26"/>
  <c r="N30" i="26"/>
  <c r="N21" i="27"/>
  <c r="N20" i="29"/>
  <c r="N16" i="30"/>
  <c r="N20" i="30"/>
  <c r="N17" i="25"/>
  <c r="N20" i="26"/>
  <c r="N17" i="27"/>
  <c r="N34" i="26"/>
  <c r="N16" i="26"/>
  <c r="N22" i="27"/>
  <c r="N17" i="29"/>
  <c r="N21" i="25"/>
  <c r="N17" i="30"/>
  <c r="N30" i="29"/>
  <c r="N29" i="27"/>
  <c r="N23" i="26"/>
  <c r="N31" i="30"/>
  <c r="N30" i="30"/>
  <c r="N27" i="30"/>
  <c r="N23" i="30"/>
  <c r="N34" i="30"/>
  <c r="N26" i="30"/>
  <c r="N29" i="29"/>
  <c r="N28" i="29"/>
  <c r="N27" i="29"/>
  <c r="N26" i="29"/>
  <c r="N25" i="29"/>
  <c r="N24" i="29"/>
  <c r="N31" i="29"/>
  <c r="N34" i="29"/>
  <c r="N33" i="29"/>
  <c r="N32" i="29"/>
  <c r="N26" i="27"/>
  <c r="N28" i="27"/>
  <c r="N27" i="27"/>
  <c r="N23" i="27"/>
  <c r="N34" i="27"/>
  <c r="N31" i="27"/>
  <c r="N30" i="27"/>
  <c r="N26" i="26"/>
  <c r="N34" i="25"/>
  <c r="N33" i="25"/>
  <c r="N32" i="25"/>
  <c r="N30" i="25"/>
  <c r="N29" i="25"/>
  <c r="N28" i="25"/>
  <c r="N27" i="25"/>
  <c r="N26" i="25"/>
  <c r="N25" i="25"/>
  <c r="N24" i="25"/>
  <c r="N31" i="25"/>
  <c r="N23" i="25"/>
  <c r="N29" i="30"/>
  <c r="N28" i="30"/>
  <c r="N33" i="30"/>
  <c r="N32" i="30"/>
  <c r="N25" i="30"/>
  <c r="N24" i="30"/>
  <c r="N33" i="27"/>
  <c r="N32" i="27"/>
  <c r="N25" i="27"/>
  <c r="N24" i="27"/>
  <c r="N29" i="26"/>
  <c r="N28" i="26"/>
  <c r="N33" i="26"/>
  <c r="N32" i="26"/>
  <c r="N25" i="26"/>
  <c r="N24" i="26"/>
</calcChain>
</file>

<file path=xl/sharedStrings.xml><?xml version="1.0" encoding="utf-8"?>
<sst xmlns="http://schemas.openxmlformats.org/spreadsheetml/2006/main" count="1785" uniqueCount="176">
  <si>
    <t>Grand Total</t>
  </si>
  <si>
    <t>Per</t>
  </si>
  <si>
    <t>Total_Data</t>
  </si>
  <si>
    <t>Local_Currency</t>
  </si>
  <si>
    <t>Baseline</t>
  </si>
  <si>
    <t>Working</t>
  </si>
  <si>
    <t>ICP_None</t>
  </si>
  <si>
    <t>SouthKorea</t>
  </si>
  <si>
    <t>OperatingExpenses</t>
  </si>
  <si>
    <t>Subaccounts</t>
  </si>
  <si>
    <t>Cost Center</t>
  </si>
  <si>
    <t>72531014 : Project CC</t>
  </si>
  <si>
    <t>72531025 : Country Leadership - Korea</t>
  </si>
  <si>
    <t>Final</t>
  </si>
  <si>
    <t>ExpenseDetail</t>
  </si>
  <si>
    <t>PersonnelCosts</t>
  </si>
  <si>
    <t>Transportation</t>
  </si>
  <si>
    <t>MiscellaneousExpenseDetail</t>
  </si>
  <si>
    <t>OtherExpenses</t>
  </si>
  <si>
    <t>DepreciationandAmortizationDetails</t>
  </si>
  <si>
    <t>TotalAllocations</t>
  </si>
  <si>
    <t>TotalTravelandEntertainment</t>
  </si>
  <si>
    <t>TotalMarketing</t>
  </si>
  <si>
    <t>TotalProfessionalFees</t>
  </si>
  <si>
    <t>TotalIT</t>
  </si>
  <si>
    <t>TotalOccupancyExpense</t>
  </si>
  <si>
    <t>TotalOfficeandOperatingSupplies</t>
  </si>
  <si>
    <t>TotalInsurance</t>
  </si>
  <si>
    <t>UniqueDistributionExpenses</t>
  </si>
  <si>
    <t>Tax</t>
  </si>
  <si>
    <t>Per</t>
    <phoneticPr fontId="1" type="noConversion"/>
  </si>
  <si>
    <t>Total_Data</t>
    <phoneticPr fontId="1" type="noConversion"/>
  </si>
  <si>
    <t>Local_Currency</t>
    <phoneticPr fontId="1" type="noConversion"/>
  </si>
  <si>
    <t>Baseline</t>
    <phoneticPr fontId="1" type="noConversion"/>
  </si>
  <si>
    <t>Working</t>
    <phoneticPr fontId="1" type="noConversion"/>
  </si>
  <si>
    <t xml:space="preserve">
Final</t>
    <phoneticPr fontId="1" type="noConversion"/>
  </si>
  <si>
    <t>AOP</t>
    <phoneticPr fontId="1" type="noConversion"/>
  </si>
  <si>
    <t>Actual</t>
    <phoneticPr fontId="1" type="noConversion"/>
  </si>
  <si>
    <t>ICP_None</t>
    <phoneticPr fontId="1" type="noConversion"/>
  </si>
  <si>
    <t>SouthKorea</t>
    <phoneticPr fontId="1" type="noConversion"/>
  </si>
  <si>
    <t>OperatingExpenses</t>
    <phoneticPr fontId="1" type="noConversion"/>
  </si>
  <si>
    <t>FY18</t>
    <phoneticPr fontId="1" type="noConversion"/>
  </si>
  <si>
    <t>TMOPL</t>
    <phoneticPr fontId="1" type="noConversion"/>
  </si>
  <si>
    <t>LSSouthKorea</t>
    <phoneticPr fontId="1" type="noConversion"/>
  </si>
  <si>
    <t xml:space="preserve">
Jan</t>
    <phoneticPr fontId="1" type="noConversion"/>
  </si>
  <si>
    <t xml:space="preserve">
Feb</t>
    <phoneticPr fontId="1" type="noConversion"/>
  </si>
  <si>
    <t>Q1</t>
    <phoneticPr fontId="1" type="noConversion"/>
  </si>
  <si>
    <t>ProvisionsandReserves</t>
  </si>
  <si>
    <t>ManufacturingCosts</t>
  </si>
  <si>
    <t>ThirdPartyCommissions</t>
  </si>
  <si>
    <t>TotalLegal</t>
  </si>
  <si>
    <t>TotalRoyalty</t>
  </si>
  <si>
    <t>TotalMiscellaneousOther</t>
  </si>
  <si>
    <t>Jan</t>
  </si>
  <si>
    <t>Feb</t>
  </si>
  <si>
    <t>Actual</t>
  </si>
  <si>
    <t>FebQTD</t>
    <phoneticPr fontId="1" type="noConversion"/>
  </si>
  <si>
    <t>Cost Center - ID</t>
  </si>
  <si>
    <t>Total</t>
  </si>
  <si>
    <t>72531014</t>
  </si>
  <si>
    <t>72531018</t>
  </si>
  <si>
    <t>72531024</t>
  </si>
  <si>
    <t>72531025</t>
  </si>
  <si>
    <t>As of Mar</t>
    <phoneticPr fontId="1" type="noConversion"/>
  </si>
  <si>
    <t>CC</t>
    <phoneticPr fontId="1" type="noConversion"/>
  </si>
  <si>
    <t>Worker</t>
    <phoneticPr fontId="1" type="noConversion"/>
  </si>
  <si>
    <t>72531003</t>
  </si>
  <si>
    <t>72531035</t>
  </si>
  <si>
    <t>CC 3</t>
    <phoneticPr fontId="1" type="noConversion"/>
  </si>
  <si>
    <t>CC 7</t>
    <phoneticPr fontId="1" type="noConversion"/>
  </si>
  <si>
    <t>DB상 Short 설정한경우</t>
    <phoneticPr fontId="1" type="noConversion"/>
  </si>
  <si>
    <t>Per</t>
    <phoneticPr fontId="1" type="noConversion"/>
  </si>
  <si>
    <t>Total_Data</t>
    <phoneticPr fontId="1" type="noConversion"/>
  </si>
  <si>
    <t>Local_Currency</t>
    <phoneticPr fontId="1" type="noConversion"/>
  </si>
  <si>
    <t>Baseline</t>
    <phoneticPr fontId="1" type="noConversion"/>
  </si>
  <si>
    <t xml:space="preserve">
Final</t>
    <phoneticPr fontId="1" type="noConversion"/>
  </si>
  <si>
    <t>Working</t>
    <phoneticPr fontId="1" type="noConversion"/>
  </si>
  <si>
    <t>Subaccounts</t>
    <phoneticPr fontId="1" type="noConversion"/>
  </si>
  <si>
    <t>ICP_None</t>
    <phoneticPr fontId="1" type="noConversion"/>
  </si>
  <si>
    <t>SouthKorea</t>
    <phoneticPr fontId="1" type="noConversion"/>
  </si>
  <si>
    <t>OperatingExpenses</t>
    <phoneticPr fontId="1" type="noConversion"/>
  </si>
  <si>
    <t>TMOPL</t>
    <phoneticPr fontId="1" type="noConversion"/>
  </si>
  <si>
    <t xml:space="preserve">
Jan</t>
    <phoneticPr fontId="1" type="noConversion"/>
  </si>
  <si>
    <t xml:space="preserve">
Feb</t>
    <phoneticPr fontId="1" type="noConversion"/>
  </si>
  <si>
    <t xml:space="preserve">
Mar</t>
    <phoneticPr fontId="1" type="noConversion"/>
  </si>
  <si>
    <t xml:space="preserve">
Q1</t>
    <phoneticPr fontId="1" type="noConversion"/>
  </si>
  <si>
    <t xml:space="preserve">
Q2</t>
    <phoneticPr fontId="1" type="noConversion"/>
  </si>
  <si>
    <t xml:space="preserve">
Q3</t>
    <phoneticPr fontId="1" type="noConversion"/>
  </si>
  <si>
    <t xml:space="preserve">
Q4</t>
    <phoneticPr fontId="1" type="noConversion"/>
  </si>
  <si>
    <t>YearTotal</t>
    <phoneticPr fontId="1" type="noConversion"/>
  </si>
  <si>
    <t>Actual</t>
    <phoneticPr fontId="1" type="noConversion"/>
  </si>
  <si>
    <t>AOP</t>
    <phoneticPr fontId="1" type="noConversion"/>
  </si>
  <si>
    <t>LSSouthKorea</t>
    <phoneticPr fontId="1" type="noConversion"/>
  </si>
  <si>
    <t>FY18</t>
    <phoneticPr fontId="1" type="noConversion"/>
  </si>
  <si>
    <t xml:space="preserve">
Jan</t>
    <phoneticPr fontId="1" type="noConversion"/>
  </si>
  <si>
    <t xml:space="preserve">
Feb</t>
    <phoneticPr fontId="1" type="noConversion"/>
  </si>
  <si>
    <t>Q1</t>
    <phoneticPr fontId="1" type="noConversion"/>
  </si>
  <si>
    <t>Per</t>
    <phoneticPr fontId="1" type="noConversion"/>
  </si>
  <si>
    <t>Total_Data</t>
    <phoneticPr fontId="1" type="noConversion"/>
  </si>
  <si>
    <t>Local_Currency</t>
    <phoneticPr fontId="1" type="noConversion"/>
  </si>
  <si>
    <t>Baseline</t>
    <phoneticPr fontId="1" type="noConversion"/>
  </si>
  <si>
    <t xml:space="preserve">
Final</t>
    <phoneticPr fontId="1" type="noConversion"/>
  </si>
  <si>
    <t>Working</t>
    <phoneticPr fontId="1" type="noConversion"/>
  </si>
  <si>
    <t>ICP_None</t>
    <phoneticPr fontId="1" type="noConversion"/>
  </si>
  <si>
    <t>SouthKorea</t>
    <phoneticPr fontId="1" type="noConversion"/>
  </si>
  <si>
    <t>OperatingExpenses</t>
    <phoneticPr fontId="1" type="noConversion"/>
  </si>
  <si>
    <t>TMOPL</t>
    <phoneticPr fontId="1" type="noConversion"/>
  </si>
  <si>
    <t xml:space="preserve">
Jan</t>
    <phoneticPr fontId="1" type="noConversion"/>
  </si>
  <si>
    <t xml:space="preserve">
Feb</t>
    <phoneticPr fontId="1" type="noConversion"/>
  </si>
  <si>
    <t xml:space="preserve">
Mar</t>
    <phoneticPr fontId="1" type="noConversion"/>
  </si>
  <si>
    <t xml:space="preserve">
Q1</t>
    <phoneticPr fontId="1" type="noConversion"/>
  </si>
  <si>
    <t xml:space="preserve">
Q2</t>
    <phoneticPr fontId="1" type="noConversion"/>
  </si>
  <si>
    <t xml:space="preserve">
Q3</t>
    <phoneticPr fontId="1" type="noConversion"/>
  </si>
  <si>
    <t xml:space="preserve">
Q4</t>
    <phoneticPr fontId="1" type="noConversion"/>
  </si>
  <si>
    <t>YearTotal</t>
    <phoneticPr fontId="1" type="noConversion"/>
  </si>
  <si>
    <t>Actual</t>
    <phoneticPr fontId="1" type="noConversion"/>
  </si>
  <si>
    <t>AOP</t>
    <phoneticPr fontId="1" type="noConversion"/>
  </si>
  <si>
    <t>KAC, Retirement Pension Plan↑,  4대보험↑</t>
    <phoneticPr fontId="1" type="noConversion"/>
  </si>
  <si>
    <t>맨파워그룹 근로자파견</t>
    <phoneticPr fontId="1" type="noConversion"/>
  </si>
  <si>
    <t>Parking tickets used</t>
    <phoneticPr fontId="1" type="noConversion"/>
  </si>
  <si>
    <t>office supplies</t>
    <phoneticPr fontId="1" type="noConversion"/>
  </si>
  <si>
    <r>
      <rPr>
        <sz val="11"/>
        <color theme="1"/>
        <rFont val="맑은 고딕"/>
        <family val="3"/>
        <charset val="129"/>
      </rPr>
      <t>근로자파견</t>
    </r>
    <r>
      <rPr>
        <sz val="11"/>
        <color theme="1"/>
        <rFont val="Calibri"/>
        <family val="2"/>
      </rPr>
      <t>, Parking tickets used</t>
    </r>
    <phoneticPr fontId="1" type="noConversion"/>
  </si>
  <si>
    <t>Sales commission under accrual</t>
    <phoneticPr fontId="1" type="noConversion"/>
  </si>
  <si>
    <t>감가상각</t>
    <phoneticPr fontId="1" type="noConversion"/>
  </si>
  <si>
    <t>total allocaiton to be investigated</t>
    <phoneticPr fontId="1" type="noConversion"/>
  </si>
  <si>
    <t>Account Reclass to T&amp;E</t>
    <phoneticPr fontId="1" type="noConversion"/>
  </si>
  <si>
    <t>Account Reclass from TotalIT</t>
    <phoneticPr fontId="1" type="noConversion"/>
  </si>
  <si>
    <t>Parking tickets and lot used</t>
    <phoneticPr fontId="1" type="noConversion"/>
  </si>
  <si>
    <t>Laptop purchase</t>
    <phoneticPr fontId="1" type="noConversion"/>
  </si>
  <si>
    <t>대전 dry ice 유성상사 2달치</t>
  </si>
  <si>
    <t>Temp labor</t>
    <phoneticPr fontId="1" type="noConversion"/>
  </si>
  <si>
    <t>Temp labor, Parking tickets and lot used, supplies</t>
    <phoneticPr fontId="1" type="noConversion"/>
  </si>
  <si>
    <r>
      <t>Sales Commission under accrual, Worker's Comp↑</t>
    </r>
    <r>
      <rPr>
        <sz val="11"/>
        <color theme="1"/>
        <rFont val="돋움"/>
        <family val="2"/>
        <charset val="129"/>
      </rPr>
      <t>, 4대보험↑</t>
    </r>
    <phoneticPr fontId="1" type="noConversion"/>
  </si>
  <si>
    <t>Account Reclass from Total IT</t>
    <phoneticPr fontId="1" type="noConversion"/>
  </si>
  <si>
    <r>
      <t>맨파워</t>
    </r>
    <r>
      <rPr>
        <sz val="11"/>
        <color theme="1"/>
        <rFont val="돋움"/>
        <family val="2"/>
        <charset val="129"/>
      </rPr>
      <t>, 인트로맨 근로자파견</t>
    </r>
    <phoneticPr fontId="1" type="noConversion"/>
  </si>
  <si>
    <t>N/A</t>
    <phoneticPr fontId="1" type="noConversion"/>
  </si>
  <si>
    <t>Sales Commission under accrual, KAC, Retirement Pension Plan↑</t>
    <phoneticPr fontId="1" type="noConversion"/>
  </si>
  <si>
    <t>interplant freight</t>
    <phoneticPr fontId="1" type="noConversion"/>
  </si>
  <si>
    <t>Increased Meals, Ent &amp; Hotel, Account Reclass from TotalIT</t>
    <phoneticPr fontId="1" type="noConversion"/>
  </si>
  <si>
    <r>
      <t>Increase T&amp;E, 근로자파견</t>
    </r>
    <r>
      <rPr>
        <sz val="11"/>
        <color theme="1"/>
        <rFont val="돋움"/>
        <family val="2"/>
        <charset val="129"/>
      </rPr>
      <t>, Parking Tickets used</t>
    </r>
    <phoneticPr fontId="1" type="noConversion"/>
  </si>
  <si>
    <r>
      <t>Attune 장비</t>
    </r>
    <r>
      <rPr>
        <sz val="11"/>
        <color theme="1"/>
        <rFont val="돋움"/>
        <family val="2"/>
        <charset val="129"/>
      </rPr>
      <t xml:space="preserve"> demo</t>
    </r>
    <phoneticPr fontId="1" type="noConversion"/>
  </si>
  <si>
    <r>
      <t>키스템프</t>
    </r>
    <r>
      <rPr>
        <sz val="11"/>
        <color theme="1"/>
        <rFont val="돋움"/>
        <family val="2"/>
        <charset val="129"/>
      </rPr>
      <t xml:space="preserve"> 근로자파견</t>
    </r>
    <phoneticPr fontId="1" type="noConversion"/>
  </si>
  <si>
    <t>Sales commission under accrual, KAC, Retirement Pension Plan↑</t>
    <phoneticPr fontId="1" type="noConversion"/>
  </si>
  <si>
    <t>T&amp;E, Parking tickets used</t>
    <phoneticPr fontId="1" type="noConversion"/>
  </si>
  <si>
    <t>boarding and vehicle expense</t>
    <phoneticPr fontId="1" type="noConversion"/>
  </si>
  <si>
    <t>QTD Act</t>
    <phoneticPr fontId="1" type="noConversion"/>
  </si>
  <si>
    <t>Gap</t>
    <phoneticPr fontId="1" type="noConversion"/>
  </si>
  <si>
    <t>Comments</t>
    <phoneticPr fontId="1" type="noConversion"/>
  </si>
  <si>
    <t>Jan</t>
    <phoneticPr fontId="1" type="noConversion"/>
  </si>
  <si>
    <t>Feb</t>
    <phoneticPr fontId="1" type="noConversion"/>
  </si>
  <si>
    <t>Account Reclass to T&amp;E</t>
  </si>
  <si>
    <t>Parking tickets and lot used</t>
  </si>
  <si>
    <t>total allocaiton to be investigated</t>
  </si>
  <si>
    <t>interplant freight</t>
  </si>
  <si>
    <t>Temp labor, Parking tickets and lot used, supplies, T&amp;E</t>
    <phoneticPr fontId="1" type="noConversion"/>
  </si>
  <si>
    <t>HC</t>
    <phoneticPr fontId="1" type="noConversion"/>
  </si>
  <si>
    <t>QTD AOP</t>
    <phoneticPr fontId="1" type="noConversion"/>
  </si>
  <si>
    <t>DP_XXX_72531003</t>
  </si>
  <si>
    <t>DP_XXX_72531014</t>
  </si>
  <si>
    <t>DP_XXX_72531018</t>
  </si>
  <si>
    <t>DP_XXX_72531023</t>
  </si>
  <si>
    <t>DP_XXX_72531024</t>
  </si>
  <si>
    <t>DP_XXX_72531035</t>
  </si>
  <si>
    <t>XXX</t>
  </si>
  <si>
    <t>XXX 1 CC1</t>
  </si>
  <si>
    <t>XXX 2</t>
  </si>
  <si>
    <t>소모품 2달치 주문</t>
  </si>
  <si>
    <t>Sales Commission under accrual, Korea annual event, Retirement Pension Plan↑, Worker's Comp↑, 4대보험↑</t>
  </si>
  <si>
    <t>Account Reclass from IT, Increased Meals, Ent &amp; Hotel, boarding and vehicle expense</t>
  </si>
  <si>
    <t>Temp labor</t>
  </si>
  <si>
    <t>office supplies, Laptop purchase, demo</t>
  </si>
  <si>
    <t>FYxx</t>
  </si>
  <si>
    <t>72531003 : FFF</t>
  </si>
  <si>
    <t>72531018 : Regional FFF</t>
  </si>
  <si>
    <t>72531024 : Customer Service</t>
  </si>
  <si>
    <t>72531035 : KR FFF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</si>
</sst>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0_ ;[Red]\-#,##0\ "/>
  </numFmts>
  <fonts count="13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EDA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2" fillId="0" borderId="0"/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2" fillId="0" borderId="0" xfId="1"/>
    <xf numFmtId="0" fontId="3" fillId="0" borderId="0" xfId="1" applyFont="1" applyAlignment="1">
      <alignment vertical="center"/>
    </xf>
    <xf numFmtId="0" fontId="2" fillId="0" borderId="0" xfId="1" applyAlignment="1">
      <alignment vertical="center"/>
    </xf>
    <xf numFmtId="49" fontId="4" fillId="3" borderId="1" xfId="0" applyNumberFormat="1" applyFont="1" applyFill="1" applyBorder="1" applyAlignment="1" applyProtection="1">
      <alignment vertical="top"/>
      <protection locked="0"/>
    </xf>
    <xf numFmtId="49" fontId="4" fillId="3" borderId="1" xfId="0" applyNumberFormat="1" applyFont="1" applyFill="1" applyBorder="1" applyProtection="1">
      <protection locked="0"/>
    </xf>
    <xf numFmtId="49" fontId="4" fillId="3" borderId="1" xfId="0" applyNumberFormat="1" applyFont="1" applyFill="1" applyBorder="1" applyAlignment="1" applyProtection="1">
      <alignment horizontal="left" indent="1"/>
      <protection locked="0"/>
    </xf>
    <xf numFmtId="49" fontId="4" fillId="3" borderId="1" xfId="0" applyNumberFormat="1" applyFont="1" applyFill="1" applyBorder="1" applyAlignment="1" applyProtection="1">
      <alignment horizontal="left" indent="2"/>
      <protection locked="0"/>
    </xf>
    <xf numFmtId="0" fontId="4" fillId="0" borderId="1" xfId="1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1" xfId="2" applyFont="1" applyFill="1" applyBorder="1" applyAlignment="1" applyProtection="1">
      <protection locked="0"/>
    </xf>
    <xf numFmtId="49" fontId="4" fillId="3" borderId="1" xfId="2" applyNumberFormat="1" applyFont="1" applyFill="1" applyBorder="1" applyAlignment="1" applyProtection="1">
      <alignment vertical="top"/>
      <protection locked="0"/>
    </xf>
    <xf numFmtId="0" fontId="4" fillId="0" borderId="0" xfId="2" applyFont="1">
      <alignment vertical="center"/>
    </xf>
    <xf numFmtId="49" fontId="4" fillId="3" borderId="1" xfId="2" applyNumberFormat="1" applyFont="1" applyFill="1" applyBorder="1" applyAlignment="1" applyProtection="1">
      <alignment vertical="top" wrapText="1"/>
      <protection locked="0"/>
    </xf>
    <xf numFmtId="49" fontId="4" fillId="3" borderId="1" xfId="2" applyNumberFormat="1" applyFont="1" applyFill="1" applyBorder="1" applyAlignment="1" applyProtection="1">
      <alignment horizontal="left" indent="1"/>
      <protection locked="0"/>
    </xf>
    <xf numFmtId="0" fontId="5" fillId="0" borderId="0" xfId="2" applyFont="1">
      <alignment vertical="center"/>
    </xf>
    <xf numFmtId="0" fontId="4" fillId="0" borderId="0" xfId="1" applyFont="1"/>
    <xf numFmtId="49" fontId="4" fillId="3" borderId="2" xfId="0" applyNumberFormat="1" applyFont="1" applyFill="1" applyBorder="1" applyAlignment="1" applyProtection="1">
      <alignment vertical="top"/>
      <protection locked="0"/>
    </xf>
    <xf numFmtId="49" fontId="4" fillId="3" borderId="3" xfId="0" applyNumberFormat="1" applyFont="1" applyFill="1" applyBorder="1" applyAlignment="1" applyProtection="1">
      <alignment vertical="top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38" fontId="4" fillId="0" borderId="0" xfId="2" applyNumberFormat="1" applyFont="1">
      <alignment vertical="center"/>
    </xf>
    <xf numFmtId="38" fontId="4" fillId="4" borderId="1" xfId="0" applyNumberFormat="1" applyFont="1" applyFill="1" applyBorder="1" applyProtection="1">
      <protection locked="0"/>
    </xf>
    <xf numFmtId="38" fontId="4" fillId="4" borderId="2" xfId="0" applyNumberFormat="1" applyFont="1" applyFill="1" applyBorder="1" applyProtection="1">
      <protection locked="0"/>
    </xf>
    <xf numFmtId="38" fontId="4" fillId="0" borderId="0" xfId="1" applyNumberFormat="1" applyFont="1"/>
    <xf numFmtId="38" fontId="4" fillId="4" borderId="3" xfId="0" applyNumberFormat="1" applyFont="1" applyFill="1" applyBorder="1" applyProtection="1">
      <protection locked="0"/>
    </xf>
    <xf numFmtId="38" fontId="4" fillId="4" borderId="1" xfId="2" applyNumberFormat="1" applyFont="1" applyFill="1" applyBorder="1" applyAlignment="1" applyProtection="1">
      <protection locked="0"/>
    </xf>
    <xf numFmtId="38" fontId="5" fillId="0" borderId="0" xfId="2" applyNumberFormat="1" applyFont="1">
      <alignment vertical="center"/>
    </xf>
    <xf numFmtId="0" fontId="4" fillId="3" borderId="1" xfId="2" applyFont="1" applyFill="1" applyBorder="1" applyProtection="1">
      <alignment vertical="center"/>
      <protection locked="0"/>
    </xf>
    <xf numFmtId="49" fontId="4" fillId="3" borderId="1" xfId="2" applyNumberFormat="1" applyFont="1" applyFill="1" applyBorder="1" applyAlignment="1" applyProtection="1">
      <alignment horizontal="left"/>
      <protection locked="0"/>
    </xf>
    <xf numFmtId="49" fontId="4" fillId="3" borderId="1" xfId="2" applyNumberFormat="1" applyFont="1" applyFill="1" applyBorder="1" applyAlignment="1" applyProtection="1">
      <alignment horizontal="left" vertical="center" indent="2"/>
      <protection locked="0"/>
    </xf>
    <xf numFmtId="49" fontId="4" fillId="3" borderId="1" xfId="2" applyNumberFormat="1" applyFont="1" applyFill="1" applyBorder="1" applyAlignment="1" applyProtection="1">
      <alignment horizontal="left" vertical="center" indent="1"/>
      <protection locked="0"/>
    </xf>
    <xf numFmtId="49" fontId="4" fillId="3" borderId="1" xfId="2" applyNumberFormat="1" applyFont="1" applyFill="1" applyBorder="1" applyProtection="1">
      <alignment vertical="center"/>
      <protection locked="0"/>
    </xf>
    <xf numFmtId="3" fontId="4" fillId="0" borderId="0" xfId="2" applyNumberFormat="1" applyFont="1">
      <alignment vertical="center"/>
    </xf>
    <xf numFmtId="38" fontId="4" fillId="0" borderId="0" xfId="0" applyNumberFormat="1" applyFont="1"/>
    <xf numFmtId="3" fontId="4" fillId="0" borderId="0" xfId="0" applyNumberFormat="1" applyFo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0" xfId="1" quotePrefix="1" applyFont="1"/>
    <xf numFmtId="0" fontId="5" fillId="2" borderId="0" xfId="0" applyFont="1" applyFill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38" fontId="5" fillId="0" borderId="0" xfId="2" applyNumberFormat="1" applyFont="1" applyAlignment="1"/>
    <xf numFmtId="49" fontId="4" fillId="3" borderId="1" xfId="2" applyNumberFormat="1" applyFont="1" applyFill="1" applyBorder="1" applyAlignment="1" applyProtection="1">
      <protection locked="0"/>
    </xf>
    <xf numFmtId="49" fontId="4" fillId="3" borderId="1" xfId="0" applyNumberFormat="1" applyFont="1" applyFill="1" applyBorder="1" applyAlignment="1" applyProtection="1">
      <alignment vertical="center"/>
      <protection locked="0"/>
    </xf>
    <xf numFmtId="49" fontId="4" fillId="3" borderId="1" xfId="0" applyNumberFormat="1" applyFont="1" applyFill="1" applyBorder="1" applyAlignment="1" applyProtection="1">
      <alignment horizontal="left" vertical="center" indent="1"/>
      <protection locked="0"/>
    </xf>
    <xf numFmtId="49" fontId="4" fillId="3" borderId="1" xfId="0" applyNumberFormat="1" applyFont="1" applyFill="1" applyBorder="1" applyAlignment="1" applyProtection="1">
      <alignment horizontal="left" vertical="center" indent="2"/>
      <protection locked="0"/>
    </xf>
    <xf numFmtId="38" fontId="7" fillId="0" borderId="0" xfId="1" applyNumberFormat="1" applyFont="1"/>
    <xf numFmtId="38" fontId="8" fillId="0" borderId="0" xfId="1" applyNumberFormat="1" applyFont="1"/>
    <xf numFmtId="38" fontId="10" fillId="0" borderId="0" xfId="1" applyNumberFormat="1" applyFont="1"/>
    <xf numFmtId="164" fontId="0" fillId="0" borderId="0" xfId="3" applyFont="1" applyAlignment="1"/>
    <xf numFmtId="49" fontId="4" fillId="3" borderId="0" xfId="0" applyNumberFormat="1" applyFont="1" applyFill="1" applyBorder="1" applyAlignment="1" applyProtection="1">
      <alignment horizontal="left" vertical="center" indent="2"/>
      <protection locked="0"/>
    </xf>
    <xf numFmtId="0" fontId="12" fillId="5" borderId="0" xfId="0" applyFont="1" applyFill="1" applyAlignment="1">
      <alignment horizontal="center"/>
    </xf>
    <xf numFmtId="164" fontId="12" fillId="5" borderId="0" xfId="3" applyFont="1" applyFill="1" applyAlignment="1">
      <alignment horizontal="center"/>
    </xf>
    <xf numFmtId="165" fontId="0" fillId="0" borderId="0" xfId="3" applyNumberFormat="1" applyFont="1" applyAlignment="1"/>
  </cellXfs>
  <cellStyles count="4">
    <cellStyle name="Comma [0]" xfId="3" builtinId="6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112859</xdr:colOff>
      <xdr:row>10</xdr:row>
      <xdr:rowOff>103251</xdr:rowOff>
    </xdr:from>
    <xdr:to>
      <xdr:col>19</xdr:col>
      <xdr:colOff>56029</xdr:colOff>
      <xdr:row>12</xdr:row>
      <xdr:rowOff>172251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914C58-DC45-449E-85A8-33D3ECB9D0DF}"/>
            </a:ext>
          </a:extLst>
        </xdr:cNvPr>
        <xdr:cNvSpPr/>
      </xdr:nvSpPr>
      <xdr:spPr>
        <a:xfrm>
          <a:off x="6446984" y="103251"/>
          <a:ext cx="2324420" cy="4500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  <xdr:twoCellAnchor>
    <xdr:from>
      <xdr:col>20</xdr:col>
      <xdr:colOff>112059</xdr:colOff>
      <xdr:row>10</xdr:row>
      <xdr:rowOff>100850</xdr:rowOff>
    </xdr:from>
    <xdr:to>
      <xdr:col>23</xdr:col>
      <xdr:colOff>0</xdr:colOff>
      <xdr:row>12</xdr:row>
      <xdr:rowOff>169850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EA3E29D-9B0E-4B87-BAA7-C15BDEBE4455}"/>
            </a:ext>
          </a:extLst>
        </xdr:cNvPr>
        <xdr:cNvSpPr/>
      </xdr:nvSpPr>
      <xdr:spPr>
        <a:xfrm>
          <a:off x="8951259" y="100850"/>
          <a:ext cx="3459816" cy="4500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54429</xdr:rowOff>
    </xdr:from>
    <xdr:to>
      <xdr:col>9</xdr:col>
      <xdr:colOff>1183821</xdr:colOff>
      <xdr:row>2</xdr:row>
      <xdr:rowOff>134473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DF2A20-C344-43C0-B4C2-420308A5795F}"/>
            </a:ext>
          </a:extLst>
        </xdr:cNvPr>
        <xdr:cNvSpPr/>
      </xdr:nvSpPr>
      <xdr:spPr>
        <a:xfrm>
          <a:off x="10096500" y="54429"/>
          <a:ext cx="3374571" cy="461044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10</xdr:row>
      <xdr:rowOff>84205</xdr:rowOff>
    </xdr:from>
    <xdr:to>
      <xdr:col>14</xdr:col>
      <xdr:colOff>2993572</xdr:colOff>
      <xdr:row>12</xdr:row>
      <xdr:rowOff>136070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0F7E6D-03B4-4981-B1DF-EDBD6BDCD9CF}"/>
            </a:ext>
          </a:extLst>
        </xdr:cNvPr>
        <xdr:cNvSpPr/>
      </xdr:nvSpPr>
      <xdr:spPr>
        <a:xfrm>
          <a:off x="18818678" y="1989205"/>
          <a:ext cx="6422573" cy="43286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10</xdr:row>
      <xdr:rowOff>95251</xdr:rowOff>
    </xdr:from>
    <xdr:to>
      <xdr:col>10</xdr:col>
      <xdr:colOff>1183823</xdr:colOff>
      <xdr:row>12</xdr:row>
      <xdr:rowOff>136071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5801DF8-71C6-4AD6-8DB2-B8F701FDB7F2}"/>
            </a:ext>
          </a:extLst>
        </xdr:cNvPr>
        <xdr:cNvSpPr/>
      </xdr:nvSpPr>
      <xdr:spPr>
        <a:xfrm>
          <a:off x="16396607" y="2000251"/>
          <a:ext cx="2245180" cy="42182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10</xdr:row>
      <xdr:rowOff>70598</xdr:rowOff>
    </xdr:from>
    <xdr:to>
      <xdr:col>14</xdr:col>
      <xdr:colOff>2993572</xdr:colOff>
      <xdr:row>12</xdr:row>
      <xdr:rowOff>163285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67AF70-55FF-42BD-9513-AE2B093EF3F2}"/>
            </a:ext>
          </a:extLst>
        </xdr:cNvPr>
        <xdr:cNvSpPr/>
      </xdr:nvSpPr>
      <xdr:spPr>
        <a:xfrm>
          <a:off x="18818678" y="1975598"/>
          <a:ext cx="6422573" cy="473687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10</xdr:row>
      <xdr:rowOff>95250</xdr:rowOff>
    </xdr:from>
    <xdr:to>
      <xdr:col>10</xdr:col>
      <xdr:colOff>1183823</xdr:colOff>
      <xdr:row>12</xdr:row>
      <xdr:rowOff>136071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8DF5E3-AD72-4035-BDB2-1E6B9BC1D28B}"/>
            </a:ext>
          </a:extLst>
        </xdr:cNvPr>
        <xdr:cNvSpPr/>
      </xdr:nvSpPr>
      <xdr:spPr>
        <a:xfrm>
          <a:off x="16396607" y="2000250"/>
          <a:ext cx="2245180" cy="421821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10</xdr:row>
      <xdr:rowOff>43385</xdr:rowOff>
    </xdr:from>
    <xdr:to>
      <xdr:col>14</xdr:col>
      <xdr:colOff>2993572</xdr:colOff>
      <xdr:row>12</xdr:row>
      <xdr:rowOff>149679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B6E433-2410-45E2-99E6-FE5CCB6E95D3}"/>
            </a:ext>
          </a:extLst>
        </xdr:cNvPr>
        <xdr:cNvSpPr/>
      </xdr:nvSpPr>
      <xdr:spPr>
        <a:xfrm>
          <a:off x="18818678" y="1948385"/>
          <a:ext cx="6422573" cy="487294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10</xdr:row>
      <xdr:rowOff>54430</xdr:rowOff>
    </xdr:from>
    <xdr:to>
      <xdr:col>10</xdr:col>
      <xdr:colOff>1183823</xdr:colOff>
      <xdr:row>12</xdr:row>
      <xdr:rowOff>138605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8AB05B-CD0F-4088-AA70-DAEFA7D1ADD6}"/>
            </a:ext>
          </a:extLst>
        </xdr:cNvPr>
        <xdr:cNvSpPr/>
      </xdr:nvSpPr>
      <xdr:spPr>
        <a:xfrm>
          <a:off x="16396607" y="1959430"/>
          <a:ext cx="2245180" cy="4651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9</xdr:row>
      <xdr:rowOff>179456</xdr:rowOff>
    </xdr:from>
    <xdr:to>
      <xdr:col>14</xdr:col>
      <xdr:colOff>2993572</xdr:colOff>
      <xdr:row>12</xdr:row>
      <xdr:rowOff>78341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519765-10D9-4A2D-BE50-6E6E389E80E8}"/>
            </a:ext>
          </a:extLst>
        </xdr:cNvPr>
        <xdr:cNvSpPr/>
      </xdr:nvSpPr>
      <xdr:spPr>
        <a:xfrm>
          <a:off x="18873106" y="1893956"/>
          <a:ext cx="6422573" cy="47038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10</xdr:row>
      <xdr:rowOff>2</xdr:rowOff>
    </xdr:from>
    <xdr:to>
      <xdr:col>10</xdr:col>
      <xdr:colOff>1183823</xdr:colOff>
      <xdr:row>12</xdr:row>
      <xdr:rowOff>68036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DAEA2E-0A33-4E8E-A6F7-E52188B8C9FF}"/>
            </a:ext>
          </a:extLst>
        </xdr:cNvPr>
        <xdr:cNvSpPr/>
      </xdr:nvSpPr>
      <xdr:spPr>
        <a:xfrm>
          <a:off x="16451035" y="1905002"/>
          <a:ext cx="2245181" cy="449034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11</xdr:row>
      <xdr:rowOff>2562</xdr:rowOff>
    </xdr:from>
    <xdr:to>
      <xdr:col>14</xdr:col>
      <xdr:colOff>2993572</xdr:colOff>
      <xdr:row>12</xdr:row>
      <xdr:rowOff>55392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9C0C8F-505A-4A45-A785-510861A95A1D}"/>
            </a:ext>
          </a:extLst>
        </xdr:cNvPr>
        <xdr:cNvSpPr/>
      </xdr:nvSpPr>
      <xdr:spPr>
        <a:xfrm>
          <a:off x="21204010" y="2288562"/>
          <a:ext cx="6402162" cy="43383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11</xdr:row>
      <xdr:rowOff>13607</xdr:rowOff>
    </xdr:from>
    <xdr:to>
      <xdr:col>10</xdr:col>
      <xdr:colOff>1183823</xdr:colOff>
      <xdr:row>12</xdr:row>
      <xdr:rowOff>55392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16F78C-A19B-4028-ADCD-10C2BDD04DA7}"/>
            </a:ext>
          </a:extLst>
        </xdr:cNvPr>
        <xdr:cNvSpPr/>
      </xdr:nvSpPr>
      <xdr:spPr>
        <a:xfrm>
          <a:off x="18795546" y="2299607"/>
          <a:ext cx="2238377" cy="42278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10</xdr:row>
      <xdr:rowOff>70598</xdr:rowOff>
    </xdr:from>
    <xdr:to>
      <xdr:col>14</xdr:col>
      <xdr:colOff>2993572</xdr:colOff>
      <xdr:row>12</xdr:row>
      <xdr:rowOff>131475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4A55CA-32AE-4764-9399-D6F7F1C49C10}"/>
            </a:ext>
          </a:extLst>
        </xdr:cNvPr>
        <xdr:cNvSpPr/>
      </xdr:nvSpPr>
      <xdr:spPr>
        <a:xfrm>
          <a:off x="18818678" y="1975598"/>
          <a:ext cx="6422573" cy="441877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vs AOP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+Saving/(Overspent)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Jan</a:t>
          </a:r>
          <a:r>
            <a:rPr lang="en-US" sz="1100">
              <a:solidFill>
                <a:sysClr val="windowText" lastClr="000000"/>
              </a:solidFill>
            </a:rPr>
            <a:t>	       Feb	                FebQTD</a:t>
          </a:r>
          <a:r>
            <a:rPr lang="en-US" sz="1100" baseline="0">
              <a:solidFill>
                <a:sysClr val="windowText" lastClr="000000"/>
              </a:solidFill>
            </a:rPr>
            <a:t>                    Comments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136071</xdr:colOff>
      <xdr:row>10</xdr:row>
      <xdr:rowOff>81644</xdr:rowOff>
    </xdr:from>
    <xdr:to>
      <xdr:col>10</xdr:col>
      <xdr:colOff>1183823</xdr:colOff>
      <xdr:row>12</xdr:row>
      <xdr:rowOff>122464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15592A-84AC-4F71-8E31-4BFB767643CD}"/>
            </a:ext>
          </a:extLst>
        </xdr:cNvPr>
        <xdr:cNvSpPr/>
      </xdr:nvSpPr>
      <xdr:spPr>
        <a:xfrm>
          <a:off x="16396607" y="1986644"/>
          <a:ext cx="2245180" cy="42182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QTD_Act	    QTD_AOP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62.bin"/><Relationship Id="rId3" Type="http://schemas.openxmlformats.org/officeDocument/2006/relationships/customProperty" Target="../customProperty57.bin"/><Relationship Id="rId7" Type="http://schemas.openxmlformats.org/officeDocument/2006/relationships/customProperty" Target="../customProperty61.bin"/><Relationship Id="rId2" Type="http://schemas.openxmlformats.org/officeDocument/2006/relationships/customProperty" Target="../customProperty56.bin"/><Relationship Id="rId1" Type="http://schemas.openxmlformats.org/officeDocument/2006/relationships/customProperty" Target="../customProperty55.bin"/><Relationship Id="rId6" Type="http://schemas.openxmlformats.org/officeDocument/2006/relationships/customProperty" Target="../customProperty60.bin"/><Relationship Id="rId5" Type="http://schemas.openxmlformats.org/officeDocument/2006/relationships/customProperty" Target="../customProperty59.bin"/><Relationship Id="rId10" Type="http://schemas.openxmlformats.org/officeDocument/2006/relationships/drawing" Target="../drawings/drawing8.xml"/><Relationship Id="rId4" Type="http://schemas.openxmlformats.org/officeDocument/2006/relationships/customProperty" Target="../customProperty58.bin"/><Relationship Id="rId9" Type="http://schemas.openxmlformats.org/officeDocument/2006/relationships/customProperty" Target="../customProperty6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1.bin"/><Relationship Id="rId3" Type="http://schemas.openxmlformats.org/officeDocument/2006/relationships/customProperty" Target="../customProperty66.bin"/><Relationship Id="rId7" Type="http://schemas.openxmlformats.org/officeDocument/2006/relationships/customProperty" Target="../customProperty70.bin"/><Relationship Id="rId2" Type="http://schemas.openxmlformats.org/officeDocument/2006/relationships/customProperty" Target="../customProperty65.bin"/><Relationship Id="rId1" Type="http://schemas.openxmlformats.org/officeDocument/2006/relationships/customProperty" Target="../customProperty64.bin"/><Relationship Id="rId6" Type="http://schemas.openxmlformats.org/officeDocument/2006/relationships/customProperty" Target="../customProperty69.bin"/><Relationship Id="rId5" Type="http://schemas.openxmlformats.org/officeDocument/2006/relationships/customProperty" Target="../customProperty68.bin"/><Relationship Id="rId4" Type="http://schemas.openxmlformats.org/officeDocument/2006/relationships/customProperty" Target="../customProperty67.bin"/><Relationship Id="rId9" Type="http://schemas.openxmlformats.org/officeDocument/2006/relationships/customProperty" Target="../customProperty7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drawing" Target="../drawings/drawing1.xml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drawing" Target="../drawings/drawing3.xml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6.bin"/><Relationship Id="rId3" Type="http://schemas.openxmlformats.org/officeDocument/2006/relationships/customProperty" Target="../customProperty21.bin"/><Relationship Id="rId7" Type="http://schemas.openxmlformats.org/officeDocument/2006/relationships/customProperty" Target="../customProperty25.bin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Relationship Id="rId6" Type="http://schemas.openxmlformats.org/officeDocument/2006/relationships/customProperty" Target="../customProperty24.bin"/><Relationship Id="rId5" Type="http://schemas.openxmlformats.org/officeDocument/2006/relationships/customProperty" Target="../customProperty23.bin"/><Relationship Id="rId10" Type="http://schemas.openxmlformats.org/officeDocument/2006/relationships/drawing" Target="../drawings/drawing4.xml"/><Relationship Id="rId4" Type="http://schemas.openxmlformats.org/officeDocument/2006/relationships/customProperty" Target="../customProperty22.bin"/><Relationship Id="rId9" Type="http://schemas.openxmlformats.org/officeDocument/2006/relationships/customProperty" Target="../customProperty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5.bin"/><Relationship Id="rId3" Type="http://schemas.openxmlformats.org/officeDocument/2006/relationships/customProperty" Target="../customProperty30.bin"/><Relationship Id="rId7" Type="http://schemas.openxmlformats.org/officeDocument/2006/relationships/customProperty" Target="../customProperty34.bin"/><Relationship Id="rId2" Type="http://schemas.openxmlformats.org/officeDocument/2006/relationships/customProperty" Target="../customProperty29.bin"/><Relationship Id="rId1" Type="http://schemas.openxmlformats.org/officeDocument/2006/relationships/customProperty" Target="../customProperty28.bin"/><Relationship Id="rId6" Type="http://schemas.openxmlformats.org/officeDocument/2006/relationships/customProperty" Target="../customProperty33.bin"/><Relationship Id="rId5" Type="http://schemas.openxmlformats.org/officeDocument/2006/relationships/customProperty" Target="../customProperty32.bin"/><Relationship Id="rId10" Type="http://schemas.openxmlformats.org/officeDocument/2006/relationships/drawing" Target="../drawings/drawing5.xml"/><Relationship Id="rId4" Type="http://schemas.openxmlformats.org/officeDocument/2006/relationships/customProperty" Target="../customProperty31.bin"/><Relationship Id="rId9" Type="http://schemas.openxmlformats.org/officeDocument/2006/relationships/customProperty" Target="../customProperty3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4.bin"/><Relationship Id="rId3" Type="http://schemas.openxmlformats.org/officeDocument/2006/relationships/customProperty" Target="../customProperty39.bin"/><Relationship Id="rId7" Type="http://schemas.openxmlformats.org/officeDocument/2006/relationships/customProperty" Target="../customProperty43.bin"/><Relationship Id="rId2" Type="http://schemas.openxmlformats.org/officeDocument/2006/relationships/customProperty" Target="../customProperty38.bin"/><Relationship Id="rId1" Type="http://schemas.openxmlformats.org/officeDocument/2006/relationships/customProperty" Target="../customProperty37.bin"/><Relationship Id="rId6" Type="http://schemas.openxmlformats.org/officeDocument/2006/relationships/customProperty" Target="../customProperty42.bin"/><Relationship Id="rId5" Type="http://schemas.openxmlformats.org/officeDocument/2006/relationships/customProperty" Target="../customProperty41.bin"/><Relationship Id="rId10" Type="http://schemas.openxmlformats.org/officeDocument/2006/relationships/drawing" Target="../drawings/drawing6.xml"/><Relationship Id="rId4" Type="http://schemas.openxmlformats.org/officeDocument/2006/relationships/customProperty" Target="../customProperty40.bin"/><Relationship Id="rId9" Type="http://schemas.openxmlformats.org/officeDocument/2006/relationships/customProperty" Target="../customProperty4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3.bin"/><Relationship Id="rId3" Type="http://schemas.openxmlformats.org/officeDocument/2006/relationships/customProperty" Target="../customProperty48.bin"/><Relationship Id="rId7" Type="http://schemas.openxmlformats.org/officeDocument/2006/relationships/customProperty" Target="../customProperty52.bin"/><Relationship Id="rId2" Type="http://schemas.openxmlformats.org/officeDocument/2006/relationships/customProperty" Target="../customProperty47.bin"/><Relationship Id="rId1" Type="http://schemas.openxmlformats.org/officeDocument/2006/relationships/customProperty" Target="../customProperty46.bin"/><Relationship Id="rId6" Type="http://schemas.openxmlformats.org/officeDocument/2006/relationships/customProperty" Target="../customProperty51.bin"/><Relationship Id="rId5" Type="http://schemas.openxmlformats.org/officeDocument/2006/relationships/customProperty" Target="../customProperty50.bin"/><Relationship Id="rId10" Type="http://schemas.openxmlformats.org/officeDocument/2006/relationships/drawing" Target="../drawings/drawing7.xml"/><Relationship Id="rId4" Type="http://schemas.openxmlformats.org/officeDocument/2006/relationships/customProperty" Target="../customProperty49.bin"/><Relationship Id="rId9" Type="http://schemas.openxmlformats.org/officeDocument/2006/relationships/customProperty" Target="../customProperty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="85" zoomScaleNormal="85" workbookViewId="0">
      <selection activeCell="C5" sqref="C5"/>
    </sheetView>
  </sheetViews>
  <sheetFormatPr defaultRowHeight="14.4" outlineLevelRow="1" outlineLevelCol="1"/>
  <cols>
    <col min="1" max="1" width="12.33203125" bestFit="1" customWidth="1"/>
    <col min="2" max="2" width="32.44140625" bestFit="1" customWidth="1"/>
    <col min="3" max="4" width="12.6640625" customWidth="1" outlineLevel="1"/>
    <col min="5" max="5" width="10.5546875" style="53" bestFit="1" customWidth="1"/>
    <col min="6" max="7" width="12.6640625" style="53" customWidth="1" outlineLevel="1"/>
    <col min="8" max="8" width="14.21875" style="53" bestFit="1" customWidth="1"/>
    <col min="9" max="10" width="9.77734375" style="53" customWidth="1" outlineLevel="1"/>
    <col min="11" max="11" width="9.109375" style="53" bestFit="1" customWidth="1"/>
    <col min="12" max="12" width="88.88671875" bestFit="1" customWidth="1"/>
  </cols>
  <sheetData>
    <row r="1" spans="2:12">
      <c r="L1">
        <v>1201.23</v>
      </c>
    </row>
    <row r="2" spans="2:12">
      <c r="C2" s="55" t="s">
        <v>148</v>
      </c>
      <c r="D2" s="55" t="s">
        <v>149</v>
      </c>
      <c r="E2" s="56" t="s">
        <v>156</v>
      </c>
      <c r="F2" s="55" t="s">
        <v>148</v>
      </c>
      <c r="G2" s="55" t="s">
        <v>149</v>
      </c>
      <c r="H2" s="56" t="s">
        <v>145</v>
      </c>
      <c r="I2" s="55" t="s">
        <v>148</v>
      </c>
      <c r="J2" s="55" t="s">
        <v>149</v>
      </c>
      <c r="K2" s="56" t="s">
        <v>146</v>
      </c>
      <c r="L2" s="55" t="s">
        <v>147</v>
      </c>
    </row>
    <row r="3" spans="2:12">
      <c r="B3" s="47" t="s">
        <v>14</v>
      </c>
      <c r="C3" s="57">
        <f>SUMIF('C1 DB'!$B$13:$B$144,$B3,'C1 DB'!K$13:K$144)/$L$1</f>
        <v>520512.8584006977</v>
      </c>
      <c r="D3" s="57">
        <f>SUMIF('C1 DB'!$B$13:$B$144,$B3,'C1 DB'!L$13:L$144)/$L$1</f>
        <v>416410.28672055824</v>
      </c>
      <c r="E3" s="57">
        <f>SUM(C3:D3)</f>
        <v>936923.14512125589</v>
      </c>
      <c r="F3" s="57">
        <f>SUMIF('C1 DB'!$B$13:$B$144,$B3,'C1 DB'!C$13:C$144)/$L$1</f>
        <v>534437.75380235258</v>
      </c>
      <c r="G3" s="57">
        <f>SUMIF('C1 DB'!$B$13:$B$144,$B3,'C1 DB'!D$13:D$144)/$L$1</f>
        <v>792419.9478867494</v>
      </c>
      <c r="H3" s="57">
        <f>SUM(F3:G3)</f>
        <v>1326857.701689102</v>
      </c>
      <c r="I3" s="57">
        <f>C3-F3</f>
        <v>-13924.895401654881</v>
      </c>
      <c r="J3" s="57">
        <f t="shared" ref="J3:J24" si="0">D3-G3</f>
        <v>-376009.66116619116</v>
      </c>
      <c r="K3" s="57">
        <f>SUM(I3:J3)</f>
        <v>-389934.55656784604</v>
      </c>
    </row>
    <row r="4" spans="2:12">
      <c r="B4" s="48" t="s">
        <v>15</v>
      </c>
      <c r="C4" s="57">
        <f>SUMIF('C1 DB'!$B$13:$B$144,$B4,'C1 DB'!K$13:K$144)/$L$1</f>
        <v>599666.5041367528</v>
      </c>
      <c r="D4" s="57">
        <f>SUMIF('C1 DB'!$B$13:$B$144,$B4,'C1 DB'!L$13:L$144)/$L$1</f>
        <v>479733.2033094021</v>
      </c>
      <c r="E4" s="57">
        <f t="shared" ref="E4:E24" si="1">SUM(C4:D4)</f>
        <v>1079399.7074461549</v>
      </c>
      <c r="F4" s="57">
        <f>SUMIF('C1 DB'!$B$13:$B$144,$B4,'C1 DB'!C$13:C$144)/$L$1</f>
        <v>389754.41755533911</v>
      </c>
      <c r="G4" s="57">
        <f>SUMIF('C1 DB'!$B$13:$B$144,$B4,'C1 DB'!D$13:D$144)/$L$1</f>
        <v>653278.2747683624</v>
      </c>
      <c r="H4" s="57">
        <f t="shared" ref="H4:H24" si="2">SUM(F4:G4)</f>
        <v>1043032.6923237015</v>
      </c>
      <c r="I4" s="57">
        <f t="shared" ref="I4:K26" si="3">C4-F4</f>
        <v>209912.08658141369</v>
      </c>
      <c r="J4" s="57">
        <f t="shared" si="0"/>
        <v>-173545.0714589603</v>
      </c>
      <c r="K4" s="57">
        <f t="shared" ref="K4:K24" si="4">SUM(I4:J4)</f>
        <v>36367.015122453391</v>
      </c>
      <c r="L4" t="s">
        <v>167</v>
      </c>
    </row>
    <row r="5" spans="2:12">
      <c r="B5" s="48" t="s">
        <v>19</v>
      </c>
      <c r="C5" s="57">
        <f>SUMIF('C1 DB'!$B$13:$B$144,$B5,'C1 DB'!K$13:K$144)/$L$1</f>
        <v>3093.8400319159523</v>
      </c>
      <c r="D5" s="57">
        <f>SUMIF('C1 DB'!$B$13:$B$144,$B5,'C1 DB'!L$13:L$144)/$L$1</f>
        <v>2475.0720255328288</v>
      </c>
      <c r="E5" s="57">
        <f t="shared" si="1"/>
        <v>5568.9120574487806</v>
      </c>
      <c r="F5" s="57">
        <f>SUMIF('C1 DB'!$B$13:$B$144,$B5,'C1 DB'!C$13:C$144)/$L$1</f>
        <v>2824.0878099947554</v>
      </c>
      <c r="G5" s="57">
        <f>SUMIF('C1 DB'!$B$13:$B$144,$B5,'C1 DB'!D$13:D$144)/$L$1</f>
        <v>2824.0869775147139</v>
      </c>
      <c r="H5" s="57">
        <f t="shared" si="2"/>
        <v>5648.1747875094698</v>
      </c>
      <c r="I5" s="57">
        <f t="shared" si="3"/>
        <v>269.75222192119691</v>
      </c>
      <c r="J5" s="57">
        <f t="shared" si="0"/>
        <v>-349.01495198188513</v>
      </c>
      <c r="K5" s="57">
        <f t="shared" si="4"/>
        <v>-79.262730060688227</v>
      </c>
      <c r="L5" t="s">
        <v>123</v>
      </c>
    </row>
    <row r="6" spans="2:12">
      <c r="B6" s="48" t="s">
        <v>16</v>
      </c>
      <c r="C6" s="57">
        <f>SUMIF('C1 DB'!$B$13:$B$144,$B6,'C1 DB'!K$13:K$144)/$L$1</f>
        <v>2187.8049358380995</v>
      </c>
      <c r="D6" s="57">
        <f>SUMIF('C1 DB'!$B$13:$B$144,$B6,'C1 DB'!L$13:L$144)/$L$1</f>
        <v>1750.2439486705291</v>
      </c>
      <c r="E6" s="57">
        <f t="shared" si="1"/>
        <v>3938.0488845086284</v>
      </c>
      <c r="F6" s="57">
        <f>SUMIF('C1 DB'!$B$13:$B$144,$B6,'C1 DB'!C$13:C$144)/$L$1</f>
        <v>4137.0328746368305</v>
      </c>
      <c r="G6" s="57">
        <f>SUMIF('C1 DB'!$B$13:$B$144,$B6,'C1 DB'!D$13:D$144)/$L$1</f>
        <v>1921.6220041124514</v>
      </c>
      <c r="H6" s="57">
        <f t="shared" si="2"/>
        <v>6058.654878749282</v>
      </c>
      <c r="I6" s="57">
        <f t="shared" si="3"/>
        <v>-1949.227938798731</v>
      </c>
      <c r="J6" s="57">
        <f t="shared" si="0"/>
        <v>-171.37805544192224</v>
      </c>
      <c r="K6" s="57">
        <f t="shared" si="4"/>
        <v>-2120.6059942406532</v>
      </c>
      <c r="L6" t="s">
        <v>153</v>
      </c>
    </row>
    <row r="7" spans="2:12">
      <c r="B7" s="48" t="s">
        <v>20</v>
      </c>
      <c r="C7" s="57">
        <f>SUMIF('C1 DB'!$B$13:$B$144,$B7,'C1 DB'!K$13:K$144)/$L$1</f>
        <v>-220043.4429709547</v>
      </c>
      <c r="D7" s="57">
        <f>SUMIF('C1 DB'!$B$13:$B$144,$B7,'C1 DB'!L$13:L$144)/$L$1</f>
        <v>-176034.75437676383</v>
      </c>
      <c r="E7" s="57">
        <f t="shared" si="1"/>
        <v>-396078.19734771852</v>
      </c>
      <c r="F7" s="57">
        <f>SUMIF('C1 DB'!$B$13:$B$144,$B7,'C1 DB'!C$13:C$144)/$L$1</f>
        <v>0</v>
      </c>
      <c r="G7" s="57">
        <f>SUMIF('C1 DB'!$B$13:$B$144,$B7,'C1 DB'!D$13:D$144)/$L$1</f>
        <v>0</v>
      </c>
      <c r="H7" s="57">
        <f t="shared" si="2"/>
        <v>0</v>
      </c>
      <c r="I7" s="57">
        <f t="shared" si="3"/>
        <v>-220043.4429709547</v>
      </c>
      <c r="J7" s="57">
        <f t="shared" si="0"/>
        <v>-176034.75437676383</v>
      </c>
      <c r="K7" s="57">
        <f t="shared" si="4"/>
        <v>-396078.19734771852</v>
      </c>
      <c r="L7" t="s">
        <v>152</v>
      </c>
    </row>
    <row r="8" spans="2:12">
      <c r="B8" s="48" t="s">
        <v>47</v>
      </c>
      <c r="C8" s="57">
        <f>SUMIF('C1 DB'!$B$13:$B$144,$B8,'C1 DB'!K$13:K$144)/$L$1</f>
        <v>0</v>
      </c>
      <c r="D8" s="57">
        <f>SUMIF('C1 DB'!$B$13:$B$144,$B8,'C1 DB'!L$13:L$144)/$L$1</f>
        <v>0</v>
      </c>
      <c r="E8" s="57">
        <f t="shared" si="1"/>
        <v>0</v>
      </c>
      <c r="F8" s="57">
        <f>SUMIF('C1 DB'!$B$13:$B$144,$B8,'C1 DB'!C$13:C$144)/$L$1</f>
        <v>0</v>
      </c>
      <c r="G8" s="57">
        <f>SUMIF('C1 DB'!$B$13:$B$144,$B8,'C1 DB'!D$13:D$144)/$L$1</f>
        <v>0</v>
      </c>
      <c r="H8" s="57">
        <f t="shared" si="2"/>
        <v>0</v>
      </c>
      <c r="I8" s="57">
        <f t="shared" si="3"/>
        <v>0</v>
      </c>
      <c r="J8" s="57">
        <f t="shared" si="0"/>
        <v>0</v>
      </c>
      <c r="K8" s="57">
        <f t="shared" si="4"/>
        <v>0</v>
      </c>
    </row>
    <row r="9" spans="2:12">
      <c r="B9" s="48" t="s">
        <v>48</v>
      </c>
      <c r="C9" s="57">
        <f>SUMIF('C1 DB'!$B$13:$B$144,$B9,'C1 DB'!K$13:K$144)/$L$1</f>
        <v>0</v>
      </c>
      <c r="D9" s="57">
        <f>SUMIF('C1 DB'!$B$13:$B$144,$B9,'C1 DB'!L$13:L$144)/$L$1</f>
        <v>0</v>
      </c>
      <c r="E9" s="57">
        <f t="shared" si="1"/>
        <v>0</v>
      </c>
      <c r="F9" s="57">
        <f>SUMIF('C1 DB'!$B$13:$B$144,$B9,'C1 DB'!C$13:C$144)/$L$1</f>
        <v>0</v>
      </c>
      <c r="G9" s="57">
        <f>SUMIF('C1 DB'!$B$13:$B$144,$B9,'C1 DB'!D$13:D$144)/$L$1</f>
        <v>0</v>
      </c>
      <c r="H9" s="57">
        <f t="shared" si="2"/>
        <v>0</v>
      </c>
      <c r="I9" s="57">
        <f t="shared" si="3"/>
        <v>0</v>
      </c>
      <c r="J9" s="57">
        <f t="shared" si="0"/>
        <v>0</v>
      </c>
      <c r="K9" s="57">
        <f t="shared" si="4"/>
        <v>0</v>
      </c>
    </row>
    <row r="10" spans="2:12">
      <c r="B10" s="48" t="s">
        <v>29</v>
      </c>
      <c r="C10" s="57">
        <f>SUMIF('C1 DB'!$B$13:$B$144,$B10,'C1 DB'!K$13:K$144)/$L$1</f>
        <v>0</v>
      </c>
      <c r="D10" s="57">
        <f>SUMIF('C1 DB'!$B$13:$B$144,$B10,'C1 DB'!L$13:L$144)/$L$1</f>
        <v>0</v>
      </c>
      <c r="E10" s="57">
        <f t="shared" si="1"/>
        <v>0</v>
      </c>
      <c r="F10" s="57">
        <f>SUMIF('C1 DB'!$B$13:$B$144,$B10,'C1 DB'!C$13:C$144)/$L$1</f>
        <v>0</v>
      </c>
      <c r="G10" s="57">
        <f>SUMIF('C1 DB'!$B$13:$B$144,$B10,'C1 DB'!D$13:D$144)/$L$1</f>
        <v>0</v>
      </c>
      <c r="H10" s="57">
        <f t="shared" si="2"/>
        <v>0</v>
      </c>
      <c r="I10" s="57">
        <f t="shared" si="3"/>
        <v>0</v>
      </c>
      <c r="J10" s="57">
        <f t="shared" si="0"/>
        <v>0</v>
      </c>
      <c r="K10" s="57">
        <f t="shared" si="4"/>
        <v>0</v>
      </c>
    </row>
    <row r="11" spans="2:12">
      <c r="B11" s="48" t="s">
        <v>17</v>
      </c>
      <c r="C11" s="57">
        <f>SUMIF('C1 DB'!$B$13:$B$144,$B11,'C1 DB'!K$13:K$144)/$L$1</f>
        <v>135608.15226714566</v>
      </c>
      <c r="D11" s="57">
        <f>SUMIF('C1 DB'!$B$13:$B$144,$B11,'C1 DB'!L$13:L$144)/$L$1</f>
        <v>108486.52181371661</v>
      </c>
      <c r="E11" s="57">
        <f t="shared" si="1"/>
        <v>244094.67408086226</v>
      </c>
      <c r="F11" s="57">
        <f>SUMIF('C1 DB'!$B$13:$B$144,$B11,'C1 DB'!C$13:C$144)/$L$1</f>
        <v>109072.2317957427</v>
      </c>
      <c r="G11" s="57">
        <f>SUMIF('C1 DB'!$B$13:$B$144,$B11,'C1 DB'!D$13:D$144)/$L$1</f>
        <v>134395.96413675981</v>
      </c>
      <c r="H11" s="57">
        <f t="shared" si="2"/>
        <v>243468.19593250251</v>
      </c>
      <c r="I11" s="57">
        <f t="shared" si="3"/>
        <v>26535.920471402962</v>
      </c>
      <c r="J11" s="57">
        <f t="shared" si="0"/>
        <v>-25909.4423230432</v>
      </c>
      <c r="K11" s="57">
        <f t="shared" si="4"/>
        <v>626.47814835976169</v>
      </c>
      <c r="L11" t="s">
        <v>154</v>
      </c>
    </row>
    <row r="12" spans="2:12" outlineLevel="1">
      <c r="B12" s="49" t="s">
        <v>21</v>
      </c>
      <c r="C12" s="57">
        <f>SUMIF('C1 DB'!$B$13:$B$144,$B12,'C1 DB'!K$13:K$144)/$L$1</f>
        <v>91024.693927506378</v>
      </c>
      <c r="D12" s="57">
        <f>SUMIF('C1 DB'!$B$13:$B$144,$B12,'C1 DB'!L$13:L$144)/$L$1</f>
        <v>72819.755142005117</v>
      </c>
      <c r="E12" s="57">
        <f t="shared" si="1"/>
        <v>163844.44906951149</v>
      </c>
      <c r="F12" s="57">
        <f>SUMIF('C1 DB'!$B$13:$B$144,$B12,'C1 DB'!C$13:C$144)/$L$1</f>
        <v>30740.767380102061</v>
      </c>
      <c r="G12" s="57">
        <f>SUMIF('C1 DB'!$B$13:$B$144,$B12,'C1 DB'!D$13:D$144)/$L$1</f>
        <v>94868.396560192472</v>
      </c>
      <c r="H12" s="57">
        <f t="shared" si="2"/>
        <v>125609.16394029453</v>
      </c>
      <c r="I12" s="57">
        <f t="shared" si="3"/>
        <v>60283.92654740432</v>
      </c>
      <c r="J12" s="57">
        <f t="shared" si="0"/>
        <v>-22048.641418187355</v>
      </c>
      <c r="K12" s="57">
        <f t="shared" si="4"/>
        <v>38235.285129216965</v>
      </c>
      <c r="L12" t="s">
        <v>168</v>
      </c>
    </row>
    <row r="13" spans="2:12" outlineLevel="1">
      <c r="B13" s="49" t="s">
        <v>22</v>
      </c>
      <c r="C13" s="57">
        <f>SUMIF('C1 DB'!$B$13:$B$144,$B13,'C1 DB'!K$13:K$144)/$L$1</f>
        <v>0</v>
      </c>
      <c r="D13" s="57">
        <f>SUMIF('C1 DB'!$B$13:$B$144,$B13,'C1 DB'!L$13:L$144)/$L$1</f>
        <v>0</v>
      </c>
      <c r="E13" s="57">
        <f t="shared" si="1"/>
        <v>0</v>
      </c>
      <c r="F13" s="57">
        <f>SUMIF('C1 DB'!$B$13:$B$144,$B13,'C1 DB'!C$13:C$144)/$L$1</f>
        <v>22.310465106599068</v>
      </c>
      <c r="G13" s="57">
        <f>SUMIF('C1 DB'!$B$13:$B$144,$B13,'C1 DB'!D$13:D$144)/$L$1</f>
        <v>311.7804250643091</v>
      </c>
      <c r="H13" s="57">
        <f t="shared" si="2"/>
        <v>334.09089017090815</v>
      </c>
      <c r="I13" s="57">
        <f t="shared" si="3"/>
        <v>-22.310465106599068</v>
      </c>
      <c r="J13" s="57">
        <f t="shared" si="0"/>
        <v>-311.7804250643091</v>
      </c>
      <c r="K13" s="57">
        <f t="shared" si="4"/>
        <v>-334.09089017090815</v>
      </c>
    </row>
    <row r="14" spans="2:12" outlineLevel="1">
      <c r="B14" s="49" t="s">
        <v>49</v>
      </c>
      <c r="C14" s="57">
        <f>SUMIF('C1 DB'!$B$13:$B$144,$B14,'C1 DB'!K$13:K$144)/$L$1</f>
        <v>0</v>
      </c>
      <c r="D14" s="57">
        <f>SUMIF('C1 DB'!$B$13:$B$144,$B14,'C1 DB'!L$13:L$144)/$L$1</f>
        <v>0</v>
      </c>
      <c r="E14" s="57">
        <f t="shared" si="1"/>
        <v>0</v>
      </c>
      <c r="F14" s="57">
        <f>SUMIF('C1 DB'!$B$13:$B$144,$B14,'C1 DB'!C$13:C$144)/$L$1</f>
        <v>0</v>
      </c>
      <c r="G14" s="57">
        <f>SUMIF('C1 DB'!$B$13:$B$144,$B14,'C1 DB'!D$13:D$144)/$L$1</f>
        <v>0</v>
      </c>
      <c r="H14" s="57">
        <f t="shared" si="2"/>
        <v>0</v>
      </c>
      <c r="I14" s="57">
        <f t="shared" si="3"/>
        <v>0</v>
      </c>
      <c r="J14" s="57">
        <f t="shared" si="0"/>
        <v>0</v>
      </c>
      <c r="K14" s="57">
        <f t="shared" si="4"/>
        <v>0</v>
      </c>
    </row>
    <row r="15" spans="2:12" outlineLevel="1">
      <c r="B15" s="49" t="s">
        <v>23</v>
      </c>
      <c r="C15" s="57">
        <f>SUMIF('C1 DB'!$B$13:$B$144,$B15,'C1 DB'!K$13:K$144)/$L$1</f>
        <v>19282.036057272046</v>
      </c>
      <c r="D15" s="57">
        <f>SUMIF('C1 DB'!$B$13:$B$144,$B15,'C1 DB'!L$13:L$144)/$L$1</f>
        <v>15425.6288458177</v>
      </c>
      <c r="E15" s="57">
        <f t="shared" si="1"/>
        <v>34707.664903089746</v>
      </c>
      <c r="F15" s="57">
        <f>SUMIF('C1 DB'!$B$13:$B$144,$B15,'C1 DB'!C$13:C$144)/$L$1</f>
        <v>24248.216411511534</v>
      </c>
      <c r="G15" s="57">
        <f>SUMIF('C1 DB'!$B$13:$B$144,$B15,'C1 DB'!D$13:D$144)/$L$1</f>
        <v>44174.036612472213</v>
      </c>
      <c r="H15" s="57">
        <f t="shared" si="2"/>
        <v>68422.253023983751</v>
      </c>
      <c r="I15" s="57">
        <f t="shared" si="3"/>
        <v>-4966.1803542394882</v>
      </c>
      <c r="J15" s="57">
        <f t="shared" si="0"/>
        <v>-28748.407766654513</v>
      </c>
      <c r="K15" s="57">
        <f t="shared" si="4"/>
        <v>-33714.588120893997</v>
      </c>
      <c r="L15" t="s">
        <v>169</v>
      </c>
    </row>
    <row r="16" spans="2:12" outlineLevel="1">
      <c r="B16" s="49" t="s">
        <v>24</v>
      </c>
      <c r="C16" s="57">
        <f>SUMIF('C1 DB'!$B$13:$B$144,$B16,'C1 DB'!K$13:K$144)/$L$1</f>
        <v>8546.108828194685</v>
      </c>
      <c r="D16" s="57">
        <f>SUMIF('C1 DB'!$B$13:$B$144,$B16,'C1 DB'!L$13:L$144)/$L$1</f>
        <v>6836.8870625557129</v>
      </c>
      <c r="E16" s="57">
        <f t="shared" si="1"/>
        <v>15382.995890750397</v>
      </c>
      <c r="F16" s="57">
        <f>SUMIF('C1 DB'!$B$13:$B$144,$B16,'C1 DB'!C$13:C$144)/$L$1</f>
        <v>40170.913147357292</v>
      </c>
      <c r="G16" s="57">
        <f>SUMIF('C1 DB'!$B$13:$B$144,$B16,'C1 DB'!D$13:D$144)/$L$1</f>
        <v>-25665.097441788832</v>
      </c>
      <c r="H16" s="57">
        <f t="shared" si="2"/>
        <v>14505.815705568461</v>
      </c>
      <c r="I16" s="57">
        <f t="shared" si="3"/>
        <v>-31624.804319162606</v>
      </c>
      <c r="J16" s="57">
        <f t="shared" si="0"/>
        <v>32501.984504344546</v>
      </c>
      <c r="K16" s="57">
        <f t="shared" si="4"/>
        <v>877.18018518194003</v>
      </c>
      <c r="L16" t="s">
        <v>150</v>
      </c>
    </row>
    <row r="17" spans="2:12" outlineLevel="1">
      <c r="B17" s="49" t="s">
        <v>50</v>
      </c>
      <c r="C17" s="57">
        <f>SUMIF('C1 DB'!$B$13:$B$144,$B17,'C1 DB'!K$13:K$144)/$L$1</f>
        <v>0</v>
      </c>
      <c r="D17" s="57">
        <f>SUMIF('C1 DB'!$B$13:$B$144,$B17,'C1 DB'!L$13:L$144)/$L$1</f>
        <v>0</v>
      </c>
      <c r="E17" s="57">
        <f t="shared" si="1"/>
        <v>0</v>
      </c>
      <c r="F17" s="57">
        <f>SUMIF('C1 DB'!$B$13:$B$144,$B17,'C1 DB'!C$13:C$144)/$L$1</f>
        <v>0</v>
      </c>
      <c r="G17" s="57">
        <f>SUMIF('C1 DB'!$B$13:$B$144,$B17,'C1 DB'!D$13:D$144)/$L$1</f>
        <v>0</v>
      </c>
      <c r="H17" s="57">
        <f t="shared" si="2"/>
        <v>0</v>
      </c>
      <c r="I17" s="57">
        <f t="shared" si="3"/>
        <v>0</v>
      </c>
      <c r="J17" s="57">
        <f t="shared" si="0"/>
        <v>0</v>
      </c>
      <c r="K17" s="57">
        <f t="shared" si="4"/>
        <v>0</v>
      </c>
    </row>
    <row r="18" spans="2:12" outlineLevel="1">
      <c r="B18" s="49" t="s">
        <v>25</v>
      </c>
      <c r="C18" s="57">
        <f>SUMIF('C1 DB'!$B$13:$B$144,$B18,'C1 DB'!K$13:K$144)/$L$1</f>
        <v>2234.4047493769394</v>
      </c>
      <c r="D18" s="57">
        <f>SUMIF('C1 DB'!$B$13:$B$144,$B18,'C1 DB'!L$13:L$144)/$L$1</f>
        <v>1787.5237995015873</v>
      </c>
      <c r="E18" s="57">
        <f t="shared" si="1"/>
        <v>4021.9285488785267</v>
      </c>
      <c r="F18" s="57">
        <f>SUMIF('C1 DB'!$B$13:$B$144,$B18,'C1 DB'!C$13:C$144)/$L$1</f>
        <v>10211.833703786951</v>
      </c>
      <c r="G18" s="57">
        <f>SUMIF('C1 DB'!$B$13:$B$144,$B18,'C1 DB'!D$13:D$144)/$L$1</f>
        <v>9695.5212573778535</v>
      </c>
      <c r="H18" s="57">
        <f t="shared" si="2"/>
        <v>19907.354961164805</v>
      </c>
      <c r="I18" s="57">
        <f t="shared" si="3"/>
        <v>-7977.428954410012</v>
      </c>
      <c r="J18" s="57">
        <f t="shared" si="0"/>
        <v>-7907.9974578762667</v>
      </c>
      <c r="K18" s="57">
        <f t="shared" si="4"/>
        <v>-15885.426412286279</v>
      </c>
      <c r="L18" t="s">
        <v>151</v>
      </c>
    </row>
    <row r="19" spans="2:12" outlineLevel="1">
      <c r="B19" s="49" t="s">
        <v>26</v>
      </c>
      <c r="C19" s="57">
        <f>SUMIF('C1 DB'!$B$13:$B$144,$B19,'C1 DB'!K$13:K$144)/$L$1</f>
        <v>3938.8176798269274</v>
      </c>
      <c r="D19" s="57">
        <f>SUMIF('C1 DB'!$B$13:$B$144,$B19,'C1 DB'!L$13:L$144)/$L$1</f>
        <v>3151.0541438615419</v>
      </c>
      <c r="E19" s="57">
        <f t="shared" si="1"/>
        <v>7089.8718236884688</v>
      </c>
      <c r="F19" s="57">
        <f>SUMIF('C1 DB'!$B$13:$B$144,$B19,'C1 DB'!C$13:C$144)/$L$1</f>
        <v>3092.1696927316166</v>
      </c>
      <c r="G19" s="57">
        <f>SUMIF('C1 DB'!$B$13:$B$144,$B19,'C1 DB'!D$13:D$144)/$L$1</f>
        <v>7183.177243325591</v>
      </c>
      <c r="H19" s="57">
        <f t="shared" si="2"/>
        <v>10275.346936057207</v>
      </c>
      <c r="I19" s="57">
        <f t="shared" si="3"/>
        <v>846.64798709531078</v>
      </c>
      <c r="J19" s="57">
        <f t="shared" si="0"/>
        <v>-4032.1230994640491</v>
      </c>
      <c r="K19" s="57">
        <f t="shared" si="4"/>
        <v>-3185.4751123687383</v>
      </c>
      <c r="L19" t="s">
        <v>170</v>
      </c>
    </row>
    <row r="20" spans="2:12" outlineLevel="1">
      <c r="B20" s="49" t="s">
        <v>28</v>
      </c>
      <c r="C20" s="57">
        <f>SUMIF('C1 DB'!$B$13:$B$144,$B20,'C1 DB'!K$13:K$144)/$L$1</f>
        <v>0</v>
      </c>
      <c r="D20" s="57">
        <f>SUMIF('C1 DB'!$B$13:$B$144,$B20,'C1 DB'!L$13:L$144)/$L$1</f>
        <v>0</v>
      </c>
      <c r="E20" s="57">
        <f t="shared" si="1"/>
        <v>0</v>
      </c>
      <c r="F20" s="57">
        <f>SUMIF('C1 DB'!$B$13:$B$144,$B20,'C1 DB'!C$13:C$144)/$L$1</f>
        <v>12.487200619365151</v>
      </c>
      <c r="G20" s="57">
        <f>SUMIF('C1 DB'!$B$13:$B$144,$B20,'C1 DB'!D$13:D$144)/$L$1</f>
        <v>719.26275567543269</v>
      </c>
      <c r="H20" s="57">
        <f t="shared" si="2"/>
        <v>731.74995629479781</v>
      </c>
      <c r="I20" s="57">
        <f t="shared" si="3"/>
        <v>-12.487200619365151</v>
      </c>
      <c r="J20" s="57">
        <f t="shared" si="0"/>
        <v>-719.26275567543269</v>
      </c>
      <c r="K20" s="57">
        <f t="shared" si="4"/>
        <v>-731.74995629479781</v>
      </c>
      <c r="L20" t="s">
        <v>166</v>
      </c>
    </row>
    <row r="21" spans="2:12" outlineLevel="1">
      <c r="B21" s="49" t="s">
        <v>27</v>
      </c>
      <c r="C21" s="57">
        <f>SUMIF('C1 DB'!$B$13:$B$144,$B21,'C1 DB'!K$13:K$144)/$L$1</f>
        <v>10582.091024968657</v>
      </c>
      <c r="D21" s="57">
        <f>SUMIF('C1 DB'!$B$13:$B$144,$B21,'C1 DB'!L$13:L$144)/$L$1</f>
        <v>8465.6728199749432</v>
      </c>
      <c r="E21" s="57">
        <f t="shared" si="1"/>
        <v>19047.763844943598</v>
      </c>
      <c r="F21" s="57">
        <f>SUMIF('C1 DB'!$B$13:$B$144,$B21,'C1 DB'!C$13:C$144)/$L$1</f>
        <v>573.5337945272762</v>
      </c>
      <c r="G21" s="57">
        <f>SUMIF('C1 DB'!$B$13:$B$144,$B21,'C1 DB'!D$13:D$144)/$L$1</f>
        <v>3108.8867244407816</v>
      </c>
      <c r="H21" s="57">
        <f t="shared" si="2"/>
        <v>3682.4205189680579</v>
      </c>
      <c r="I21" s="57">
        <f t="shared" si="3"/>
        <v>10008.55723044138</v>
      </c>
      <c r="J21" s="57">
        <f t="shared" si="0"/>
        <v>5356.7860955341621</v>
      </c>
      <c r="K21" s="57">
        <f t="shared" si="4"/>
        <v>15365.343325975542</v>
      </c>
    </row>
    <row r="22" spans="2:12" outlineLevel="1">
      <c r="B22" s="49" t="s">
        <v>51</v>
      </c>
      <c r="C22" s="57">
        <f>SUMIF('C1 DB'!$B$13:$B$144,$B22,'C1 DB'!K$13:K$144)/$L$1</f>
        <v>0</v>
      </c>
      <c r="D22" s="57">
        <f>SUMIF('C1 DB'!$B$13:$B$144,$B22,'C1 DB'!L$13:L$144)/$L$1</f>
        <v>0</v>
      </c>
      <c r="E22" s="57">
        <f t="shared" si="1"/>
        <v>0</v>
      </c>
      <c r="F22" s="57">
        <f>SUMIF('C1 DB'!$B$13:$B$144,$B22,'C1 DB'!C$13:C$144)/$L$1</f>
        <v>0</v>
      </c>
      <c r="G22" s="57">
        <f>SUMIF('C1 DB'!$B$13:$B$144,$B22,'C1 DB'!D$13:D$144)/$L$1</f>
        <v>0</v>
      </c>
      <c r="H22" s="57">
        <f t="shared" si="2"/>
        <v>0</v>
      </c>
      <c r="I22" s="57">
        <f t="shared" si="3"/>
        <v>0</v>
      </c>
      <c r="J22" s="57">
        <f t="shared" si="0"/>
        <v>0</v>
      </c>
      <c r="K22" s="57">
        <f t="shared" si="4"/>
        <v>0</v>
      </c>
    </row>
    <row r="23" spans="2:12" outlineLevel="1">
      <c r="B23" s="49" t="s">
        <v>52</v>
      </c>
      <c r="C23" s="57">
        <f>SUMIF('C1 DB'!$B$13:$B$144,$B23,'C1 DB'!K$13:K$144)/$L$1</f>
        <v>0</v>
      </c>
      <c r="D23" s="57">
        <f>SUMIF('C1 DB'!$B$13:$B$144,$B23,'C1 DB'!L$13:L$144)/$L$1</f>
        <v>0</v>
      </c>
      <c r="E23" s="57">
        <f t="shared" si="1"/>
        <v>0</v>
      </c>
      <c r="F23" s="57">
        <f>SUMIF('C1 DB'!$B$13:$B$144,$B23,'C1 DB'!C$13:C$144)/$L$1</f>
        <v>0</v>
      </c>
      <c r="G23" s="57">
        <f>SUMIF('C1 DB'!$B$13:$B$144,$B23,'C1 DB'!D$13:D$144)/$L$1</f>
        <v>0</v>
      </c>
      <c r="H23" s="57">
        <f t="shared" si="2"/>
        <v>0</v>
      </c>
      <c r="I23" s="57">
        <f t="shared" si="3"/>
        <v>0</v>
      </c>
      <c r="J23" s="57">
        <f t="shared" si="0"/>
        <v>0</v>
      </c>
      <c r="K23" s="57">
        <f t="shared" si="4"/>
        <v>0</v>
      </c>
    </row>
    <row r="24" spans="2:12">
      <c r="B24" s="31" t="s">
        <v>18</v>
      </c>
      <c r="C24" s="57">
        <f>SUMIF('C1 DB'!$B$13:$B$144,$B24,'C1 DB'!K$13:K$144)/$L$1</f>
        <v>0</v>
      </c>
      <c r="D24" s="57">
        <f>SUMIF('C1 DB'!$B$13:$B$144,$B24,'C1 DB'!L$13:L$144)/$L$1</f>
        <v>0</v>
      </c>
      <c r="E24" s="57">
        <f t="shared" si="1"/>
        <v>0</v>
      </c>
      <c r="F24" s="57">
        <f>SUMIF('C1 DB'!$B$13:$B$144,$B24,'C1 DB'!C$13:C$144)/$L$1</f>
        <v>28649.983766639194</v>
      </c>
      <c r="G24" s="57">
        <f>SUMIF('C1 DB'!$B$13:$B$144,$B24,'C1 DB'!D$13:D$144)/$L$1</f>
        <v>0</v>
      </c>
      <c r="H24" s="57">
        <f t="shared" si="2"/>
        <v>28649.983766639194</v>
      </c>
      <c r="I24" s="57">
        <f t="shared" si="3"/>
        <v>-28649.983766639194</v>
      </c>
      <c r="J24" s="57">
        <f t="shared" si="0"/>
        <v>0</v>
      </c>
      <c r="K24" s="57">
        <f t="shared" si="4"/>
        <v>-28649.983766639194</v>
      </c>
    </row>
    <row r="26" spans="2:12">
      <c r="B26" s="54" t="s">
        <v>155</v>
      </c>
      <c r="E26" s="53">
        <v>88</v>
      </c>
      <c r="H26" s="53">
        <v>83</v>
      </c>
      <c r="I26" s="57"/>
      <c r="J26" s="57"/>
      <c r="K26" s="57">
        <f t="shared" si="3"/>
        <v>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5.5546875" style="16" customWidth="1"/>
    <col min="3" max="3" width="34.109375" style="16" bestFit="1" customWidth="1"/>
    <col min="4" max="7" width="15.5546875" style="16" customWidth="1"/>
    <col min="8" max="9" width="15.5546875" style="16" customWidth="1" outlineLevel="1"/>
    <col min="10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outlineLevel="1">
      <c r="B1" s="9"/>
      <c r="C1" s="9"/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17" t="s">
        <v>43</v>
      </c>
      <c r="P1" s="18" t="s">
        <v>43</v>
      </c>
      <c r="Q1" s="4" t="s">
        <v>43</v>
      </c>
      <c r="R1" s="4" t="s">
        <v>43</v>
      </c>
    </row>
    <row r="2" spans="1:18" outlineLevel="1">
      <c r="A2" s="8"/>
      <c r="B2" s="9"/>
      <c r="C2" s="9"/>
      <c r="D2" s="4" t="s">
        <v>30</v>
      </c>
      <c r="E2" s="4" t="s">
        <v>30</v>
      </c>
      <c r="F2" s="4" t="s">
        <v>1</v>
      </c>
      <c r="G2" s="4" t="s">
        <v>1</v>
      </c>
      <c r="H2" s="4" t="s">
        <v>30</v>
      </c>
      <c r="I2" s="17" t="s">
        <v>30</v>
      </c>
      <c r="J2" s="19"/>
      <c r="K2" s="19"/>
      <c r="L2" s="19"/>
      <c r="M2" s="19"/>
      <c r="N2" s="19"/>
      <c r="P2" s="18" t="s">
        <v>30</v>
      </c>
      <c r="Q2" s="4" t="s">
        <v>30</v>
      </c>
      <c r="R2" s="4" t="s">
        <v>30</v>
      </c>
    </row>
    <row r="3" spans="1:18" outlineLevel="1">
      <c r="A3" s="8"/>
      <c r="B3" s="9"/>
      <c r="C3" s="9"/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17" t="s">
        <v>31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31</v>
      </c>
    </row>
    <row r="4" spans="1:18" outlineLevel="1">
      <c r="A4" s="8"/>
      <c r="B4" s="9"/>
      <c r="C4" s="9"/>
      <c r="D4" s="4" t="s">
        <v>3</v>
      </c>
      <c r="E4" s="4" t="s">
        <v>32</v>
      </c>
      <c r="F4" s="4" t="s">
        <v>32</v>
      </c>
      <c r="G4" s="4" t="s">
        <v>32</v>
      </c>
      <c r="H4" s="4" t="s">
        <v>32</v>
      </c>
      <c r="I4" s="17" t="s">
        <v>32</v>
      </c>
      <c r="J4" s="19"/>
      <c r="K4" s="19"/>
      <c r="L4" s="19"/>
      <c r="M4" s="19"/>
      <c r="N4" s="19"/>
      <c r="P4" s="18" t="s">
        <v>32</v>
      </c>
      <c r="Q4" s="4" t="s">
        <v>32</v>
      </c>
      <c r="R4" s="4" t="s">
        <v>32</v>
      </c>
    </row>
    <row r="5" spans="1:18" outlineLevel="1">
      <c r="A5" s="8"/>
      <c r="B5" s="9"/>
      <c r="C5" s="9"/>
      <c r="D5" s="4" t="s">
        <v>33</v>
      </c>
      <c r="E5" s="4" t="s">
        <v>33</v>
      </c>
      <c r="F5" s="4" t="s">
        <v>33</v>
      </c>
      <c r="G5" s="4" t="s">
        <v>4</v>
      </c>
      <c r="H5" s="4" t="s">
        <v>4</v>
      </c>
      <c r="I5" s="17" t="s">
        <v>33</v>
      </c>
      <c r="J5" s="19"/>
      <c r="K5" s="19"/>
      <c r="L5" s="19"/>
      <c r="M5" s="19"/>
      <c r="N5" s="19"/>
      <c r="P5" s="18" t="s">
        <v>33</v>
      </c>
      <c r="Q5" s="4" t="s">
        <v>33</v>
      </c>
      <c r="R5" s="4" t="s">
        <v>33</v>
      </c>
    </row>
    <row r="6" spans="1:18" outlineLevel="1">
      <c r="A6" s="8"/>
      <c r="B6" s="9"/>
      <c r="C6" s="9"/>
      <c r="D6" s="4" t="s">
        <v>35</v>
      </c>
      <c r="E6" s="4" t="s">
        <v>35</v>
      </c>
      <c r="F6" s="4" t="s">
        <v>34</v>
      </c>
      <c r="G6" s="4" t="s">
        <v>34</v>
      </c>
      <c r="H6" s="4" t="s">
        <v>35</v>
      </c>
      <c r="I6" s="17" t="s">
        <v>35</v>
      </c>
      <c r="J6" s="19"/>
      <c r="K6" s="19"/>
      <c r="L6" s="19"/>
      <c r="M6" s="19"/>
      <c r="N6" s="19"/>
      <c r="P6" s="18" t="s">
        <v>35</v>
      </c>
      <c r="Q6" s="4" t="s">
        <v>5</v>
      </c>
      <c r="R6" s="4" t="s">
        <v>13</v>
      </c>
    </row>
    <row r="7" spans="1:18" outlineLevel="1">
      <c r="A7" s="8"/>
      <c r="B7" s="9"/>
      <c r="C7" s="9"/>
      <c r="D7" s="4" t="s">
        <v>6</v>
      </c>
      <c r="E7" s="4" t="s">
        <v>6</v>
      </c>
      <c r="F7" s="4" t="s">
        <v>38</v>
      </c>
      <c r="G7" s="4" t="s">
        <v>38</v>
      </c>
      <c r="H7" s="4" t="s">
        <v>38</v>
      </c>
      <c r="I7" s="17" t="s">
        <v>38</v>
      </c>
      <c r="J7" s="19"/>
      <c r="K7" s="19"/>
      <c r="L7" s="19"/>
      <c r="M7" s="19"/>
      <c r="N7" s="19"/>
      <c r="P7" s="18" t="s">
        <v>38</v>
      </c>
      <c r="Q7" s="4" t="s">
        <v>38</v>
      </c>
      <c r="R7" s="4" t="s">
        <v>38</v>
      </c>
    </row>
    <row r="8" spans="1:18" outlineLevel="1">
      <c r="A8" s="8"/>
      <c r="B8" s="9"/>
      <c r="C8" s="9"/>
      <c r="D8" s="4" t="s">
        <v>39</v>
      </c>
      <c r="E8" s="4" t="s">
        <v>39</v>
      </c>
      <c r="F8" s="4" t="s">
        <v>39</v>
      </c>
      <c r="G8" s="4" t="s">
        <v>39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39</v>
      </c>
      <c r="Q8" s="4" t="s">
        <v>39</v>
      </c>
      <c r="R8" s="4" t="s">
        <v>39</v>
      </c>
    </row>
    <row r="9" spans="1:18" outlineLevel="1">
      <c r="A9" s="8"/>
      <c r="B9" s="9"/>
      <c r="C9" s="9"/>
      <c r="D9" s="4" t="s">
        <v>40</v>
      </c>
      <c r="E9" s="4" t="s">
        <v>40</v>
      </c>
      <c r="F9" s="4" t="s">
        <v>40</v>
      </c>
      <c r="G9" s="4" t="s">
        <v>40</v>
      </c>
      <c r="H9" s="4" t="s">
        <v>40</v>
      </c>
      <c r="I9" s="17" t="s">
        <v>40</v>
      </c>
      <c r="J9" s="19"/>
      <c r="K9" s="19"/>
      <c r="L9" s="19"/>
      <c r="M9" s="19"/>
      <c r="N9" s="19"/>
      <c r="P9" s="18" t="s">
        <v>40</v>
      </c>
      <c r="Q9" s="4" t="s">
        <v>40</v>
      </c>
      <c r="R9" s="4" t="s">
        <v>40</v>
      </c>
    </row>
    <row r="10" spans="1:18" outlineLevel="1">
      <c r="A10" s="8"/>
      <c r="B10" s="9"/>
      <c r="C10" s="9"/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17" t="s">
        <v>42</v>
      </c>
      <c r="J10" s="19"/>
      <c r="K10" s="19"/>
      <c r="L10" s="19"/>
      <c r="M10" s="19"/>
      <c r="N10" s="19"/>
      <c r="P10" s="18" t="s">
        <v>42</v>
      </c>
      <c r="Q10" s="4" t="s">
        <v>42</v>
      </c>
      <c r="R10" s="4" t="s">
        <v>42</v>
      </c>
    </row>
    <row r="11" spans="1:18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41</v>
      </c>
      <c r="I11" s="17" t="s">
        <v>41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41</v>
      </c>
    </row>
    <row r="12" spans="1:18">
      <c r="A12" s="8"/>
      <c r="B12" s="9"/>
      <c r="C12" s="9"/>
      <c r="D12" s="4" t="s">
        <v>44</v>
      </c>
      <c r="E12" s="4" t="s">
        <v>45</v>
      </c>
      <c r="F12" s="4" t="s">
        <v>44</v>
      </c>
      <c r="G12" s="4" t="s">
        <v>45</v>
      </c>
      <c r="H12" s="4" t="s">
        <v>45</v>
      </c>
      <c r="I12" s="17" t="s">
        <v>45</v>
      </c>
      <c r="J12" s="19"/>
      <c r="K12" s="19"/>
      <c r="L12" s="19"/>
      <c r="M12" s="19"/>
      <c r="N12" s="19"/>
      <c r="P12" s="18" t="s">
        <v>46</v>
      </c>
      <c r="Q12" s="4" t="s">
        <v>46</v>
      </c>
      <c r="R12" s="4" t="s">
        <v>46</v>
      </c>
    </row>
    <row r="13" spans="1:18">
      <c r="A13" s="8"/>
      <c r="B13" s="9"/>
      <c r="C13" s="9"/>
      <c r="D13" s="4" t="s">
        <v>37</v>
      </c>
      <c r="E13" s="4" t="s">
        <v>37</v>
      </c>
      <c r="F13" s="4" t="s">
        <v>36</v>
      </c>
      <c r="G13" s="4" t="s">
        <v>36</v>
      </c>
      <c r="H13" s="4" t="s">
        <v>37</v>
      </c>
      <c r="I13" s="17" t="s">
        <v>37</v>
      </c>
      <c r="J13" s="19"/>
      <c r="K13" s="19"/>
      <c r="L13" s="19"/>
      <c r="M13" s="19"/>
      <c r="N13" s="19"/>
      <c r="P13" s="18" t="s">
        <v>37</v>
      </c>
      <c r="Q13" s="4" t="s">
        <v>36</v>
      </c>
      <c r="R13" s="4" t="s">
        <v>37</v>
      </c>
    </row>
    <row r="14" spans="1:18">
      <c r="A14" s="8"/>
      <c r="B14" s="5" t="s">
        <v>162</v>
      </c>
      <c r="C14" s="5" t="s">
        <v>14</v>
      </c>
      <c r="D14" s="22">
        <v>17315150</v>
      </c>
      <c r="E14" s="22">
        <v>22319326</v>
      </c>
      <c r="F14" s="22">
        <v>15443939.0039423</v>
      </c>
      <c r="G14" s="22">
        <v>12355151.203153841</v>
      </c>
      <c r="H14" s="22">
        <v>2050069</v>
      </c>
      <c r="I14" s="23">
        <v>2050069</v>
      </c>
      <c r="J14" s="21">
        <f t="shared" ref="J14:J35" si="0">SUM(D14:E14)</f>
        <v>39634476</v>
      </c>
      <c r="K14" s="21">
        <f t="shared" ref="K14:K35" si="1">SUM(F14:G14)</f>
        <v>27799090.207096141</v>
      </c>
      <c r="L14" s="21">
        <f t="shared" ref="L14:L35" si="2">F14-D14</f>
        <v>-1871210.9960577004</v>
      </c>
      <c r="M14" s="21">
        <f t="shared" ref="M14:M35" si="3">G14-E14</f>
        <v>-9964174.7968461588</v>
      </c>
      <c r="N14" s="21">
        <f t="shared" ref="N14:N35" si="4">SUM(L14:M14)</f>
        <v>-11835385.792903859</v>
      </c>
      <c r="O14" s="24"/>
      <c r="P14" s="25">
        <v>39634476</v>
      </c>
      <c r="Q14" s="22">
        <v>40154241.410249986</v>
      </c>
      <c r="R14" s="22">
        <v>38865032</v>
      </c>
    </row>
    <row r="15" spans="1:18">
      <c r="A15" s="8"/>
      <c r="B15" s="5" t="s">
        <v>162</v>
      </c>
      <c r="C15" s="6" t="s">
        <v>15</v>
      </c>
      <c r="D15" s="22">
        <v>14452798</v>
      </c>
      <c r="E15" s="22">
        <v>19878365</v>
      </c>
      <c r="F15" s="22">
        <v>14086799.753942301</v>
      </c>
      <c r="G15" s="22">
        <v>11269439.803153841</v>
      </c>
      <c r="H15" s="22">
        <v>1208718</v>
      </c>
      <c r="I15" s="23">
        <v>1208718</v>
      </c>
      <c r="J15" s="21">
        <f t="shared" si="0"/>
        <v>34331163</v>
      </c>
      <c r="K15" s="21">
        <f t="shared" si="1"/>
        <v>25356239.557096142</v>
      </c>
      <c r="L15" s="21">
        <f t="shared" si="2"/>
        <v>-365998.2460576985</v>
      </c>
      <c r="M15" s="21">
        <f t="shared" si="3"/>
        <v>-8608925.1968461592</v>
      </c>
      <c r="N15" s="21">
        <f t="shared" si="4"/>
        <v>-8974923.4429038577</v>
      </c>
      <c r="O15" s="24" t="s">
        <v>142</v>
      </c>
      <c r="P15" s="25">
        <v>34331163</v>
      </c>
      <c r="Q15" s="22">
        <v>36625679.360249981</v>
      </c>
      <c r="R15" s="22">
        <v>35245994</v>
      </c>
    </row>
    <row r="16" spans="1:18">
      <c r="A16" s="8"/>
      <c r="B16" s="5" t="s">
        <v>162</v>
      </c>
      <c r="C16" s="6" t="s">
        <v>19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3">
        <v>0</v>
      </c>
      <c r="J16" s="21">
        <f t="shared" si="0"/>
        <v>0</v>
      </c>
      <c r="K16" s="21">
        <f t="shared" si="1"/>
        <v>0</v>
      </c>
      <c r="L16" s="21">
        <f t="shared" si="2"/>
        <v>0</v>
      </c>
      <c r="M16" s="21">
        <f t="shared" si="3"/>
        <v>0</v>
      </c>
      <c r="N16" s="21">
        <f t="shared" si="4"/>
        <v>0</v>
      </c>
      <c r="O16" s="24"/>
      <c r="P16" s="25">
        <v>0</v>
      </c>
      <c r="Q16" s="22">
        <v>0</v>
      </c>
      <c r="R16" s="22">
        <v>0</v>
      </c>
    </row>
    <row r="17" spans="1:18">
      <c r="A17" s="8"/>
      <c r="B17" s="5" t="s">
        <v>162</v>
      </c>
      <c r="C17" s="6" t="s">
        <v>16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3">
        <v>0</v>
      </c>
      <c r="J17" s="21">
        <f t="shared" si="0"/>
        <v>0</v>
      </c>
      <c r="K17" s="21">
        <f t="shared" si="1"/>
        <v>0</v>
      </c>
      <c r="L17" s="21">
        <f t="shared" si="2"/>
        <v>0</v>
      </c>
      <c r="M17" s="21">
        <f t="shared" si="3"/>
        <v>0</v>
      </c>
      <c r="N17" s="21">
        <f t="shared" si="4"/>
        <v>0</v>
      </c>
      <c r="O17" s="24"/>
      <c r="P17" s="25">
        <v>0</v>
      </c>
      <c r="Q17" s="22">
        <v>0</v>
      </c>
      <c r="R17" s="22">
        <v>0</v>
      </c>
    </row>
    <row r="18" spans="1:18">
      <c r="A18" s="8"/>
      <c r="B18" s="5" t="s">
        <v>162</v>
      </c>
      <c r="C18" s="6" t="s">
        <v>20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1">
        <f t="shared" si="0"/>
        <v>0</v>
      </c>
      <c r="K18" s="21">
        <f t="shared" si="1"/>
        <v>0</v>
      </c>
      <c r="L18" s="21">
        <f t="shared" si="2"/>
        <v>0</v>
      </c>
      <c r="M18" s="21">
        <f t="shared" si="3"/>
        <v>0</v>
      </c>
      <c r="N18" s="21">
        <f t="shared" si="4"/>
        <v>0</v>
      </c>
      <c r="O18" s="24"/>
      <c r="P18" s="25">
        <v>0</v>
      </c>
      <c r="Q18" s="22">
        <v>0</v>
      </c>
      <c r="R18" s="22">
        <v>0</v>
      </c>
    </row>
    <row r="19" spans="1:18">
      <c r="A19" s="8"/>
      <c r="B19" s="5" t="s">
        <v>162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162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162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>
      <c r="A22" s="8"/>
      <c r="B22" s="5" t="s">
        <v>162</v>
      </c>
      <c r="C22" s="6" t="s">
        <v>17</v>
      </c>
      <c r="D22" s="22">
        <v>1956688</v>
      </c>
      <c r="E22" s="22">
        <v>2440961</v>
      </c>
      <c r="F22" s="22">
        <v>1357139.25</v>
      </c>
      <c r="G22" s="22">
        <v>1085711.3999999999</v>
      </c>
      <c r="H22" s="22">
        <v>841351</v>
      </c>
      <c r="I22" s="23">
        <v>841351</v>
      </c>
      <c r="J22" s="21">
        <f t="shared" si="0"/>
        <v>4397649</v>
      </c>
      <c r="K22" s="21">
        <f t="shared" si="1"/>
        <v>2442850.65</v>
      </c>
      <c r="L22" s="21">
        <f t="shared" si="2"/>
        <v>-599548.75</v>
      </c>
      <c r="M22" s="21">
        <f t="shared" si="3"/>
        <v>-1355249.6</v>
      </c>
      <c r="N22" s="21">
        <f t="shared" si="4"/>
        <v>-1954798.35</v>
      </c>
      <c r="O22" s="24" t="s">
        <v>143</v>
      </c>
      <c r="P22" s="25">
        <v>4397649</v>
      </c>
      <c r="Q22" s="22">
        <v>3528562.05</v>
      </c>
      <c r="R22" s="22">
        <v>3305268</v>
      </c>
    </row>
    <row r="23" spans="1:18" outlineLevel="1">
      <c r="A23" s="8"/>
      <c r="B23" s="5" t="s">
        <v>162</v>
      </c>
      <c r="C23" s="7" t="s">
        <v>21</v>
      </c>
      <c r="D23" s="22">
        <v>757600</v>
      </c>
      <c r="E23" s="22">
        <v>2287077</v>
      </c>
      <c r="F23" s="22">
        <v>1019129.25</v>
      </c>
      <c r="G23" s="22">
        <v>815303.4</v>
      </c>
      <c r="H23" s="22">
        <v>688358</v>
      </c>
      <c r="I23" s="23">
        <v>688358</v>
      </c>
      <c r="J23" s="21">
        <f t="shared" si="0"/>
        <v>3044677</v>
      </c>
      <c r="K23" s="21">
        <f t="shared" si="1"/>
        <v>1834432.65</v>
      </c>
      <c r="L23" s="21">
        <f t="shared" si="2"/>
        <v>261529.25</v>
      </c>
      <c r="M23" s="21">
        <f t="shared" si="3"/>
        <v>-1471773.6</v>
      </c>
      <c r="N23" s="21">
        <f t="shared" si="4"/>
        <v>-1210244.3500000001</v>
      </c>
      <c r="O23" s="24" t="s">
        <v>144</v>
      </c>
      <c r="P23" s="25">
        <v>3044677</v>
      </c>
      <c r="Q23" s="22">
        <v>2649736.0499999998</v>
      </c>
      <c r="R23" s="22">
        <v>2717678</v>
      </c>
    </row>
    <row r="24" spans="1:18" outlineLevel="1">
      <c r="A24" s="8"/>
      <c r="B24" s="5" t="s">
        <v>162</v>
      </c>
      <c r="C24" s="7" t="s">
        <v>22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3">
        <v>0</v>
      </c>
      <c r="J24" s="21">
        <f t="shared" si="0"/>
        <v>0</v>
      </c>
      <c r="K24" s="21">
        <f t="shared" si="1"/>
        <v>0</v>
      </c>
      <c r="L24" s="21">
        <f t="shared" si="2"/>
        <v>0</v>
      </c>
      <c r="M24" s="21">
        <f t="shared" si="3"/>
        <v>0</v>
      </c>
      <c r="N24" s="21">
        <f t="shared" si="4"/>
        <v>0</v>
      </c>
      <c r="O24" s="24"/>
      <c r="P24" s="25">
        <v>0</v>
      </c>
      <c r="Q24" s="22">
        <v>0</v>
      </c>
      <c r="R24" s="22">
        <v>0</v>
      </c>
    </row>
    <row r="25" spans="1:18" outlineLevel="1">
      <c r="A25" s="8"/>
      <c r="B25" s="5" t="s">
        <v>162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outlineLevel="1">
      <c r="A26" s="8"/>
      <c r="B26" s="5" t="s">
        <v>162</v>
      </c>
      <c r="C26" s="7" t="s">
        <v>23</v>
      </c>
      <c r="D26" s="22">
        <v>0</v>
      </c>
      <c r="E26" s="22">
        <v>0</v>
      </c>
      <c r="F26" s="22">
        <v>37443.75</v>
      </c>
      <c r="G26" s="22">
        <v>29955</v>
      </c>
      <c r="H26" s="22">
        <v>0</v>
      </c>
      <c r="I26" s="23">
        <v>0</v>
      </c>
      <c r="J26" s="21">
        <f t="shared" si="0"/>
        <v>0</v>
      </c>
      <c r="K26" s="21">
        <f t="shared" si="1"/>
        <v>67398.75</v>
      </c>
      <c r="L26" s="21">
        <f t="shared" si="2"/>
        <v>37443.75</v>
      </c>
      <c r="M26" s="21">
        <f t="shared" si="3"/>
        <v>29955</v>
      </c>
      <c r="N26" s="21">
        <f t="shared" si="4"/>
        <v>67398.75</v>
      </c>
      <c r="O26" s="24"/>
      <c r="P26" s="25">
        <v>0</v>
      </c>
      <c r="Q26" s="22">
        <v>97353.75</v>
      </c>
      <c r="R26" s="22">
        <v>99850</v>
      </c>
    </row>
    <row r="27" spans="1:18" outlineLevel="1">
      <c r="A27" s="8"/>
      <c r="B27" s="5" t="s">
        <v>162</v>
      </c>
      <c r="C27" s="7" t="s">
        <v>24</v>
      </c>
      <c r="D27" s="22">
        <v>715390</v>
      </c>
      <c r="E27" s="22">
        <v>-315390</v>
      </c>
      <c r="F27" s="22">
        <v>109803.75</v>
      </c>
      <c r="G27" s="22">
        <v>87843</v>
      </c>
      <c r="H27" s="22">
        <v>92170</v>
      </c>
      <c r="I27" s="23">
        <v>92170</v>
      </c>
      <c r="J27" s="21">
        <f t="shared" si="0"/>
        <v>400000</v>
      </c>
      <c r="K27" s="21">
        <f t="shared" si="1"/>
        <v>197646.75</v>
      </c>
      <c r="L27" s="21">
        <f t="shared" si="2"/>
        <v>-605586.25</v>
      </c>
      <c r="M27" s="21">
        <f t="shared" si="3"/>
        <v>403233</v>
      </c>
      <c r="N27" s="21">
        <f t="shared" si="4"/>
        <v>-202353.25</v>
      </c>
      <c r="O27" s="24"/>
      <c r="P27" s="25">
        <v>400000</v>
      </c>
      <c r="Q27" s="22">
        <v>285489.75</v>
      </c>
      <c r="R27" s="22">
        <v>292810</v>
      </c>
    </row>
    <row r="28" spans="1:18" outlineLevel="1">
      <c r="A28" s="8"/>
      <c r="B28" s="5" t="s">
        <v>162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outlineLevel="1">
      <c r="A29" s="8"/>
      <c r="B29" s="5" t="s">
        <v>162</v>
      </c>
      <c r="C29" s="7" t="s">
        <v>25</v>
      </c>
      <c r="D29" s="22">
        <v>479442</v>
      </c>
      <c r="E29" s="22">
        <v>365486</v>
      </c>
      <c r="F29" s="22">
        <v>0</v>
      </c>
      <c r="G29" s="22">
        <v>0</v>
      </c>
      <c r="H29" s="22">
        <v>6405</v>
      </c>
      <c r="I29" s="23">
        <v>6405</v>
      </c>
      <c r="J29" s="21">
        <f t="shared" si="0"/>
        <v>844928</v>
      </c>
      <c r="K29" s="21">
        <f t="shared" si="1"/>
        <v>0</v>
      </c>
      <c r="L29" s="21">
        <f t="shared" si="2"/>
        <v>-479442</v>
      </c>
      <c r="M29" s="21">
        <f t="shared" si="3"/>
        <v>-365486</v>
      </c>
      <c r="N29" s="21">
        <f t="shared" si="4"/>
        <v>-844928</v>
      </c>
      <c r="O29" s="24" t="s">
        <v>119</v>
      </c>
      <c r="P29" s="25">
        <v>844928</v>
      </c>
      <c r="Q29" s="22">
        <v>0</v>
      </c>
      <c r="R29" s="22">
        <v>19875</v>
      </c>
    </row>
    <row r="30" spans="1:18" outlineLevel="1">
      <c r="A30" s="8"/>
      <c r="B30" s="5" t="s">
        <v>162</v>
      </c>
      <c r="C30" s="7" t="s">
        <v>26</v>
      </c>
      <c r="D30" s="22">
        <v>8424</v>
      </c>
      <c r="E30" s="22">
        <v>16500</v>
      </c>
      <c r="F30" s="22">
        <v>6588</v>
      </c>
      <c r="G30" s="22">
        <v>5270.4</v>
      </c>
      <c r="H30" s="22">
        <v>6126</v>
      </c>
      <c r="I30" s="23">
        <v>6126</v>
      </c>
      <c r="J30" s="21">
        <f t="shared" si="0"/>
        <v>24924</v>
      </c>
      <c r="K30" s="21">
        <f t="shared" si="1"/>
        <v>11858.4</v>
      </c>
      <c r="L30" s="21">
        <f t="shared" si="2"/>
        <v>-1836</v>
      </c>
      <c r="M30" s="21">
        <f t="shared" si="3"/>
        <v>-11229.6</v>
      </c>
      <c r="N30" s="21">
        <f t="shared" si="4"/>
        <v>-13065.6</v>
      </c>
      <c r="O30" s="24"/>
      <c r="P30" s="25">
        <v>24924</v>
      </c>
      <c r="Q30" s="22">
        <v>17128.8</v>
      </c>
      <c r="R30" s="22">
        <v>17568</v>
      </c>
    </row>
    <row r="31" spans="1:18" outlineLevel="1">
      <c r="A31" s="8"/>
      <c r="B31" s="5" t="s">
        <v>162</v>
      </c>
      <c r="C31" s="7" t="s">
        <v>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0</v>
      </c>
      <c r="K31" s="21">
        <f t="shared" si="1"/>
        <v>0</v>
      </c>
      <c r="L31" s="21">
        <f t="shared" si="2"/>
        <v>0</v>
      </c>
      <c r="M31" s="21">
        <f t="shared" si="3"/>
        <v>0</v>
      </c>
      <c r="N31" s="21">
        <f t="shared" si="4"/>
        <v>0</v>
      </c>
      <c r="O31" s="24"/>
      <c r="P31" s="25">
        <v>0</v>
      </c>
      <c r="Q31" s="22">
        <v>0</v>
      </c>
      <c r="R31" s="22">
        <v>0</v>
      </c>
    </row>
    <row r="32" spans="1:18" outlineLevel="1">
      <c r="A32" s="8"/>
      <c r="B32" s="5" t="s">
        <v>162</v>
      </c>
      <c r="C32" s="7" t="s">
        <v>27</v>
      </c>
      <c r="D32" s="22">
        <v>-4168</v>
      </c>
      <c r="E32" s="22">
        <v>87288</v>
      </c>
      <c r="F32" s="22">
        <v>184174.5</v>
      </c>
      <c r="G32" s="22">
        <v>147339.6</v>
      </c>
      <c r="H32" s="22">
        <v>48292</v>
      </c>
      <c r="I32" s="23">
        <v>48292</v>
      </c>
      <c r="J32" s="21">
        <f t="shared" si="0"/>
        <v>83120</v>
      </c>
      <c r="K32" s="21">
        <f t="shared" si="1"/>
        <v>331514.09999999998</v>
      </c>
      <c r="L32" s="21">
        <f t="shared" si="2"/>
        <v>188342.5</v>
      </c>
      <c r="M32" s="21">
        <f t="shared" si="3"/>
        <v>60051.600000000006</v>
      </c>
      <c r="N32" s="21">
        <f t="shared" si="4"/>
        <v>248394.1</v>
      </c>
      <c r="O32" s="24"/>
      <c r="P32" s="25">
        <v>83120</v>
      </c>
      <c r="Q32" s="22">
        <v>478853.7</v>
      </c>
      <c r="R32" s="22">
        <v>157487</v>
      </c>
    </row>
    <row r="33" spans="1:18" outlineLevel="1">
      <c r="A33" s="8"/>
      <c r="B33" s="5" t="s">
        <v>162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outlineLevel="1">
      <c r="A34" s="8"/>
      <c r="B34" s="5" t="s">
        <v>162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>
      <c r="A35" s="8"/>
      <c r="B35" s="5" t="s">
        <v>162</v>
      </c>
      <c r="C35" s="6" t="s">
        <v>18</v>
      </c>
      <c r="D35" s="22">
        <v>905664</v>
      </c>
      <c r="E35" s="22">
        <v>0</v>
      </c>
      <c r="F35" s="22">
        <v>0</v>
      </c>
      <c r="G35" s="22">
        <v>0</v>
      </c>
      <c r="H35" s="22">
        <v>0</v>
      </c>
      <c r="I35" s="23">
        <v>0</v>
      </c>
      <c r="J35" s="21">
        <f t="shared" si="0"/>
        <v>905664</v>
      </c>
      <c r="K35" s="21">
        <f t="shared" si="1"/>
        <v>0</v>
      </c>
      <c r="L35" s="21">
        <f t="shared" si="2"/>
        <v>-905664</v>
      </c>
      <c r="M35" s="21">
        <f t="shared" si="3"/>
        <v>0</v>
      </c>
      <c r="N35" s="21">
        <f t="shared" si="4"/>
        <v>-905664</v>
      </c>
      <c r="O35" s="24"/>
      <c r="P35" s="25">
        <v>905664</v>
      </c>
      <c r="Q35" s="22">
        <v>0</v>
      </c>
      <c r="R35" s="22">
        <v>313770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R145"/>
  <sheetViews>
    <sheetView zoomScale="70" zoomScaleNormal="70" workbookViewId="0">
      <pane xSplit="2" ySplit="12" topLeftCell="C1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8.44140625" style="12" bestFit="1" customWidth="1"/>
    <col min="2" max="2" width="34.109375" style="12" bestFit="1" customWidth="1"/>
    <col min="3" max="4" width="15.5546875" style="12" customWidth="1"/>
    <col min="5" max="5" width="15.5546875" style="12" customWidth="1" outlineLevel="1"/>
    <col min="6" max="6" width="15.5546875" style="12" customWidth="1" outlineLevel="1" collapsed="1"/>
    <col min="7" max="10" width="15.5546875" style="12" customWidth="1" outlineLevel="1"/>
    <col min="11" max="12" width="15.5546875" style="12" customWidth="1"/>
    <col min="13" max="18" width="15.5546875" style="12" customWidth="1" outlineLevel="1"/>
    <col min="19" max="16384" width="9" style="12"/>
  </cols>
  <sheetData>
    <row r="1" spans="1:18">
      <c r="A1" s="28"/>
      <c r="B1" s="28"/>
      <c r="C1" s="11" t="s">
        <v>97</v>
      </c>
      <c r="D1" s="11" t="s">
        <v>97</v>
      </c>
      <c r="E1" s="11" t="s">
        <v>97</v>
      </c>
      <c r="F1" s="11" t="s">
        <v>97</v>
      </c>
      <c r="G1" s="11" t="s">
        <v>97</v>
      </c>
      <c r="H1" s="11" t="s">
        <v>97</v>
      </c>
      <c r="I1" s="11" t="s">
        <v>97</v>
      </c>
      <c r="J1" s="11" t="s">
        <v>97</v>
      </c>
      <c r="K1" s="11" t="s">
        <v>97</v>
      </c>
      <c r="L1" s="11" t="s">
        <v>97</v>
      </c>
      <c r="M1" s="11" t="s">
        <v>97</v>
      </c>
      <c r="N1" s="11" t="s">
        <v>97</v>
      </c>
      <c r="O1" s="11" t="s">
        <v>97</v>
      </c>
      <c r="P1" s="11" t="s">
        <v>97</v>
      </c>
      <c r="Q1" s="11" t="s">
        <v>97</v>
      </c>
      <c r="R1" s="11" t="s">
        <v>97</v>
      </c>
    </row>
    <row r="2" spans="1:18">
      <c r="A2" s="28"/>
      <c r="B2" s="28"/>
      <c r="C2" s="11" t="s">
        <v>98</v>
      </c>
      <c r="D2" s="11" t="s">
        <v>98</v>
      </c>
      <c r="E2" s="11" t="s">
        <v>98</v>
      </c>
      <c r="F2" s="11" t="s">
        <v>98</v>
      </c>
      <c r="G2" s="11" t="s">
        <v>98</v>
      </c>
      <c r="H2" s="11" t="s">
        <v>98</v>
      </c>
      <c r="I2" s="11" t="s">
        <v>98</v>
      </c>
      <c r="J2" s="11" t="s">
        <v>98</v>
      </c>
      <c r="K2" s="11" t="s">
        <v>98</v>
      </c>
      <c r="L2" s="11" t="s">
        <v>98</v>
      </c>
      <c r="M2" s="11" t="s">
        <v>98</v>
      </c>
      <c r="N2" s="11" t="s">
        <v>98</v>
      </c>
      <c r="O2" s="11" t="s">
        <v>98</v>
      </c>
      <c r="P2" s="11" t="s">
        <v>98</v>
      </c>
      <c r="Q2" s="11" t="s">
        <v>98</v>
      </c>
      <c r="R2" s="11" t="s">
        <v>98</v>
      </c>
    </row>
    <row r="3" spans="1:18">
      <c r="A3" s="28"/>
      <c r="B3" s="28"/>
      <c r="C3" s="11" t="s">
        <v>99</v>
      </c>
      <c r="D3" s="11" t="s">
        <v>99</v>
      </c>
      <c r="E3" s="11" t="s">
        <v>99</v>
      </c>
      <c r="F3" s="11" t="s">
        <v>99</v>
      </c>
      <c r="G3" s="11" t="s">
        <v>99</v>
      </c>
      <c r="H3" s="11" t="s">
        <v>99</v>
      </c>
      <c r="I3" s="11" t="s">
        <v>99</v>
      </c>
      <c r="J3" s="11" t="s">
        <v>99</v>
      </c>
      <c r="K3" s="11" t="s">
        <v>99</v>
      </c>
      <c r="L3" s="11" t="s">
        <v>99</v>
      </c>
      <c r="M3" s="11" t="s">
        <v>99</v>
      </c>
      <c r="N3" s="11" t="s">
        <v>99</v>
      </c>
      <c r="O3" s="11" t="s">
        <v>99</v>
      </c>
      <c r="P3" s="11" t="s">
        <v>99</v>
      </c>
      <c r="Q3" s="11" t="s">
        <v>99</v>
      </c>
      <c r="R3" s="11" t="s">
        <v>99</v>
      </c>
    </row>
    <row r="4" spans="1:18">
      <c r="A4" s="28"/>
      <c r="B4" s="28"/>
      <c r="C4" s="11" t="s">
        <v>100</v>
      </c>
      <c r="D4" s="11" t="s">
        <v>100</v>
      </c>
      <c r="E4" s="11" t="s">
        <v>100</v>
      </c>
      <c r="F4" s="11" t="s">
        <v>100</v>
      </c>
      <c r="G4" s="11" t="s">
        <v>100</v>
      </c>
      <c r="H4" s="11" t="s">
        <v>100</v>
      </c>
      <c r="I4" s="11" t="s">
        <v>100</v>
      </c>
      <c r="J4" s="11" t="s">
        <v>100</v>
      </c>
      <c r="K4" s="11" t="s">
        <v>100</v>
      </c>
      <c r="L4" s="11" t="s">
        <v>100</v>
      </c>
      <c r="M4" s="11" t="s">
        <v>100</v>
      </c>
      <c r="N4" s="11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</row>
    <row r="5" spans="1:18" ht="28.8">
      <c r="A5" s="28"/>
      <c r="B5" s="28"/>
      <c r="C5" s="13" t="s">
        <v>101</v>
      </c>
      <c r="D5" s="13" t="s">
        <v>101</v>
      </c>
      <c r="E5" s="13" t="s">
        <v>101</v>
      </c>
      <c r="F5" s="13" t="s">
        <v>101</v>
      </c>
      <c r="G5" s="13" t="s">
        <v>101</v>
      </c>
      <c r="H5" s="13" t="s">
        <v>101</v>
      </c>
      <c r="I5" s="13" t="s">
        <v>101</v>
      </c>
      <c r="J5" s="13" t="s">
        <v>101</v>
      </c>
      <c r="K5" s="11" t="s">
        <v>102</v>
      </c>
      <c r="L5" s="11" t="s">
        <v>102</v>
      </c>
      <c r="M5" s="11" t="s">
        <v>102</v>
      </c>
      <c r="N5" s="11" t="s">
        <v>102</v>
      </c>
      <c r="O5" s="11" t="s">
        <v>102</v>
      </c>
      <c r="P5" s="11" t="s">
        <v>102</v>
      </c>
      <c r="Q5" s="11" t="s">
        <v>102</v>
      </c>
      <c r="R5" s="11" t="s">
        <v>102</v>
      </c>
    </row>
    <row r="6" spans="1:18">
      <c r="A6" s="28"/>
      <c r="B6" s="28"/>
      <c r="C6" s="11" t="s">
        <v>103</v>
      </c>
      <c r="D6" s="11" t="s">
        <v>103</v>
      </c>
      <c r="E6" s="11" t="s">
        <v>103</v>
      </c>
      <c r="F6" s="11" t="s">
        <v>103</v>
      </c>
      <c r="G6" s="11" t="s">
        <v>103</v>
      </c>
      <c r="H6" s="11" t="s">
        <v>103</v>
      </c>
      <c r="I6" s="11" t="s">
        <v>103</v>
      </c>
      <c r="J6" s="11" t="s">
        <v>103</v>
      </c>
      <c r="K6" s="11" t="s">
        <v>103</v>
      </c>
      <c r="L6" s="11" t="s">
        <v>103</v>
      </c>
      <c r="M6" s="11" t="s">
        <v>103</v>
      </c>
      <c r="N6" s="11" t="s">
        <v>103</v>
      </c>
      <c r="O6" s="11" t="s">
        <v>103</v>
      </c>
      <c r="P6" s="11" t="s">
        <v>103</v>
      </c>
      <c r="Q6" s="11" t="s">
        <v>103</v>
      </c>
      <c r="R6" s="11" t="s">
        <v>103</v>
      </c>
    </row>
    <row r="7" spans="1:18">
      <c r="A7" s="28"/>
      <c r="B7" s="28"/>
      <c r="C7" s="11" t="s">
        <v>104</v>
      </c>
      <c r="D7" s="11" t="s">
        <v>104</v>
      </c>
      <c r="E7" s="11" t="s">
        <v>104</v>
      </c>
      <c r="F7" s="11" t="s">
        <v>104</v>
      </c>
      <c r="G7" s="11" t="s">
        <v>104</v>
      </c>
      <c r="H7" s="11" t="s">
        <v>104</v>
      </c>
      <c r="I7" s="11" t="s">
        <v>104</v>
      </c>
      <c r="J7" s="11" t="s">
        <v>104</v>
      </c>
      <c r="K7" s="11" t="s">
        <v>104</v>
      </c>
      <c r="L7" s="11" t="s">
        <v>104</v>
      </c>
      <c r="M7" s="11" t="s">
        <v>104</v>
      </c>
      <c r="N7" s="11" t="s">
        <v>104</v>
      </c>
      <c r="O7" s="11" t="s">
        <v>104</v>
      </c>
      <c r="P7" s="11" t="s">
        <v>104</v>
      </c>
      <c r="Q7" s="11" t="s">
        <v>104</v>
      </c>
      <c r="R7" s="11" t="s">
        <v>104</v>
      </c>
    </row>
    <row r="8" spans="1:18">
      <c r="A8" s="28"/>
      <c r="B8" s="28"/>
      <c r="C8" s="11" t="s">
        <v>105</v>
      </c>
      <c r="D8" s="11" t="s">
        <v>105</v>
      </c>
      <c r="E8" s="11" t="s">
        <v>105</v>
      </c>
      <c r="F8" s="11" t="s">
        <v>105</v>
      </c>
      <c r="G8" s="11" t="s">
        <v>105</v>
      </c>
      <c r="H8" s="11" t="s">
        <v>105</v>
      </c>
      <c r="I8" s="11" t="s">
        <v>105</v>
      </c>
      <c r="J8" s="11" t="s">
        <v>105</v>
      </c>
      <c r="K8" s="11" t="s">
        <v>105</v>
      </c>
      <c r="L8" s="11" t="s">
        <v>105</v>
      </c>
      <c r="M8" s="11" t="s">
        <v>105</v>
      </c>
      <c r="N8" s="11" t="s">
        <v>105</v>
      </c>
      <c r="O8" s="11" t="s">
        <v>105</v>
      </c>
      <c r="P8" s="11" t="s">
        <v>105</v>
      </c>
      <c r="Q8" s="11" t="s">
        <v>105</v>
      </c>
      <c r="R8" s="11" t="s">
        <v>105</v>
      </c>
    </row>
    <row r="9" spans="1:18">
      <c r="A9" s="28"/>
      <c r="B9" s="9"/>
      <c r="C9" s="11" t="s">
        <v>106</v>
      </c>
      <c r="D9" s="11" t="s">
        <v>106</v>
      </c>
      <c r="E9" s="11" t="s">
        <v>106</v>
      </c>
      <c r="F9" s="11" t="s">
        <v>106</v>
      </c>
      <c r="G9" s="11" t="s">
        <v>106</v>
      </c>
      <c r="H9" s="11" t="s">
        <v>106</v>
      </c>
      <c r="I9" s="11" t="s">
        <v>106</v>
      </c>
      <c r="J9" s="11" t="s">
        <v>106</v>
      </c>
      <c r="K9" s="11" t="s">
        <v>106</v>
      </c>
      <c r="L9" s="11" t="s">
        <v>106</v>
      </c>
      <c r="M9" s="11" t="s">
        <v>106</v>
      </c>
      <c r="N9" s="11" t="s">
        <v>106</v>
      </c>
      <c r="O9" s="11" t="s">
        <v>106</v>
      </c>
      <c r="P9" s="11" t="s">
        <v>106</v>
      </c>
      <c r="Q9" s="11" t="s">
        <v>106</v>
      </c>
      <c r="R9" s="11" t="s">
        <v>106</v>
      </c>
    </row>
    <row r="10" spans="1:18">
      <c r="A10" s="28"/>
      <c r="B10" s="28"/>
      <c r="C10" s="11" t="s">
        <v>171</v>
      </c>
      <c r="D10" s="11" t="s">
        <v>171</v>
      </c>
      <c r="E10" s="11" t="s">
        <v>171</v>
      </c>
      <c r="F10" s="11" t="s">
        <v>171</v>
      </c>
      <c r="G10" s="11" t="s">
        <v>171</v>
      </c>
      <c r="H10" s="11" t="s">
        <v>171</v>
      </c>
      <c r="I10" s="11" t="s">
        <v>171</v>
      </c>
      <c r="J10" s="11" t="s">
        <v>171</v>
      </c>
      <c r="K10" s="11" t="s">
        <v>171</v>
      </c>
      <c r="L10" s="11" t="s">
        <v>171</v>
      </c>
      <c r="M10" s="11" t="s">
        <v>171</v>
      </c>
      <c r="N10" s="11" t="s">
        <v>171</v>
      </c>
      <c r="O10" s="11" t="s">
        <v>171</v>
      </c>
      <c r="P10" s="11" t="s">
        <v>171</v>
      </c>
      <c r="Q10" s="11" t="s">
        <v>171</v>
      </c>
      <c r="R10" s="11" t="s">
        <v>171</v>
      </c>
    </row>
    <row r="11" spans="1:18" ht="43.2">
      <c r="A11" s="28"/>
      <c r="B11" s="9"/>
      <c r="C11" s="13" t="s">
        <v>107</v>
      </c>
      <c r="D11" s="13" t="s">
        <v>108</v>
      </c>
      <c r="E11" s="13" t="s">
        <v>109</v>
      </c>
      <c r="F11" s="13" t="s">
        <v>110</v>
      </c>
      <c r="G11" s="13" t="s">
        <v>111</v>
      </c>
      <c r="H11" s="13" t="s">
        <v>112</v>
      </c>
      <c r="I11" s="13" t="s">
        <v>113</v>
      </c>
      <c r="J11" s="11" t="s">
        <v>114</v>
      </c>
      <c r="K11" s="13" t="s">
        <v>107</v>
      </c>
      <c r="L11" s="13" t="s">
        <v>108</v>
      </c>
      <c r="M11" s="13" t="s">
        <v>109</v>
      </c>
      <c r="N11" s="13" t="s">
        <v>110</v>
      </c>
      <c r="O11" s="13" t="s">
        <v>111</v>
      </c>
      <c r="P11" s="13" t="s">
        <v>112</v>
      </c>
      <c r="Q11" s="13" t="s">
        <v>113</v>
      </c>
      <c r="R11" s="13" t="s">
        <v>114</v>
      </c>
    </row>
    <row r="12" spans="1:18">
      <c r="A12" s="28"/>
      <c r="B12" s="28"/>
      <c r="C12" s="11" t="s">
        <v>115</v>
      </c>
      <c r="D12" s="11" t="s">
        <v>115</v>
      </c>
      <c r="E12" s="11" t="s">
        <v>115</v>
      </c>
      <c r="F12" s="11" t="s">
        <v>115</v>
      </c>
      <c r="G12" s="11" t="s">
        <v>115</v>
      </c>
      <c r="H12" s="11" t="s">
        <v>115</v>
      </c>
      <c r="I12" s="11" t="s">
        <v>115</v>
      </c>
      <c r="J12" s="11" t="s">
        <v>115</v>
      </c>
      <c r="K12" s="11" t="s">
        <v>116</v>
      </c>
      <c r="L12" s="11" t="s">
        <v>116</v>
      </c>
      <c r="M12" s="11" t="s">
        <v>116</v>
      </c>
      <c r="N12" s="11" t="s">
        <v>116</v>
      </c>
      <c r="O12" s="11" t="s">
        <v>116</v>
      </c>
      <c r="P12" s="11" t="s">
        <v>116</v>
      </c>
      <c r="Q12" s="11" t="s">
        <v>116</v>
      </c>
      <c r="R12" s="11" t="s">
        <v>116</v>
      </c>
    </row>
    <row r="13" spans="1:18" outlineLevel="1">
      <c r="A13" s="14" t="s">
        <v>157</v>
      </c>
      <c r="B13" s="5" t="s">
        <v>14</v>
      </c>
      <c r="C13" s="22">
        <v>67684756</v>
      </c>
      <c r="D13" s="22">
        <v>78493567.000000015</v>
      </c>
      <c r="E13" s="22">
        <v>0</v>
      </c>
      <c r="F13" s="22">
        <v>146178323</v>
      </c>
      <c r="G13" s="22">
        <v>0</v>
      </c>
      <c r="H13" s="22">
        <v>0</v>
      </c>
      <c r="I13" s="22">
        <v>0</v>
      </c>
      <c r="J13" s="22">
        <v>146178323.00000003</v>
      </c>
      <c r="K13" s="22">
        <v>71859317.107860565</v>
      </c>
      <c r="L13" s="22">
        <v>57487453.686288446</v>
      </c>
      <c r="M13" s="22">
        <v>57487453.686288446</v>
      </c>
      <c r="N13" s="22">
        <v>186834224.48043746</v>
      </c>
      <c r="O13" s="22">
        <v>158931169.93043748</v>
      </c>
      <c r="P13" s="22">
        <v>209743928.0304375</v>
      </c>
      <c r="Q13" s="22">
        <v>183580745.63043743</v>
      </c>
      <c r="R13" s="22">
        <v>739090068.07174981</v>
      </c>
    </row>
    <row r="14" spans="1:18" outlineLevel="1">
      <c r="A14" s="14" t="s">
        <v>157</v>
      </c>
      <c r="B14" s="6" t="s">
        <v>15</v>
      </c>
      <c r="C14" s="22">
        <v>53802922</v>
      </c>
      <c r="D14" s="22">
        <v>64435223</v>
      </c>
      <c r="E14" s="22">
        <v>0</v>
      </c>
      <c r="F14" s="22">
        <v>118238145</v>
      </c>
      <c r="G14" s="22">
        <v>0</v>
      </c>
      <c r="H14" s="22">
        <v>0</v>
      </c>
      <c r="I14" s="22">
        <v>0</v>
      </c>
      <c r="J14" s="22">
        <v>118238145.00000001</v>
      </c>
      <c r="K14" s="22">
        <v>61870883.857860573</v>
      </c>
      <c r="L14" s="22">
        <v>49496707.086288445</v>
      </c>
      <c r="M14" s="22">
        <v>49496707.086288445</v>
      </c>
      <c r="N14" s="22">
        <v>160864298.03043747</v>
      </c>
      <c r="O14" s="22">
        <v>139331996.83043748</v>
      </c>
      <c r="P14" s="22">
        <v>173043726.03043789</v>
      </c>
      <c r="Q14" s="22">
        <v>156463480.13043743</v>
      </c>
      <c r="R14" s="22">
        <v>629703501.02175009</v>
      </c>
    </row>
    <row r="15" spans="1:18" outlineLevel="1">
      <c r="A15" s="14" t="s">
        <v>157</v>
      </c>
      <c r="B15" s="6" t="s">
        <v>19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18" outlineLevel="1">
      <c r="A16" s="14" t="s">
        <v>157</v>
      </c>
      <c r="B16" s="6" t="s">
        <v>16</v>
      </c>
      <c r="C16" s="22">
        <v>20830</v>
      </c>
      <c r="D16" s="22">
        <v>10000</v>
      </c>
      <c r="E16" s="22">
        <v>0</v>
      </c>
      <c r="F16" s="22">
        <v>30830</v>
      </c>
      <c r="G16" s="22">
        <v>0</v>
      </c>
      <c r="H16" s="22">
        <v>0</v>
      </c>
      <c r="I16" s="22">
        <v>0</v>
      </c>
      <c r="J16" s="22">
        <v>30830</v>
      </c>
      <c r="K16" s="22">
        <v>3900</v>
      </c>
      <c r="L16" s="22">
        <v>3120</v>
      </c>
      <c r="M16" s="22">
        <v>3120</v>
      </c>
      <c r="N16" s="22">
        <v>10140</v>
      </c>
      <c r="O16" s="22">
        <v>3412.5</v>
      </c>
      <c r="P16" s="22">
        <v>8300</v>
      </c>
      <c r="Q16" s="22">
        <v>7215</v>
      </c>
      <c r="R16" s="22">
        <v>29067.5</v>
      </c>
    </row>
    <row r="17" spans="1:18" outlineLevel="1">
      <c r="A17" s="14" t="s">
        <v>157</v>
      </c>
      <c r="B17" s="6" t="s">
        <v>20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 outlineLevel="1">
      <c r="A18" s="14" t="s">
        <v>157</v>
      </c>
      <c r="B18" s="6" t="s">
        <v>47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 outlineLevel="1">
      <c r="A19" s="14" t="s">
        <v>157</v>
      </c>
      <c r="B19" s="6" t="s">
        <v>48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 outlineLevel="1">
      <c r="A20" s="14" t="s">
        <v>157</v>
      </c>
      <c r="B20" s="6" t="s">
        <v>29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 outlineLevel="1">
      <c r="A21" s="14" t="s">
        <v>157</v>
      </c>
      <c r="B21" s="6" t="s">
        <v>17</v>
      </c>
      <c r="C21" s="22">
        <v>10238349</v>
      </c>
      <c r="D21" s="22">
        <v>14048344</v>
      </c>
      <c r="E21" s="22">
        <v>0</v>
      </c>
      <c r="F21" s="22">
        <v>24286693</v>
      </c>
      <c r="G21" s="22">
        <v>0</v>
      </c>
      <c r="H21" s="22">
        <v>0</v>
      </c>
      <c r="I21" s="22">
        <v>0</v>
      </c>
      <c r="J21" s="22">
        <v>24286693</v>
      </c>
      <c r="K21" s="22">
        <v>9984533.2500000019</v>
      </c>
      <c r="L21" s="22">
        <v>7987626.6000000006</v>
      </c>
      <c r="M21" s="22">
        <v>7987626.6000000006</v>
      </c>
      <c r="N21" s="22">
        <v>25959786.450000003</v>
      </c>
      <c r="O21" s="22">
        <v>19595760.600000001</v>
      </c>
      <c r="P21" s="22">
        <v>36691901.999999598</v>
      </c>
      <c r="Q21" s="22">
        <v>27110050.5</v>
      </c>
      <c r="R21" s="22">
        <v>109357499.54999959</v>
      </c>
    </row>
    <row r="22" spans="1:18" outlineLevel="1">
      <c r="A22" s="14" t="s">
        <v>157</v>
      </c>
      <c r="B22" s="7" t="s">
        <v>21</v>
      </c>
      <c r="C22" s="22">
        <v>2627439</v>
      </c>
      <c r="D22" s="22">
        <v>5750558</v>
      </c>
      <c r="E22" s="22">
        <v>0</v>
      </c>
      <c r="F22" s="22">
        <v>8377997</v>
      </c>
      <c r="G22" s="22">
        <v>0</v>
      </c>
      <c r="H22" s="22">
        <v>0</v>
      </c>
      <c r="I22" s="22">
        <v>0</v>
      </c>
      <c r="J22" s="22">
        <v>8377997</v>
      </c>
      <c r="K22" s="22">
        <v>7661145.375</v>
      </c>
      <c r="L22" s="22">
        <v>6128916.3000000007</v>
      </c>
      <c r="M22" s="22">
        <v>6128916.3000000007</v>
      </c>
      <c r="N22" s="22">
        <v>19918977.974999998</v>
      </c>
      <c r="O22" s="22">
        <v>16316143.350000001</v>
      </c>
      <c r="P22" s="22">
        <v>17214238</v>
      </c>
      <c r="Q22" s="22">
        <v>17673001.125</v>
      </c>
      <c r="R22" s="22">
        <v>71122360.450000003</v>
      </c>
    </row>
    <row r="23" spans="1:18" outlineLevel="1">
      <c r="A23" s="14" t="s">
        <v>157</v>
      </c>
      <c r="B23" s="7" t="s">
        <v>22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165135.9999998</v>
      </c>
      <c r="Q23" s="22">
        <v>53669.2</v>
      </c>
      <c r="R23" s="22">
        <v>218805.19999980001</v>
      </c>
    </row>
    <row r="24" spans="1:18" outlineLevel="1">
      <c r="A24" s="14" t="s">
        <v>157</v>
      </c>
      <c r="B24" s="7" t="s">
        <v>49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</row>
    <row r="25" spans="1:18" outlineLevel="1">
      <c r="A25" s="14" t="s">
        <v>157</v>
      </c>
      <c r="B25" s="7" t="s">
        <v>23</v>
      </c>
      <c r="C25" s="22">
        <v>3730000</v>
      </c>
      <c r="D25" s="22">
        <v>7457000</v>
      </c>
      <c r="E25" s="22">
        <v>0</v>
      </c>
      <c r="F25" s="22">
        <v>11187000</v>
      </c>
      <c r="G25" s="22">
        <v>0</v>
      </c>
      <c r="H25" s="22">
        <v>0</v>
      </c>
      <c r="I25" s="22">
        <v>0</v>
      </c>
      <c r="J25" s="22">
        <v>11187000</v>
      </c>
      <c r="K25" s="22">
        <v>187219.5</v>
      </c>
      <c r="L25" s="22">
        <v>149775.6</v>
      </c>
      <c r="M25" s="22">
        <v>149775.6</v>
      </c>
      <c r="N25" s="22">
        <v>486770.7</v>
      </c>
      <c r="O25" s="22">
        <v>10996.05</v>
      </c>
      <c r="P25" s="22">
        <v>7453999.9999997998</v>
      </c>
      <c r="Q25" s="22">
        <v>2588472.25</v>
      </c>
      <c r="R25" s="22">
        <v>10540238.999999799</v>
      </c>
    </row>
    <row r="26" spans="1:18" outlineLevel="1">
      <c r="A26" s="14" t="s">
        <v>157</v>
      </c>
      <c r="B26" s="30" t="s">
        <v>24</v>
      </c>
      <c r="C26" s="22">
        <v>2189091</v>
      </c>
      <c r="D26" s="22">
        <v>-687489.99999999977</v>
      </c>
      <c r="E26" s="22">
        <v>0</v>
      </c>
      <c r="F26" s="22">
        <v>1501600.9999999998</v>
      </c>
      <c r="G26" s="22">
        <v>0</v>
      </c>
      <c r="H26" s="22">
        <v>0</v>
      </c>
      <c r="I26" s="22">
        <v>0</v>
      </c>
      <c r="J26" s="22">
        <v>1501601</v>
      </c>
      <c r="K26" s="22">
        <v>1006166.25</v>
      </c>
      <c r="L26" s="22">
        <v>804933</v>
      </c>
      <c r="M26" s="22">
        <v>804933</v>
      </c>
      <c r="N26" s="22">
        <v>2616032.25</v>
      </c>
      <c r="O26" s="22">
        <v>2032865.25</v>
      </c>
      <c r="P26" s="22">
        <v>2513824.0000002002</v>
      </c>
      <c r="Q26" s="22">
        <v>2366625.2999999998</v>
      </c>
      <c r="R26" s="22">
        <v>9529346.8000002</v>
      </c>
    </row>
    <row r="27" spans="1:18" outlineLevel="1">
      <c r="A27" s="14" t="s">
        <v>157</v>
      </c>
      <c r="B27" s="30" t="s">
        <v>50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</row>
    <row r="28" spans="1:18" outlineLevel="1">
      <c r="A28" s="14" t="s">
        <v>157</v>
      </c>
      <c r="B28" s="30" t="s">
        <v>25</v>
      </c>
      <c r="C28" s="22">
        <v>1134490</v>
      </c>
      <c r="D28" s="22">
        <v>894485</v>
      </c>
      <c r="E28" s="22">
        <v>0</v>
      </c>
      <c r="F28" s="22">
        <v>2028975</v>
      </c>
      <c r="G28" s="22">
        <v>0</v>
      </c>
      <c r="H28" s="22">
        <v>0</v>
      </c>
      <c r="I28" s="22">
        <v>0</v>
      </c>
      <c r="J28" s="22">
        <v>2028975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7064362</v>
      </c>
      <c r="Q28" s="22">
        <v>2295917.65</v>
      </c>
      <c r="R28" s="22">
        <v>9360279.6499999985</v>
      </c>
    </row>
    <row r="29" spans="1:18" outlineLevel="1">
      <c r="A29" s="14" t="s">
        <v>157</v>
      </c>
      <c r="B29" s="30" t="s">
        <v>26</v>
      </c>
      <c r="C29" s="22">
        <v>644320</v>
      </c>
      <c r="D29" s="22">
        <v>219429</v>
      </c>
      <c r="E29" s="22">
        <v>0</v>
      </c>
      <c r="F29" s="22">
        <v>863749</v>
      </c>
      <c r="G29" s="22">
        <v>0</v>
      </c>
      <c r="H29" s="22">
        <v>0</v>
      </c>
      <c r="I29" s="22">
        <v>0</v>
      </c>
      <c r="J29" s="22">
        <v>863749</v>
      </c>
      <c r="K29" s="22">
        <v>44029.5</v>
      </c>
      <c r="L29" s="22">
        <v>35223.600000000006</v>
      </c>
      <c r="M29" s="22">
        <v>35223.600000000006</v>
      </c>
      <c r="N29" s="22">
        <v>114476.70000000001</v>
      </c>
      <c r="O29" s="22">
        <v>166148.77499999999</v>
      </c>
      <c r="P29" s="22">
        <v>1229100</v>
      </c>
      <c r="Q29" s="22">
        <v>492999.32500000001</v>
      </c>
      <c r="R29" s="22">
        <v>2002724.8</v>
      </c>
    </row>
    <row r="30" spans="1:18" outlineLevel="1">
      <c r="A30" s="14" t="s">
        <v>157</v>
      </c>
      <c r="B30" s="30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</row>
    <row r="31" spans="1:18" outlineLevel="1">
      <c r="A31" s="14" t="s">
        <v>157</v>
      </c>
      <c r="B31" s="30" t="s">
        <v>27</v>
      </c>
      <c r="C31" s="22">
        <v>-86991</v>
      </c>
      <c r="D31" s="22">
        <v>414362</v>
      </c>
      <c r="E31" s="22">
        <v>0</v>
      </c>
      <c r="F31" s="22">
        <v>327371</v>
      </c>
      <c r="G31" s="22">
        <v>0</v>
      </c>
      <c r="H31" s="22">
        <v>0</v>
      </c>
      <c r="I31" s="22">
        <v>0</v>
      </c>
      <c r="J31" s="22">
        <v>327371</v>
      </c>
      <c r="K31" s="22">
        <v>1085972.6249999998</v>
      </c>
      <c r="L31" s="22">
        <v>868778.09999999986</v>
      </c>
      <c r="M31" s="22">
        <v>868778.09999999986</v>
      </c>
      <c r="N31" s="22">
        <v>2823528.8250000002</v>
      </c>
      <c r="O31" s="22">
        <v>1069607.175</v>
      </c>
      <c r="P31" s="22">
        <v>1051241.9999998</v>
      </c>
      <c r="Q31" s="22">
        <v>1639365.65</v>
      </c>
      <c r="R31" s="22">
        <v>6583743.6499998001</v>
      </c>
    </row>
    <row r="32" spans="1:18" outlineLevel="1">
      <c r="A32" s="14" t="s">
        <v>157</v>
      </c>
      <c r="B32" s="30" t="s">
        <v>51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</row>
    <row r="33" spans="1:18" outlineLevel="1">
      <c r="A33" s="14" t="s">
        <v>157</v>
      </c>
      <c r="B33" s="30" t="s">
        <v>52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18" outlineLevel="1">
      <c r="A34" s="14" t="s">
        <v>157</v>
      </c>
      <c r="B34" s="31" t="s">
        <v>18</v>
      </c>
      <c r="C34" s="22">
        <v>3622655</v>
      </c>
      <c r="D34" s="22">
        <v>0</v>
      </c>
      <c r="E34" s="22">
        <v>0</v>
      </c>
      <c r="F34" s="22">
        <v>3622655</v>
      </c>
      <c r="G34" s="22">
        <v>0</v>
      </c>
      <c r="H34" s="22">
        <v>0</v>
      </c>
      <c r="I34" s="22">
        <v>0</v>
      </c>
      <c r="J34" s="22">
        <v>3622655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</row>
    <row r="35" spans="1:18" outlineLevel="1">
      <c r="A35" s="29" t="s">
        <v>158</v>
      </c>
      <c r="B35" s="32" t="s">
        <v>14</v>
      </c>
      <c r="C35" s="22">
        <v>205759571</v>
      </c>
      <c r="D35" s="22">
        <v>283046012</v>
      </c>
      <c r="E35" s="22">
        <v>0</v>
      </c>
      <c r="F35" s="22">
        <v>488805583</v>
      </c>
      <c r="G35" s="22">
        <v>0</v>
      </c>
      <c r="H35" s="22">
        <v>0</v>
      </c>
      <c r="I35" s="22">
        <v>0</v>
      </c>
      <c r="J35" s="22">
        <v>488805583</v>
      </c>
      <c r="K35" s="22">
        <v>66190562.205770567</v>
      </c>
      <c r="L35" s="22">
        <v>52952449.76461643</v>
      </c>
      <c r="M35" s="22">
        <v>52952449.76461643</v>
      </c>
      <c r="N35" s="22">
        <v>172095461.73500341</v>
      </c>
      <c r="O35" s="22">
        <v>-47432517.147496782</v>
      </c>
      <c r="P35" s="22">
        <v>34742733.94932545</v>
      </c>
      <c r="Q35" s="22">
        <v>105341865.91424066</v>
      </c>
      <c r="R35" s="22">
        <v>264747544.45107239</v>
      </c>
    </row>
    <row r="36" spans="1:18" outlineLevel="1">
      <c r="A36" s="29" t="s">
        <v>158</v>
      </c>
      <c r="B36" s="31" t="s">
        <v>15</v>
      </c>
      <c r="C36" s="22">
        <v>146918899</v>
      </c>
      <c r="D36" s="22">
        <v>218423666</v>
      </c>
      <c r="E36" s="22">
        <v>0</v>
      </c>
      <c r="F36" s="22">
        <v>365342565</v>
      </c>
      <c r="G36" s="22">
        <v>0</v>
      </c>
      <c r="H36" s="22">
        <v>0</v>
      </c>
      <c r="I36" s="22">
        <v>0</v>
      </c>
      <c r="J36" s="22">
        <v>365342565</v>
      </c>
      <c r="K36" s="22">
        <v>270481705.88098425</v>
      </c>
      <c r="L36" s="22">
        <v>216385364.70478711</v>
      </c>
      <c r="M36" s="22">
        <v>216385364.70478711</v>
      </c>
      <c r="N36" s="22">
        <v>703252435.29055846</v>
      </c>
      <c r="O36" s="22">
        <v>556619568.40805888</v>
      </c>
      <c r="P36" s="22">
        <v>619673244.50488138</v>
      </c>
      <c r="Q36" s="22">
        <v>704007013.72651362</v>
      </c>
      <c r="R36" s="22">
        <v>2583552261.9300122</v>
      </c>
    </row>
    <row r="37" spans="1:18" outlineLevel="1">
      <c r="A37" s="29" t="s">
        <v>158</v>
      </c>
      <c r="B37" s="31" t="s">
        <v>19</v>
      </c>
      <c r="C37" s="22">
        <v>1680509</v>
      </c>
      <c r="D37" s="22">
        <v>1680507</v>
      </c>
      <c r="E37" s="22">
        <v>0</v>
      </c>
      <c r="F37" s="22">
        <v>3361016</v>
      </c>
      <c r="G37" s="22">
        <v>0</v>
      </c>
      <c r="H37" s="22">
        <v>0</v>
      </c>
      <c r="I37" s="22">
        <v>0</v>
      </c>
      <c r="J37" s="22">
        <v>3361016</v>
      </c>
      <c r="K37" s="22">
        <v>1741178.8461537999</v>
      </c>
      <c r="L37" s="22">
        <v>1392943.0769231</v>
      </c>
      <c r="M37" s="22">
        <v>1392943.0769231</v>
      </c>
      <c r="N37" s="22">
        <v>4527065</v>
      </c>
      <c r="O37" s="22">
        <v>4527065</v>
      </c>
      <c r="P37" s="22">
        <v>5555742</v>
      </c>
      <c r="Q37" s="22">
        <v>5432478</v>
      </c>
      <c r="R37" s="22">
        <v>20042350</v>
      </c>
    </row>
    <row r="38" spans="1:18" outlineLevel="1">
      <c r="A38" s="29" t="s">
        <v>158</v>
      </c>
      <c r="B38" s="31" t="s">
        <v>16</v>
      </c>
      <c r="C38" s="22">
        <v>2652278</v>
      </c>
      <c r="D38" s="22">
        <v>521610</v>
      </c>
      <c r="E38" s="22">
        <v>0</v>
      </c>
      <c r="F38" s="22">
        <v>3173888</v>
      </c>
      <c r="G38" s="22">
        <v>0</v>
      </c>
      <c r="H38" s="22">
        <v>0</v>
      </c>
      <c r="I38" s="22">
        <v>0</v>
      </c>
      <c r="J38" s="22">
        <v>3173888</v>
      </c>
      <c r="K38" s="22">
        <v>628811.53846149996</v>
      </c>
      <c r="L38" s="22">
        <v>503049.23076920002</v>
      </c>
      <c r="M38" s="22">
        <v>503049.23076920002</v>
      </c>
      <c r="N38" s="22">
        <v>1634909.9999998999</v>
      </c>
      <c r="O38" s="22">
        <v>1605349.9999998999</v>
      </c>
      <c r="P38" s="22">
        <v>1434619.9999998999</v>
      </c>
      <c r="Q38" s="22">
        <v>4777568.9999999003</v>
      </c>
      <c r="R38" s="22">
        <v>9452448.9999995995</v>
      </c>
    </row>
    <row r="39" spans="1:18" outlineLevel="1">
      <c r="A39" s="29" t="s">
        <v>158</v>
      </c>
      <c r="B39" s="31" t="s">
        <v>20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-264322784.99999991</v>
      </c>
      <c r="L39" s="22">
        <v>-211458228</v>
      </c>
      <c r="M39" s="22">
        <v>-211458228</v>
      </c>
      <c r="N39" s="22">
        <v>-687239240.99999988</v>
      </c>
      <c r="O39" s="22">
        <v>687239240.99999952</v>
      </c>
      <c r="P39" s="22">
        <v>0</v>
      </c>
      <c r="Q39" s="22">
        <v>0</v>
      </c>
      <c r="R39" s="22">
        <v>-3.2782554626464844E-7</v>
      </c>
    </row>
    <row r="40" spans="1:18" outlineLevel="1">
      <c r="A40" s="29" t="s">
        <v>158</v>
      </c>
      <c r="B40" s="31" t="s">
        <v>47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</row>
    <row r="41" spans="1:18" outlineLevel="1">
      <c r="A41" s="29" t="s">
        <v>158</v>
      </c>
      <c r="B41" s="31" t="s">
        <v>48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</row>
    <row r="42" spans="1:18" outlineLevel="1">
      <c r="A42" s="29" t="s">
        <v>158</v>
      </c>
      <c r="B42" s="31" t="s">
        <v>29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</row>
    <row r="43" spans="1:18" outlineLevel="1">
      <c r="A43" s="29" t="s">
        <v>158</v>
      </c>
      <c r="B43" s="31" t="s">
        <v>17</v>
      </c>
      <c r="C43" s="22">
        <v>41828594</v>
      </c>
      <c r="D43" s="22">
        <v>62420229</v>
      </c>
      <c r="E43" s="22">
        <v>0</v>
      </c>
      <c r="F43" s="22">
        <v>104248823</v>
      </c>
      <c r="G43" s="22">
        <v>0</v>
      </c>
      <c r="H43" s="22">
        <v>0</v>
      </c>
      <c r="I43" s="22">
        <v>0</v>
      </c>
      <c r="J43" s="22">
        <v>104248823</v>
      </c>
      <c r="K43" s="22">
        <v>57661650.940170959</v>
      </c>
      <c r="L43" s="22">
        <v>46129320.75213699</v>
      </c>
      <c r="M43" s="22">
        <v>46129320.75213699</v>
      </c>
      <c r="N43" s="22">
        <v>149920292.44444495</v>
      </c>
      <c r="O43" s="22">
        <v>-1297423741.5555553</v>
      </c>
      <c r="P43" s="22">
        <v>-591920872.5555557</v>
      </c>
      <c r="Q43" s="22">
        <v>-608875194.81227291</v>
      </c>
      <c r="R43" s="22">
        <v>-2348299516.4789391</v>
      </c>
    </row>
    <row r="44" spans="1:18" outlineLevel="1">
      <c r="A44" s="29" t="s">
        <v>158</v>
      </c>
      <c r="B44" s="30" t="s">
        <v>21</v>
      </c>
      <c r="C44" s="22">
        <v>10203680</v>
      </c>
      <c r="D44" s="22">
        <v>46694376</v>
      </c>
      <c r="E44" s="22">
        <v>0</v>
      </c>
      <c r="F44" s="22">
        <v>56898056</v>
      </c>
      <c r="G44" s="22">
        <v>0</v>
      </c>
      <c r="H44" s="22">
        <v>0</v>
      </c>
      <c r="I44" s="22">
        <v>0</v>
      </c>
      <c r="J44" s="22">
        <v>56898056</v>
      </c>
      <c r="K44" s="22">
        <v>39223231.538461499</v>
      </c>
      <c r="L44" s="22">
        <v>31378585.230769198</v>
      </c>
      <c r="M44" s="22">
        <v>31378585.230769198</v>
      </c>
      <c r="N44" s="22">
        <v>101980401.9999999</v>
      </c>
      <c r="O44" s="22">
        <v>76484906.999999896</v>
      </c>
      <c r="P44" s="22">
        <v>82642245</v>
      </c>
      <c r="Q44" s="22">
        <v>64138433.590215698</v>
      </c>
      <c r="R44" s="22">
        <v>325245987.59021544</v>
      </c>
    </row>
    <row r="45" spans="1:18" outlineLevel="1">
      <c r="A45" s="29" t="s">
        <v>158</v>
      </c>
      <c r="B45" s="30" t="s">
        <v>22</v>
      </c>
      <c r="C45" s="22">
        <v>0</v>
      </c>
      <c r="D45" s="22">
        <v>134520</v>
      </c>
      <c r="E45" s="22">
        <v>0</v>
      </c>
      <c r="F45" s="22">
        <v>134520</v>
      </c>
      <c r="G45" s="22">
        <v>0</v>
      </c>
      <c r="H45" s="22">
        <v>0</v>
      </c>
      <c r="I45" s="22">
        <v>0</v>
      </c>
      <c r="J45" s="22">
        <v>134520</v>
      </c>
      <c r="K45" s="22">
        <v>0</v>
      </c>
      <c r="L45" s="22">
        <v>0</v>
      </c>
      <c r="M45" s="22">
        <v>0</v>
      </c>
      <c r="N45" s="22">
        <v>0</v>
      </c>
      <c r="O45" s="22">
        <v>19247099.999999899</v>
      </c>
      <c r="P45" s="22">
        <v>22337552</v>
      </c>
      <c r="Q45" s="22">
        <v>1270656</v>
      </c>
      <c r="R45" s="22">
        <v>42855307.999999903</v>
      </c>
    </row>
    <row r="46" spans="1:18" outlineLevel="1">
      <c r="A46" s="29" t="s">
        <v>158</v>
      </c>
      <c r="B46" s="30" t="s">
        <v>49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</row>
    <row r="47" spans="1:18" outlineLevel="1">
      <c r="A47" s="29" t="s">
        <v>158</v>
      </c>
      <c r="B47" s="30" t="s">
        <v>23</v>
      </c>
      <c r="C47" s="22">
        <v>7928200</v>
      </c>
      <c r="D47" s="22">
        <v>19996457</v>
      </c>
      <c r="E47" s="22">
        <v>0</v>
      </c>
      <c r="F47" s="22">
        <v>27924657</v>
      </c>
      <c r="G47" s="22">
        <v>0</v>
      </c>
      <c r="H47" s="22">
        <v>0</v>
      </c>
      <c r="I47" s="22">
        <v>0</v>
      </c>
      <c r="J47" s="22">
        <v>27924657</v>
      </c>
      <c r="K47" s="22">
        <v>10251137.692307699</v>
      </c>
      <c r="L47" s="22">
        <v>8200910.1538461996</v>
      </c>
      <c r="M47" s="22">
        <v>8200910.1538461996</v>
      </c>
      <c r="N47" s="22">
        <v>26652958.000000097</v>
      </c>
      <c r="O47" s="22">
        <v>78724372</v>
      </c>
      <c r="P47" s="22">
        <v>0</v>
      </c>
      <c r="Q47" s="22">
        <v>21545004.420866497</v>
      </c>
      <c r="R47" s="22">
        <v>181098511.42086649</v>
      </c>
    </row>
    <row r="48" spans="1:18" outlineLevel="1">
      <c r="A48" s="29" t="s">
        <v>158</v>
      </c>
      <c r="B48" s="30" t="s">
        <v>24</v>
      </c>
      <c r="C48" s="22">
        <v>19636965</v>
      </c>
      <c r="D48" s="22">
        <v>-13248025</v>
      </c>
      <c r="E48" s="22">
        <v>0</v>
      </c>
      <c r="F48" s="22">
        <v>6388940</v>
      </c>
      <c r="G48" s="22">
        <v>0</v>
      </c>
      <c r="H48" s="22">
        <v>0</v>
      </c>
      <c r="I48" s="22">
        <v>0</v>
      </c>
      <c r="J48" s="22">
        <v>6388940</v>
      </c>
      <c r="K48" s="22">
        <v>3506604.2307691998</v>
      </c>
      <c r="L48" s="22">
        <v>2805283.3846153999</v>
      </c>
      <c r="M48" s="22">
        <v>2805283.3846153999</v>
      </c>
      <c r="N48" s="22">
        <v>9117171</v>
      </c>
      <c r="O48" s="22">
        <v>8845228</v>
      </c>
      <c r="P48" s="22">
        <v>0</v>
      </c>
      <c r="Q48" s="22">
        <v>10770117.3315001</v>
      </c>
      <c r="R48" s="22">
        <v>37219375.331500001</v>
      </c>
    </row>
    <row r="49" spans="1:18" outlineLevel="1">
      <c r="A49" s="29" t="s">
        <v>158</v>
      </c>
      <c r="B49" s="30" t="s">
        <v>50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 outlineLevel="1">
      <c r="A50" s="29" t="s">
        <v>158</v>
      </c>
      <c r="B50" s="30" t="s">
        <v>25</v>
      </c>
      <c r="C50" s="22">
        <v>1660027</v>
      </c>
      <c r="D50" s="22">
        <v>1761413</v>
      </c>
      <c r="E50" s="22">
        <v>0</v>
      </c>
      <c r="F50" s="22">
        <v>3421440</v>
      </c>
      <c r="G50" s="22">
        <v>0</v>
      </c>
      <c r="H50" s="22">
        <v>0</v>
      </c>
      <c r="I50" s="22">
        <v>0</v>
      </c>
      <c r="J50" s="22">
        <v>3421440</v>
      </c>
      <c r="K50" s="22">
        <v>-2992713.6752136387</v>
      </c>
      <c r="L50" s="22">
        <v>-2394170.9401708087</v>
      </c>
      <c r="M50" s="22">
        <v>-2394170.9401708087</v>
      </c>
      <c r="N50" s="22">
        <v>-7781055.5555552579</v>
      </c>
      <c r="O50" s="22">
        <v>-7171055.555555501</v>
      </c>
      <c r="P50" s="22">
        <v>0</v>
      </c>
      <c r="Q50" s="22">
        <v>-718419223.24691784</v>
      </c>
      <c r="R50" s="22">
        <v>-742256208.91358411</v>
      </c>
    </row>
    <row r="51" spans="1:18" outlineLevel="1">
      <c r="A51" s="29" t="s">
        <v>158</v>
      </c>
      <c r="B51" s="30" t="s">
        <v>26</v>
      </c>
      <c r="C51" s="22">
        <v>2445235</v>
      </c>
      <c r="D51" s="22">
        <v>4732977</v>
      </c>
      <c r="E51" s="22">
        <v>0</v>
      </c>
      <c r="F51" s="22">
        <v>7178212</v>
      </c>
      <c r="G51" s="22">
        <v>0</v>
      </c>
      <c r="H51" s="22">
        <v>0</v>
      </c>
      <c r="I51" s="22">
        <v>0</v>
      </c>
      <c r="J51" s="22">
        <v>7178212</v>
      </c>
      <c r="K51" s="22">
        <v>2440073.4615385002</v>
      </c>
      <c r="L51" s="22">
        <v>1952058.7692308</v>
      </c>
      <c r="M51" s="22">
        <v>1952058.7692308</v>
      </c>
      <c r="N51" s="22">
        <v>6344191.0000001006</v>
      </c>
      <c r="O51" s="22">
        <v>-1480698158.9999995</v>
      </c>
      <c r="P51" s="22">
        <v>0</v>
      </c>
      <c r="Q51" s="22">
        <v>4864762.8920625001</v>
      </c>
      <c r="R51" s="22">
        <v>-2227379785.1079369</v>
      </c>
    </row>
    <row r="52" spans="1:18" outlineLevel="1">
      <c r="A52" s="29" t="s">
        <v>158</v>
      </c>
      <c r="B52" s="30" t="s">
        <v>28</v>
      </c>
      <c r="C52" s="22">
        <v>15000</v>
      </c>
      <c r="D52" s="22">
        <v>864000</v>
      </c>
      <c r="E52" s="22">
        <v>0</v>
      </c>
      <c r="F52" s="22">
        <v>879000</v>
      </c>
      <c r="G52" s="22">
        <v>0</v>
      </c>
      <c r="H52" s="22">
        <v>0</v>
      </c>
      <c r="I52" s="22">
        <v>0</v>
      </c>
      <c r="J52" s="22">
        <v>879000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</row>
    <row r="53" spans="1:18" outlineLevel="1">
      <c r="A53" s="29" t="s">
        <v>158</v>
      </c>
      <c r="B53" s="30" t="s">
        <v>27</v>
      </c>
      <c r="C53" s="22">
        <v>-60513</v>
      </c>
      <c r="D53" s="22">
        <v>1484511</v>
      </c>
      <c r="E53" s="22">
        <v>0</v>
      </c>
      <c r="F53" s="22">
        <v>1423998</v>
      </c>
      <c r="G53" s="22">
        <v>0</v>
      </c>
      <c r="H53" s="22">
        <v>0</v>
      </c>
      <c r="I53" s="22">
        <v>0</v>
      </c>
      <c r="J53" s="22">
        <v>1423998</v>
      </c>
      <c r="K53" s="22">
        <v>5233317.6923077004</v>
      </c>
      <c r="L53" s="22">
        <v>4186654.1538462001</v>
      </c>
      <c r="M53" s="22">
        <v>4186654.1538462001</v>
      </c>
      <c r="N53" s="22">
        <v>13606626.000000101</v>
      </c>
      <c r="O53" s="22">
        <v>7143866</v>
      </c>
      <c r="P53" s="22">
        <v>0</v>
      </c>
      <c r="Q53" s="22">
        <v>6955054.1999999993</v>
      </c>
      <c r="R53" s="22">
        <v>34917295.2000001</v>
      </c>
    </row>
    <row r="54" spans="1:18" outlineLevel="1">
      <c r="A54" s="29" t="s">
        <v>158</v>
      </c>
      <c r="B54" s="30" t="s">
        <v>51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</row>
    <row r="55" spans="1:18" outlineLevel="1">
      <c r="A55" s="29" t="s">
        <v>158</v>
      </c>
      <c r="B55" s="30" t="s">
        <v>52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</row>
    <row r="56" spans="1:18" outlineLevel="1">
      <c r="A56" s="29" t="s">
        <v>158</v>
      </c>
      <c r="B56" s="31" t="s">
        <v>18</v>
      </c>
      <c r="C56" s="22">
        <v>12679291</v>
      </c>
      <c r="D56" s="22">
        <v>0</v>
      </c>
      <c r="E56" s="22">
        <v>0</v>
      </c>
      <c r="F56" s="22">
        <v>12679291</v>
      </c>
      <c r="G56" s="22">
        <v>0</v>
      </c>
      <c r="H56" s="22">
        <v>0</v>
      </c>
      <c r="I56" s="22">
        <v>0</v>
      </c>
      <c r="J56" s="22">
        <v>12679291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</row>
    <row r="57" spans="1:18" outlineLevel="1">
      <c r="A57" s="29" t="s">
        <v>159</v>
      </c>
      <c r="B57" s="32" t="s">
        <v>14</v>
      </c>
      <c r="C57" s="22">
        <v>245286395</v>
      </c>
      <c r="D57" s="22">
        <v>373473982</v>
      </c>
      <c r="E57" s="22">
        <v>0</v>
      </c>
      <c r="F57" s="22">
        <v>618760377</v>
      </c>
      <c r="G57" s="22">
        <v>0</v>
      </c>
      <c r="H57" s="22">
        <v>0</v>
      </c>
      <c r="I57" s="22">
        <v>0</v>
      </c>
      <c r="J57" s="22">
        <v>618760377</v>
      </c>
      <c r="K57" s="22">
        <v>323410969.5781725</v>
      </c>
      <c r="L57" s="22">
        <v>258728775.66253805</v>
      </c>
      <c r="M57" s="22">
        <v>258728775.66253805</v>
      </c>
      <c r="N57" s="22">
        <v>840868520.90324867</v>
      </c>
      <c r="O57" s="22">
        <v>744932479.57524824</v>
      </c>
      <c r="P57" s="22">
        <v>0</v>
      </c>
      <c r="Q57" s="22">
        <v>682615726.84117401</v>
      </c>
      <c r="R57" s="22">
        <v>2921293382.9750738</v>
      </c>
    </row>
    <row r="58" spans="1:18" outlineLevel="1">
      <c r="A58" s="29" t="s">
        <v>159</v>
      </c>
      <c r="B58" s="31" t="s">
        <v>15</v>
      </c>
      <c r="C58" s="22">
        <v>173997279</v>
      </c>
      <c r="D58" s="22">
        <v>317004299</v>
      </c>
      <c r="E58" s="22">
        <v>0</v>
      </c>
      <c r="F58" s="22">
        <v>491001578</v>
      </c>
      <c r="G58" s="22">
        <v>0</v>
      </c>
      <c r="H58" s="22">
        <v>0</v>
      </c>
      <c r="I58" s="22">
        <v>0</v>
      </c>
      <c r="J58" s="22">
        <v>491001578</v>
      </c>
      <c r="K58" s="22">
        <v>257370532.6550954</v>
      </c>
      <c r="L58" s="22">
        <v>205896426.12407655</v>
      </c>
      <c r="M58" s="22">
        <v>205896426.12407655</v>
      </c>
      <c r="N58" s="22">
        <v>669163384.90324855</v>
      </c>
      <c r="O58" s="22">
        <v>563613884.575248</v>
      </c>
      <c r="P58" s="22">
        <v>0</v>
      </c>
      <c r="Q58" s="22">
        <v>523648064.0097307</v>
      </c>
      <c r="R58" s="22">
        <v>2252840426.14363</v>
      </c>
    </row>
    <row r="59" spans="1:18" outlineLevel="1">
      <c r="A59" s="29" t="s">
        <v>159</v>
      </c>
      <c r="B59" s="31" t="s">
        <v>19</v>
      </c>
      <c r="C59" s="22">
        <v>1711870</v>
      </c>
      <c r="D59" s="22">
        <v>1711871</v>
      </c>
      <c r="E59" s="22">
        <v>0</v>
      </c>
      <c r="F59" s="22">
        <v>3423741</v>
      </c>
      <c r="G59" s="22">
        <v>0</v>
      </c>
      <c r="H59" s="22">
        <v>0</v>
      </c>
      <c r="I59" s="22">
        <v>0</v>
      </c>
      <c r="J59" s="22">
        <v>3423741</v>
      </c>
      <c r="K59" s="22">
        <v>1975234.6153845999</v>
      </c>
      <c r="L59" s="22">
        <v>1580187.6923076999</v>
      </c>
      <c r="M59" s="22">
        <v>1580187.6923076999</v>
      </c>
      <c r="N59" s="22">
        <v>5135610</v>
      </c>
      <c r="O59" s="22">
        <v>5135611</v>
      </c>
      <c r="P59" s="22">
        <v>0</v>
      </c>
      <c r="Q59" s="22">
        <v>49288466.984002396</v>
      </c>
      <c r="R59" s="22">
        <v>64695297.984002404</v>
      </c>
    </row>
    <row r="60" spans="1:18" outlineLevel="1">
      <c r="A60" s="29" t="s">
        <v>159</v>
      </c>
      <c r="B60" s="31" t="s">
        <v>16</v>
      </c>
      <c r="C60" s="22">
        <v>1787220</v>
      </c>
      <c r="D60" s="22">
        <v>903700</v>
      </c>
      <c r="E60" s="22">
        <v>0</v>
      </c>
      <c r="F60" s="22">
        <v>2690920</v>
      </c>
      <c r="G60" s="22">
        <v>0</v>
      </c>
      <c r="H60" s="22">
        <v>0</v>
      </c>
      <c r="I60" s="22">
        <v>0</v>
      </c>
      <c r="J60" s="22">
        <v>2690920</v>
      </c>
      <c r="K60" s="22">
        <v>1706991.5384615001</v>
      </c>
      <c r="L60" s="22">
        <v>1365593.2307692</v>
      </c>
      <c r="M60" s="22">
        <v>1365593.2307692</v>
      </c>
      <c r="N60" s="22">
        <v>4438177.9999999003</v>
      </c>
      <c r="O60" s="22">
        <v>6342460.0000001006</v>
      </c>
      <c r="P60" s="22">
        <v>0</v>
      </c>
      <c r="Q60" s="22">
        <v>2673837</v>
      </c>
      <c r="R60" s="22">
        <v>18320955.000000097</v>
      </c>
    </row>
    <row r="61" spans="1:18" outlineLevel="1">
      <c r="A61" s="29" t="s">
        <v>159</v>
      </c>
      <c r="B61" s="31" t="s">
        <v>20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</row>
    <row r="62" spans="1:18" outlineLevel="1">
      <c r="A62" s="29" t="s">
        <v>159</v>
      </c>
      <c r="B62" s="31" t="s">
        <v>47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</row>
    <row r="63" spans="1:18" outlineLevel="1">
      <c r="A63" s="29" t="s">
        <v>159</v>
      </c>
      <c r="B63" s="31" t="s">
        <v>48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</row>
    <row r="64" spans="1:18" outlineLevel="1">
      <c r="A64" s="29" t="s">
        <v>159</v>
      </c>
      <c r="B64" s="31" t="s">
        <v>29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</row>
    <row r="65" spans="1:18" outlineLevel="1">
      <c r="A65" s="29" t="s">
        <v>159</v>
      </c>
      <c r="B65" s="31" t="s">
        <v>17</v>
      </c>
      <c r="C65" s="22">
        <v>56922062</v>
      </c>
      <c r="D65" s="22">
        <v>53854112</v>
      </c>
      <c r="E65" s="22">
        <v>0</v>
      </c>
      <c r="F65" s="22">
        <v>110776174</v>
      </c>
      <c r="G65" s="22">
        <v>0</v>
      </c>
      <c r="H65" s="22">
        <v>0</v>
      </c>
      <c r="I65" s="22">
        <v>0</v>
      </c>
      <c r="J65" s="22">
        <v>110776174</v>
      </c>
      <c r="K65" s="22">
        <v>62358210.769231007</v>
      </c>
      <c r="L65" s="22">
        <v>49886568.615384601</v>
      </c>
      <c r="M65" s="22">
        <v>49886568.615384601</v>
      </c>
      <c r="N65" s="22">
        <v>162131348.00000021</v>
      </c>
      <c r="O65" s="22">
        <v>169840524.00000009</v>
      </c>
      <c r="P65" s="22">
        <v>0</v>
      </c>
      <c r="Q65" s="22">
        <v>107005358.8474409</v>
      </c>
      <c r="R65" s="22">
        <v>585436703.84744132</v>
      </c>
    </row>
    <row r="66" spans="1:18" outlineLevel="1">
      <c r="A66" s="29" t="s">
        <v>159</v>
      </c>
      <c r="B66" s="30" t="s">
        <v>21</v>
      </c>
      <c r="C66" s="22">
        <v>12119330</v>
      </c>
      <c r="D66" s="22">
        <v>41379120</v>
      </c>
      <c r="E66" s="22">
        <v>0</v>
      </c>
      <c r="F66" s="22">
        <v>53498450</v>
      </c>
      <c r="G66" s="22">
        <v>0</v>
      </c>
      <c r="H66" s="22">
        <v>0</v>
      </c>
      <c r="I66" s="22">
        <v>0</v>
      </c>
      <c r="J66" s="22">
        <v>53498450</v>
      </c>
      <c r="K66" s="22">
        <v>38439311.923077002</v>
      </c>
      <c r="L66" s="22">
        <v>30751449.538461603</v>
      </c>
      <c r="M66" s="22">
        <v>30751449.538461603</v>
      </c>
      <c r="N66" s="22">
        <v>99942211.000000209</v>
      </c>
      <c r="O66" s="22">
        <v>109390289.00000009</v>
      </c>
      <c r="P66" s="22">
        <v>0</v>
      </c>
      <c r="Q66" s="22">
        <v>74897287.642499998</v>
      </c>
      <c r="R66" s="22">
        <v>370770512.64250028</v>
      </c>
    </row>
    <row r="67" spans="1:18" outlineLevel="1">
      <c r="A67" s="29" t="s">
        <v>159</v>
      </c>
      <c r="B67" s="30" t="s">
        <v>22</v>
      </c>
      <c r="C67" s="22">
        <v>26800</v>
      </c>
      <c r="D67" s="22">
        <v>0</v>
      </c>
      <c r="E67" s="22">
        <v>0</v>
      </c>
      <c r="F67" s="22">
        <v>26800</v>
      </c>
      <c r="G67" s="22">
        <v>0</v>
      </c>
      <c r="H67" s="22">
        <v>0</v>
      </c>
      <c r="I67" s="22">
        <v>0</v>
      </c>
      <c r="J67" s="22">
        <v>26800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outlineLevel="1">
      <c r="A68" s="29" t="s">
        <v>159</v>
      </c>
      <c r="B68" s="30" t="s">
        <v>49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</row>
    <row r="69" spans="1:18" outlineLevel="1">
      <c r="A69" s="29" t="s">
        <v>159</v>
      </c>
      <c r="B69" s="30" t="s">
        <v>23</v>
      </c>
      <c r="C69" s="22">
        <v>17469485</v>
      </c>
      <c r="D69" s="22">
        <v>18492903</v>
      </c>
      <c r="E69" s="22">
        <v>0</v>
      </c>
      <c r="F69" s="22">
        <v>35962388</v>
      </c>
      <c r="G69" s="22">
        <v>0</v>
      </c>
      <c r="H69" s="22">
        <v>0</v>
      </c>
      <c r="I69" s="22">
        <v>0</v>
      </c>
      <c r="J69" s="22">
        <v>35962388</v>
      </c>
      <c r="K69" s="22">
        <v>9862536.1538462006</v>
      </c>
      <c r="L69" s="22">
        <v>7890028.9230768997</v>
      </c>
      <c r="M69" s="22">
        <v>7890028.9230768997</v>
      </c>
      <c r="N69" s="22">
        <v>25642594</v>
      </c>
      <c r="O69" s="22">
        <v>29658196.000000097</v>
      </c>
      <c r="P69" s="22">
        <v>0</v>
      </c>
      <c r="Q69" s="22">
        <v>17184065.934065901</v>
      </c>
      <c r="R69" s="22">
        <v>105795636.934066</v>
      </c>
    </row>
    <row r="70" spans="1:18" outlineLevel="1">
      <c r="A70" s="29" t="s">
        <v>159</v>
      </c>
      <c r="B70" s="30" t="s">
        <v>24</v>
      </c>
      <c r="C70" s="22">
        <v>20720114</v>
      </c>
      <c r="D70" s="22">
        <v>-13495520</v>
      </c>
      <c r="E70" s="22">
        <v>0</v>
      </c>
      <c r="F70" s="22">
        <v>7224594</v>
      </c>
      <c r="G70" s="22">
        <v>0</v>
      </c>
      <c r="H70" s="22">
        <v>0</v>
      </c>
      <c r="I70" s="22">
        <v>0</v>
      </c>
      <c r="J70" s="22">
        <v>7224594</v>
      </c>
      <c r="K70" s="22">
        <v>3563370.3846153999</v>
      </c>
      <c r="L70" s="22">
        <v>2850696.3076923001</v>
      </c>
      <c r="M70" s="22">
        <v>2850696.3076923001</v>
      </c>
      <c r="N70" s="22">
        <v>9264763</v>
      </c>
      <c r="O70" s="22">
        <v>9935383</v>
      </c>
      <c r="P70" s="22">
        <v>0</v>
      </c>
      <c r="Q70" s="22">
        <v>9110322.432</v>
      </c>
      <c r="R70" s="22">
        <v>36611933.431999996</v>
      </c>
    </row>
    <row r="71" spans="1:18" outlineLevel="1">
      <c r="A71" s="29" t="s">
        <v>159</v>
      </c>
      <c r="B71" s="30" t="s">
        <v>50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 outlineLevel="1">
      <c r="A72" s="29" t="s">
        <v>159</v>
      </c>
      <c r="B72" s="30" t="s">
        <v>25</v>
      </c>
      <c r="C72" s="22">
        <v>5374749</v>
      </c>
      <c r="D72" s="22">
        <v>5336654</v>
      </c>
      <c r="E72" s="22">
        <v>0</v>
      </c>
      <c r="F72" s="22">
        <v>10711403</v>
      </c>
      <c r="G72" s="22">
        <v>0</v>
      </c>
      <c r="H72" s="22">
        <v>0</v>
      </c>
      <c r="I72" s="22">
        <v>0</v>
      </c>
      <c r="J72" s="22">
        <v>10711403</v>
      </c>
      <c r="K72" s="22">
        <v>4108286.1538462001</v>
      </c>
      <c r="L72" s="22">
        <v>3286628.9230769002</v>
      </c>
      <c r="M72" s="22">
        <v>3286628.9230769002</v>
      </c>
      <c r="N72" s="22">
        <v>10681544</v>
      </c>
      <c r="O72" s="22">
        <v>13072999.999999899</v>
      </c>
      <c r="P72" s="22">
        <v>0</v>
      </c>
      <c r="Q72" s="22">
        <v>3020070.375</v>
      </c>
      <c r="R72" s="22">
        <v>38362795.375</v>
      </c>
    </row>
    <row r="73" spans="1:18" outlineLevel="1">
      <c r="A73" s="29" t="s">
        <v>159</v>
      </c>
      <c r="B73" s="30" t="s">
        <v>26</v>
      </c>
      <c r="C73" s="22">
        <v>509648</v>
      </c>
      <c r="D73" s="22">
        <v>921684</v>
      </c>
      <c r="E73" s="22">
        <v>0</v>
      </c>
      <c r="F73" s="22">
        <v>1431332</v>
      </c>
      <c r="G73" s="22">
        <v>0</v>
      </c>
      <c r="H73" s="22">
        <v>0</v>
      </c>
      <c r="I73" s="22">
        <v>0</v>
      </c>
      <c r="J73" s="22">
        <v>1431332</v>
      </c>
      <c r="K73" s="22">
        <v>1983900.7692308</v>
      </c>
      <c r="L73" s="22">
        <v>1587120.6153845999</v>
      </c>
      <c r="M73" s="22">
        <v>1587120.6153845999</v>
      </c>
      <c r="N73" s="22">
        <v>5158142</v>
      </c>
      <c r="O73" s="22">
        <v>3410035.0000001001</v>
      </c>
      <c r="P73" s="22">
        <v>0</v>
      </c>
      <c r="Q73" s="22">
        <v>794208.46387509641</v>
      </c>
      <c r="R73" s="22">
        <v>11844995.463875199</v>
      </c>
    </row>
    <row r="74" spans="1:18" outlineLevel="1">
      <c r="A74" s="29" t="s">
        <v>159</v>
      </c>
      <c r="B74" s="30" t="s">
        <v>28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 outlineLevel="1">
      <c r="A75" s="29" t="s">
        <v>159</v>
      </c>
      <c r="B75" s="30" t="s">
        <v>27</v>
      </c>
      <c r="C75" s="22">
        <v>701936</v>
      </c>
      <c r="D75" s="22">
        <v>1219271</v>
      </c>
      <c r="E75" s="22">
        <v>0</v>
      </c>
      <c r="F75" s="22">
        <v>1921207</v>
      </c>
      <c r="G75" s="22">
        <v>0</v>
      </c>
      <c r="H75" s="22">
        <v>0</v>
      </c>
      <c r="I75" s="22">
        <v>0</v>
      </c>
      <c r="J75" s="22">
        <v>1921207</v>
      </c>
      <c r="K75" s="22">
        <v>4400805.3846153999</v>
      </c>
      <c r="L75" s="22">
        <v>3520644.3076923001</v>
      </c>
      <c r="M75" s="22">
        <v>3520644.3076923001</v>
      </c>
      <c r="N75" s="22">
        <v>11442094</v>
      </c>
      <c r="O75" s="22">
        <v>4373620.9999999003</v>
      </c>
      <c r="P75" s="22">
        <v>0</v>
      </c>
      <c r="Q75" s="22">
        <v>1999403.9999998999</v>
      </c>
      <c r="R75" s="22">
        <v>22050829.999999799</v>
      </c>
    </row>
    <row r="76" spans="1:18" outlineLevel="1">
      <c r="A76" s="29" t="s">
        <v>159</v>
      </c>
      <c r="B76" s="30" t="s">
        <v>51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 outlineLevel="1">
      <c r="A77" s="29" t="s">
        <v>159</v>
      </c>
      <c r="B77" s="30" t="s">
        <v>52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 outlineLevel="1">
      <c r="A78" s="29" t="s">
        <v>159</v>
      </c>
      <c r="B78" s="31" t="s">
        <v>18</v>
      </c>
      <c r="C78" s="22">
        <v>10867964</v>
      </c>
      <c r="D78" s="22">
        <v>0</v>
      </c>
      <c r="E78" s="22">
        <v>0</v>
      </c>
      <c r="F78" s="22">
        <v>10867964</v>
      </c>
      <c r="G78" s="22">
        <v>0</v>
      </c>
      <c r="H78" s="22">
        <v>0</v>
      </c>
      <c r="I78" s="22">
        <v>0</v>
      </c>
      <c r="J78" s="22">
        <v>10867964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</row>
    <row r="79" spans="1:18" outlineLevel="1">
      <c r="A79" s="29" t="s">
        <v>160</v>
      </c>
      <c r="B79" s="32" t="s">
        <v>14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39798348.340961538</v>
      </c>
      <c r="L79" s="22">
        <v>31838678.672769237</v>
      </c>
      <c r="M79" s="22">
        <v>31838678.67276923</v>
      </c>
      <c r="N79" s="22">
        <v>103475705.6865</v>
      </c>
      <c r="O79" s="22">
        <v>-3774622.4339999892</v>
      </c>
      <c r="P79" s="22">
        <v>0</v>
      </c>
      <c r="Q79" s="22">
        <v>-1160637.7149114902</v>
      </c>
      <c r="R79" s="22">
        <v>97308083.517588526</v>
      </c>
    </row>
    <row r="80" spans="1:18" outlineLevel="1">
      <c r="A80" s="29" t="s">
        <v>160</v>
      </c>
      <c r="B80" s="31" t="s">
        <v>15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31586934.494807836</v>
      </c>
      <c r="L80" s="22">
        <v>25269547.595846236</v>
      </c>
      <c r="M80" s="22">
        <v>25269547.595846228</v>
      </c>
      <c r="N80" s="22">
        <v>82126029.686500296</v>
      </c>
      <c r="O80" s="22">
        <v>-6510679.4339998886</v>
      </c>
      <c r="P80" s="22">
        <v>0</v>
      </c>
      <c r="Q80" s="22">
        <v>-1160637.7149114902</v>
      </c>
      <c r="R80" s="22">
        <v>72635366.517588913</v>
      </c>
    </row>
    <row r="81" spans="1:18" outlineLevel="1">
      <c r="A81" s="29" t="s">
        <v>160</v>
      </c>
      <c r="B81" s="31" t="s">
        <v>19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</row>
    <row r="82" spans="1:18" outlineLevel="1">
      <c r="A82" s="29" t="s">
        <v>160</v>
      </c>
      <c r="B82" s="31" t="s">
        <v>16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</row>
    <row r="83" spans="1:18" outlineLevel="1">
      <c r="A83" s="29" t="s">
        <v>160</v>
      </c>
      <c r="B83" s="31" t="s">
        <v>20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</row>
    <row r="84" spans="1:18" outlineLevel="1">
      <c r="A84" s="29" t="s">
        <v>160</v>
      </c>
      <c r="B84" s="31" t="s">
        <v>47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</row>
    <row r="85" spans="1:18" outlineLevel="1">
      <c r="A85" s="29" t="s">
        <v>160</v>
      </c>
      <c r="B85" s="31" t="s">
        <v>48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</row>
    <row r="86" spans="1:18" outlineLevel="1">
      <c r="A86" s="29" t="s">
        <v>160</v>
      </c>
      <c r="B86" s="31" t="s">
        <v>29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</row>
    <row r="87" spans="1:18" outlineLevel="1">
      <c r="A87" s="29" t="s">
        <v>160</v>
      </c>
      <c r="B87" s="31" t="s">
        <v>17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8211413.8461537017</v>
      </c>
      <c r="L87" s="22">
        <v>6569131.0769230006</v>
      </c>
      <c r="M87" s="22">
        <v>6569131.0769230006</v>
      </c>
      <c r="N87" s="22">
        <v>21349675.999999702</v>
      </c>
      <c r="O87" s="22">
        <v>2736056.9999998999</v>
      </c>
      <c r="P87" s="22">
        <v>0</v>
      </c>
      <c r="Q87" s="22">
        <v>0</v>
      </c>
      <c r="R87" s="22">
        <v>24672716.999999598</v>
      </c>
    </row>
    <row r="88" spans="1:18" outlineLevel="1">
      <c r="A88" s="29" t="s">
        <v>160</v>
      </c>
      <c r="B88" s="30" t="s">
        <v>21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7050525.3846154008</v>
      </c>
      <c r="L88" s="22">
        <v>5640420.3076923005</v>
      </c>
      <c r="M88" s="22">
        <v>5640420.3076923005</v>
      </c>
      <c r="N88" s="22">
        <v>18331366</v>
      </c>
      <c r="O88" s="22">
        <v>2139853</v>
      </c>
      <c r="P88" s="22">
        <v>0</v>
      </c>
      <c r="Q88" s="22">
        <v>0</v>
      </c>
      <c r="R88" s="22">
        <v>20719219</v>
      </c>
    </row>
    <row r="89" spans="1:18" outlineLevel="1">
      <c r="A89" s="29" t="s">
        <v>160</v>
      </c>
      <c r="B89" s="30" t="s">
        <v>22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</row>
    <row r="90" spans="1:18" outlineLevel="1">
      <c r="A90" s="29" t="s">
        <v>160</v>
      </c>
      <c r="B90" s="30" t="s">
        <v>49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</row>
    <row r="91" spans="1:18" outlineLevel="1">
      <c r="A91" s="29" t="s">
        <v>160</v>
      </c>
      <c r="B91" s="30" t="s">
        <v>23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76808.076923000001</v>
      </c>
      <c r="L91" s="22">
        <v>61446.461538500007</v>
      </c>
      <c r="M91" s="22">
        <v>61446.461538499992</v>
      </c>
      <c r="N91" s="22">
        <v>199701</v>
      </c>
      <c r="O91" s="22">
        <v>0</v>
      </c>
      <c r="P91" s="22">
        <v>0</v>
      </c>
      <c r="Q91" s="22">
        <v>0</v>
      </c>
      <c r="R91" s="22">
        <v>199701</v>
      </c>
    </row>
    <row r="92" spans="1:18" outlineLevel="1">
      <c r="A92" s="29" t="s">
        <v>160</v>
      </c>
      <c r="B92" s="30" t="s">
        <v>24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917082.30769229983</v>
      </c>
      <c r="L92" s="22">
        <v>733665.84615380003</v>
      </c>
      <c r="M92" s="22">
        <v>733665.84615380003</v>
      </c>
      <c r="N92" s="22">
        <v>2384413.9999998999</v>
      </c>
      <c r="O92" s="22">
        <v>248149.9999999</v>
      </c>
      <c r="P92" s="22">
        <v>0</v>
      </c>
      <c r="Q92" s="22">
        <v>0</v>
      </c>
      <c r="R92" s="22">
        <v>2632563.9999997998</v>
      </c>
    </row>
    <row r="93" spans="1:18" outlineLevel="1">
      <c r="A93" s="29" t="s">
        <v>160</v>
      </c>
      <c r="B93" s="30" t="s">
        <v>50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</row>
    <row r="94" spans="1:18" outlineLevel="1">
      <c r="A94" s="29" t="s">
        <v>160</v>
      </c>
      <c r="B94" s="30" t="s">
        <v>25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36153.846153799997</v>
      </c>
      <c r="L94" s="22">
        <v>28923.076923000001</v>
      </c>
      <c r="M94" s="22">
        <v>28923.076923000001</v>
      </c>
      <c r="N94" s="22">
        <v>93999.999999799998</v>
      </c>
      <c r="O94" s="22">
        <v>0</v>
      </c>
      <c r="P94" s="22">
        <v>0</v>
      </c>
      <c r="Q94" s="22">
        <v>0</v>
      </c>
      <c r="R94" s="22">
        <v>93999.999999799998</v>
      </c>
    </row>
    <row r="95" spans="1:18" outlineLevel="1">
      <c r="A95" s="29" t="s">
        <v>160</v>
      </c>
      <c r="B95" s="30" t="s">
        <v>26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</row>
    <row r="96" spans="1:18" outlineLevel="1">
      <c r="A96" s="29" t="s">
        <v>160</v>
      </c>
      <c r="B96" s="30" t="s">
        <v>28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</row>
    <row r="97" spans="1:18" outlineLevel="1">
      <c r="A97" s="29" t="s">
        <v>160</v>
      </c>
      <c r="B97" s="30" t="s">
        <v>27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130844.23076919999</v>
      </c>
      <c r="L97" s="22">
        <v>104675.38461540001</v>
      </c>
      <c r="M97" s="22">
        <v>104675.38461540001</v>
      </c>
      <c r="N97" s="22">
        <v>340195</v>
      </c>
      <c r="O97" s="22">
        <v>348054</v>
      </c>
      <c r="P97" s="22">
        <v>0</v>
      </c>
      <c r="Q97" s="22">
        <v>0</v>
      </c>
      <c r="R97" s="22">
        <v>1027232.9999999998</v>
      </c>
    </row>
    <row r="98" spans="1:18" outlineLevel="1">
      <c r="A98" s="29" t="s">
        <v>160</v>
      </c>
      <c r="B98" s="30" t="s">
        <v>51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</row>
    <row r="99" spans="1:18" outlineLevel="1">
      <c r="A99" s="29" t="s">
        <v>160</v>
      </c>
      <c r="B99" s="30" t="s">
        <v>52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</row>
    <row r="100" spans="1:18" outlineLevel="1">
      <c r="A100" s="29" t="s">
        <v>160</v>
      </c>
      <c r="B100" s="31" t="s">
        <v>18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</row>
    <row r="101" spans="1:18" outlineLevel="1">
      <c r="A101" s="29" t="s">
        <v>161</v>
      </c>
      <c r="B101" s="32" t="s">
        <v>14</v>
      </c>
      <c r="C101" s="22">
        <v>105936791</v>
      </c>
      <c r="D101" s="22">
        <v>194545727</v>
      </c>
      <c r="E101" s="22">
        <v>0</v>
      </c>
      <c r="F101" s="22">
        <v>300482518</v>
      </c>
      <c r="G101" s="22">
        <v>0</v>
      </c>
      <c r="H101" s="22">
        <v>0</v>
      </c>
      <c r="I101" s="22">
        <v>0</v>
      </c>
      <c r="J101" s="22">
        <v>300482518</v>
      </c>
      <c r="K101" s="22">
        <v>108552524.65996277</v>
      </c>
      <c r="L101" s="22">
        <v>86842019.727970213</v>
      </c>
      <c r="M101" s="22">
        <v>86842019.727970213</v>
      </c>
      <c r="N101" s="22">
        <v>282236564.1159032</v>
      </c>
      <c r="O101" s="22">
        <v>257143199.36040312</v>
      </c>
      <c r="P101" s="22">
        <v>0</v>
      </c>
      <c r="Q101" s="22">
        <v>232465408.0979951</v>
      </c>
      <c r="R101" s="22">
        <v>1063187191.3732047</v>
      </c>
    </row>
    <row r="102" spans="1:18" outlineLevel="1">
      <c r="A102" s="29" t="s">
        <v>161</v>
      </c>
      <c r="B102" s="31" t="s">
        <v>15</v>
      </c>
      <c r="C102" s="22">
        <v>79012801</v>
      </c>
      <c r="D102" s="22">
        <v>164995909</v>
      </c>
      <c r="E102" s="22">
        <v>0</v>
      </c>
      <c r="F102" s="22">
        <v>244008710</v>
      </c>
      <c r="G102" s="22">
        <v>0</v>
      </c>
      <c r="H102" s="22">
        <v>0</v>
      </c>
      <c r="I102" s="22">
        <v>0</v>
      </c>
      <c r="J102" s="22">
        <v>244008710</v>
      </c>
      <c r="K102" s="22">
        <v>84940538.121501267</v>
      </c>
      <c r="L102" s="22">
        <v>67952430.497200921</v>
      </c>
      <c r="M102" s="22">
        <v>67952430.497200921</v>
      </c>
      <c r="N102" s="22">
        <v>220845399.11590311</v>
      </c>
      <c r="O102" s="22">
        <v>202862608.36040291</v>
      </c>
      <c r="P102" s="22">
        <v>0</v>
      </c>
      <c r="Q102" s="22">
        <v>190320242.26671118</v>
      </c>
      <c r="R102" s="22">
        <v>848351151.54192042</v>
      </c>
    </row>
    <row r="103" spans="1:18" outlineLevel="1">
      <c r="A103" s="29" t="s">
        <v>161</v>
      </c>
      <c r="B103" s="31" t="s">
        <v>19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</row>
    <row r="104" spans="1:18" outlineLevel="1">
      <c r="A104" s="29" t="s">
        <v>161</v>
      </c>
      <c r="B104" s="31" t="s">
        <v>16</v>
      </c>
      <c r="C104" s="22">
        <v>509200</v>
      </c>
      <c r="D104" s="22">
        <v>873000</v>
      </c>
      <c r="E104" s="22">
        <v>0</v>
      </c>
      <c r="F104" s="22">
        <v>1382200</v>
      </c>
      <c r="G104" s="22">
        <v>0</v>
      </c>
      <c r="H104" s="22">
        <v>0</v>
      </c>
      <c r="I104" s="22">
        <v>0</v>
      </c>
      <c r="J104" s="22">
        <v>1382200</v>
      </c>
      <c r="K104" s="22">
        <v>288353.84615380003</v>
      </c>
      <c r="L104" s="22">
        <v>230683.07692309999</v>
      </c>
      <c r="M104" s="22">
        <v>230683.07692309999</v>
      </c>
      <c r="N104" s="22">
        <v>749720</v>
      </c>
      <c r="O104" s="22">
        <v>1794400</v>
      </c>
      <c r="P104" s="22">
        <v>0</v>
      </c>
      <c r="Q104" s="22">
        <v>3253553.9999998999</v>
      </c>
      <c r="R104" s="22">
        <v>8457783.9999998994</v>
      </c>
    </row>
    <row r="105" spans="1:18" outlineLevel="1">
      <c r="A105" s="29" t="s">
        <v>161</v>
      </c>
      <c r="B105" s="31" t="s">
        <v>20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</row>
    <row r="106" spans="1:18" outlineLevel="1">
      <c r="A106" s="29" t="s">
        <v>161</v>
      </c>
      <c r="B106" s="31" t="s">
        <v>47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</row>
    <row r="107" spans="1:18" outlineLevel="1">
      <c r="A107" s="29" t="s">
        <v>161</v>
      </c>
      <c r="B107" s="31" t="s">
        <v>48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</row>
    <row r="108" spans="1:18" outlineLevel="1">
      <c r="A108" s="29" t="s">
        <v>161</v>
      </c>
      <c r="B108" s="31" t="s">
        <v>29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</row>
    <row r="109" spans="1:18" outlineLevel="1">
      <c r="A109" s="29" t="s">
        <v>161</v>
      </c>
      <c r="B109" s="31" t="s">
        <v>17</v>
      </c>
      <c r="C109" s="22">
        <v>20075144</v>
      </c>
      <c r="D109" s="22">
        <v>28676818</v>
      </c>
      <c r="E109" s="22">
        <v>0</v>
      </c>
      <c r="F109" s="22">
        <v>48751962</v>
      </c>
      <c r="G109" s="22">
        <v>0</v>
      </c>
      <c r="H109" s="22">
        <v>0</v>
      </c>
      <c r="I109" s="22">
        <v>0</v>
      </c>
      <c r="J109" s="22">
        <v>48751962</v>
      </c>
      <c r="K109" s="22">
        <v>23323632.692307699</v>
      </c>
      <c r="L109" s="22">
        <v>18658906.153846201</v>
      </c>
      <c r="M109" s="22">
        <v>18658906.153846201</v>
      </c>
      <c r="N109" s="22">
        <v>60641445.000000097</v>
      </c>
      <c r="O109" s="22">
        <v>52486191.000000201</v>
      </c>
      <c r="P109" s="22">
        <v>0</v>
      </c>
      <c r="Q109" s="22">
        <v>38891611.831284001</v>
      </c>
      <c r="R109" s="22">
        <v>206378255.83128431</v>
      </c>
    </row>
    <row r="110" spans="1:18" outlineLevel="1">
      <c r="A110" s="29" t="s">
        <v>161</v>
      </c>
      <c r="B110" s="30" t="s">
        <v>21</v>
      </c>
      <c r="C110" s="22">
        <v>11218683</v>
      </c>
      <c r="D110" s="22">
        <v>17847633</v>
      </c>
      <c r="E110" s="22">
        <v>0</v>
      </c>
      <c r="F110" s="22">
        <v>29066316</v>
      </c>
      <c r="G110" s="22">
        <v>0</v>
      </c>
      <c r="H110" s="22">
        <v>0</v>
      </c>
      <c r="I110" s="22">
        <v>0</v>
      </c>
      <c r="J110" s="22">
        <v>29066316</v>
      </c>
      <c r="K110" s="22">
        <v>15948249.615384599</v>
      </c>
      <c r="L110" s="22">
        <v>12758599.692307699</v>
      </c>
      <c r="M110" s="22">
        <v>12758599.692307699</v>
      </c>
      <c r="N110" s="22">
        <v>41465449</v>
      </c>
      <c r="O110" s="22">
        <v>44534661</v>
      </c>
      <c r="P110" s="22">
        <v>0</v>
      </c>
      <c r="Q110" s="22">
        <v>26862978.067069001</v>
      </c>
      <c r="R110" s="22">
        <v>160054002.0670689</v>
      </c>
    </row>
    <row r="111" spans="1:18" outlineLevel="1">
      <c r="A111" s="29" t="s">
        <v>161</v>
      </c>
      <c r="B111" s="30" t="s">
        <v>22</v>
      </c>
      <c r="C111" s="22">
        <v>0</v>
      </c>
      <c r="D111" s="22">
        <v>240000</v>
      </c>
      <c r="E111" s="22">
        <v>0</v>
      </c>
      <c r="F111" s="22">
        <v>240000</v>
      </c>
      <c r="G111" s="22">
        <v>0</v>
      </c>
      <c r="H111" s="22">
        <v>0</v>
      </c>
      <c r="I111" s="22">
        <v>0</v>
      </c>
      <c r="J111" s="22">
        <v>240000</v>
      </c>
      <c r="K111" s="22">
        <v>0</v>
      </c>
      <c r="L111" s="22">
        <v>0</v>
      </c>
      <c r="M111" s="22">
        <v>0</v>
      </c>
      <c r="N111" s="22">
        <v>0</v>
      </c>
      <c r="O111" s="22">
        <v>844500.0000001</v>
      </c>
      <c r="P111" s="22">
        <v>0</v>
      </c>
      <c r="Q111" s="22">
        <v>0</v>
      </c>
      <c r="R111" s="22">
        <v>844500.0000001</v>
      </c>
    </row>
    <row r="112" spans="1:18" outlineLevel="1">
      <c r="A112" s="29" t="s">
        <v>161</v>
      </c>
      <c r="B112" s="30" t="s">
        <v>49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</row>
    <row r="113" spans="1:18" outlineLevel="1">
      <c r="A113" s="29" t="s">
        <v>161</v>
      </c>
      <c r="B113" s="30" t="s">
        <v>23</v>
      </c>
      <c r="C113" s="22">
        <v>0</v>
      </c>
      <c r="D113" s="22">
        <v>7116818</v>
      </c>
      <c r="E113" s="22">
        <v>0</v>
      </c>
      <c r="F113" s="22">
        <v>7116818</v>
      </c>
      <c r="G113" s="22">
        <v>0</v>
      </c>
      <c r="H113" s="22">
        <v>0</v>
      </c>
      <c r="I113" s="22">
        <v>0</v>
      </c>
      <c r="J113" s="22">
        <v>7116818</v>
      </c>
      <c r="K113" s="22">
        <v>2747015</v>
      </c>
      <c r="L113" s="22">
        <v>2197612</v>
      </c>
      <c r="M113" s="22">
        <v>2197612</v>
      </c>
      <c r="N113" s="22">
        <v>7142239</v>
      </c>
      <c r="O113" s="22">
        <v>16916.999999899999</v>
      </c>
      <c r="P113" s="22">
        <v>0</v>
      </c>
      <c r="Q113" s="22">
        <v>6962983.5164834997</v>
      </c>
      <c r="R113" s="22">
        <v>14122139.516483398</v>
      </c>
    </row>
    <row r="114" spans="1:18" outlineLevel="1">
      <c r="A114" s="29" t="s">
        <v>161</v>
      </c>
      <c r="B114" s="30" t="s">
        <v>24</v>
      </c>
      <c r="C114" s="22">
        <v>4992946</v>
      </c>
      <c r="D114" s="22">
        <v>-3083260</v>
      </c>
      <c r="E114" s="22">
        <v>0</v>
      </c>
      <c r="F114" s="22">
        <v>1909686</v>
      </c>
      <c r="G114" s="22">
        <v>0</v>
      </c>
      <c r="H114" s="22">
        <v>0</v>
      </c>
      <c r="I114" s="22">
        <v>0</v>
      </c>
      <c r="J114" s="22">
        <v>1909686</v>
      </c>
      <c r="K114" s="22">
        <v>1162815.3846154001</v>
      </c>
      <c r="L114" s="22">
        <v>930252.30769229995</v>
      </c>
      <c r="M114" s="22">
        <v>930252.30769229995</v>
      </c>
      <c r="N114" s="22">
        <v>3023320</v>
      </c>
      <c r="O114" s="22">
        <v>3273680.0000000997</v>
      </c>
      <c r="P114" s="22">
        <v>0</v>
      </c>
      <c r="Q114" s="22">
        <v>3213023.3640000997</v>
      </c>
      <c r="R114" s="22">
        <v>13013355.364000201</v>
      </c>
    </row>
    <row r="115" spans="1:18" outlineLevel="1">
      <c r="A115" s="29" t="s">
        <v>161</v>
      </c>
      <c r="B115" s="30" t="s">
        <v>50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</row>
    <row r="116" spans="1:18" outlineLevel="1">
      <c r="A116" s="29" t="s">
        <v>161</v>
      </c>
      <c r="B116" s="30" t="s">
        <v>25</v>
      </c>
      <c r="C116" s="22">
        <v>3618053</v>
      </c>
      <c r="D116" s="22">
        <v>3288513</v>
      </c>
      <c r="E116" s="22">
        <v>0</v>
      </c>
      <c r="F116" s="22">
        <v>6906566</v>
      </c>
      <c r="G116" s="22">
        <v>0</v>
      </c>
      <c r="H116" s="22">
        <v>0</v>
      </c>
      <c r="I116" s="22">
        <v>0</v>
      </c>
      <c r="J116" s="22">
        <v>6906566</v>
      </c>
      <c r="K116" s="22">
        <v>1532307.6923076999</v>
      </c>
      <c r="L116" s="22">
        <v>1225846.1538462001</v>
      </c>
      <c r="M116" s="22">
        <v>1225846.1538462001</v>
      </c>
      <c r="N116" s="22">
        <v>3984000.0000001001</v>
      </c>
      <c r="O116" s="22">
        <v>1864000.0000001001</v>
      </c>
      <c r="P116" s="22">
        <v>0</v>
      </c>
      <c r="Q116" s="22">
        <v>1149425.2873563999</v>
      </c>
      <c r="R116" s="22">
        <v>6997425.2873566002</v>
      </c>
    </row>
    <row r="117" spans="1:18" outlineLevel="1">
      <c r="A117" s="29" t="s">
        <v>161</v>
      </c>
      <c r="B117" s="30" t="s">
        <v>26</v>
      </c>
      <c r="C117" s="22">
        <v>106780</v>
      </c>
      <c r="D117" s="22">
        <v>2738058</v>
      </c>
      <c r="E117" s="22">
        <v>0</v>
      </c>
      <c r="F117" s="22">
        <v>2844838</v>
      </c>
      <c r="G117" s="22">
        <v>0</v>
      </c>
      <c r="H117" s="22">
        <v>0</v>
      </c>
      <c r="I117" s="22">
        <v>0</v>
      </c>
      <c r="J117" s="22">
        <v>2844838</v>
      </c>
      <c r="K117" s="22">
        <v>256834.23076919999</v>
      </c>
      <c r="L117" s="22">
        <v>205467.38461539999</v>
      </c>
      <c r="M117" s="22">
        <v>205467.38461539999</v>
      </c>
      <c r="N117" s="22">
        <v>667769</v>
      </c>
      <c r="O117" s="22">
        <v>268945</v>
      </c>
      <c r="P117" s="22">
        <v>0</v>
      </c>
      <c r="Q117" s="22">
        <v>87536.796375000005</v>
      </c>
      <c r="R117" s="22">
        <v>3042255.7963749999</v>
      </c>
    </row>
    <row r="118" spans="1:18" outlineLevel="1">
      <c r="A118" s="29" t="s">
        <v>161</v>
      </c>
      <c r="B118" s="30" t="s">
        <v>28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</row>
    <row r="119" spans="1:18" outlineLevel="1">
      <c r="A119" s="29" t="s">
        <v>161</v>
      </c>
      <c r="B119" s="30" t="s">
        <v>27</v>
      </c>
      <c r="C119" s="22">
        <v>138682</v>
      </c>
      <c r="D119" s="22">
        <v>529056</v>
      </c>
      <c r="E119" s="22">
        <v>0</v>
      </c>
      <c r="F119" s="22">
        <v>667738</v>
      </c>
      <c r="G119" s="22">
        <v>0</v>
      </c>
      <c r="H119" s="22">
        <v>0</v>
      </c>
      <c r="I119" s="22">
        <v>0</v>
      </c>
      <c r="J119" s="22">
        <v>667738</v>
      </c>
      <c r="K119" s="22">
        <v>1676410.7692308</v>
      </c>
      <c r="L119" s="22">
        <v>1341128.6153845999</v>
      </c>
      <c r="M119" s="22">
        <v>1341128.6153845999</v>
      </c>
      <c r="N119" s="22">
        <v>4358668</v>
      </c>
      <c r="O119" s="22">
        <v>1683488</v>
      </c>
      <c r="P119" s="22">
        <v>0</v>
      </c>
      <c r="Q119" s="22">
        <v>615664.80000000005</v>
      </c>
      <c r="R119" s="22">
        <v>8304577.8000001004</v>
      </c>
    </row>
    <row r="120" spans="1:18" outlineLevel="1">
      <c r="A120" s="29" t="s">
        <v>161</v>
      </c>
      <c r="B120" s="30" t="s">
        <v>51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</row>
    <row r="121" spans="1:18" outlineLevel="1">
      <c r="A121" s="29" t="s">
        <v>161</v>
      </c>
      <c r="B121" s="30" t="s">
        <v>52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</row>
    <row r="122" spans="1:18" outlineLevel="1">
      <c r="A122" s="29" t="s">
        <v>161</v>
      </c>
      <c r="B122" s="31" t="s">
        <v>18</v>
      </c>
      <c r="C122" s="22">
        <v>6339646</v>
      </c>
      <c r="D122" s="22">
        <v>0</v>
      </c>
      <c r="E122" s="22">
        <v>0</v>
      </c>
      <c r="F122" s="22">
        <v>6339646</v>
      </c>
      <c r="G122" s="22">
        <v>0</v>
      </c>
      <c r="H122" s="22">
        <v>0</v>
      </c>
      <c r="I122" s="22">
        <v>0</v>
      </c>
      <c r="J122" s="22">
        <v>6339646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</row>
    <row r="123" spans="1:18" outlineLevel="1">
      <c r="A123" s="14" t="s">
        <v>162</v>
      </c>
      <c r="B123" s="32" t="s">
        <v>14</v>
      </c>
      <c r="C123" s="22">
        <v>17315150</v>
      </c>
      <c r="D123" s="22">
        <v>22319326</v>
      </c>
      <c r="E123" s="22">
        <v>0</v>
      </c>
      <c r="F123" s="22">
        <v>39634476</v>
      </c>
      <c r="G123" s="22">
        <v>0</v>
      </c>
      <c r="H123" s="22">
        <v>0</v>
      </c>
      <c r="I123" s="22">
        <v>0</v>
      </c>
      <c r="J123" s="22">
        <v>39634476</v>
      </c>
      <c r="K123" s="22">
        <v>15443939.0039423</v>
      </c>
      <c r="L123" s="22">
        <v>12355151.203153841</v>
      </c>
      <c r="M123" s="22">
        <v>12355151.203153841</v>
      </c>
      <c r="N123" s="22">
        <v>40154241.410249986</v>
      </c>
      <c r="O123" s="22">
        <v>30700752.310249984</v>
      </c>
      <c r="P123" s="22">
        <v>0</v>
      </c>
      <c r="Q123" s="22">
        <v>33929193.160249993</v>
      </c>
      <c r="R123" s="22">
        <v>141677309.76599994</v>
      </c>
    </row>
    <row r="124" spans="1:18" outlineLevel="1">
      <c r="A124" s="14" t="s">
        <v>162</v>
      </c>
      <c r="B124" s="31" t="s">
        <v>15</v>
      </c>
      <c r="C124" s="22">
        <v>14452798</v>
      </c>
      <c r="D124" s="22">
        <v>19878365</v>
      </c>
      <c r="E124" s="22">
        <v>0</v>
      </c>
      <c r="F124" s="22">
        <v>34331163</v>
      </c>
      <c r="G124" s="22">
        <v>0</v>
      </c>
      <c r="H124" s="22">
        <v>0</v>
      </c>
      <c r="I124" s="22">
        <v>0</v>
      </c>
      <c r="J124" s="22">
        <v>34331163</v>
      </c>
      <c r="K124" s="22">
        <v>14086799.7539423</v>
      </c>
      <c r="L124" s="22">
        <v>11269439.803153841</v>
      </c>
      <c r="M124" s="22">
        <v>11269439.803153841</v>
      </c>
      <c r="N124" s="22">
        <v>36625679.360249981</v>
      </c>
      <c r="O124" s="22">
        <v>27518250.910249982</v>
      </c>
      <c r="P124" s="22">
        <v>0</v>
      </c>
      <c r="Q124" s="22">
        <v>30637702.035249993</v>
      </c>
      <c r="R124" s="22">
        <v>128430232.19099964</v>
      </c>
    </row>
    <row r="125" spans="1:18" outlineLevel="1">
      <c r="A125" s="14" t="s">
        <v>162</v>
      </c>
      <c r="B125" s="31" t="s">
        <v>19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</row>
    <row r="126" spans="1:18" outlineLevel="1">
      <c r="A126" s="14" t="s">
        <v>162</v>
      </c>
      <c r="B126" s="31" t="s">
        <v>16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</row>
    <row r="127" spans="1:18" outlineLevel="1">
      <c r="A127" s="14" t="s">
        <v>162</v>
      </c>
      <c r="B127" s="31" t="s">
        <v>20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</row>
    <row r="128" spans="1:18" outlineLevel="1">
      <c r="A128" s="14" t="s">
        <v>162</v>
      </c>
      <c r="B128" s="31" t="s">
        <v>47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</row>
    <row r="129" spans="1:18" outlineLevel="1">
      <c r="A129" s="14" t="s">
        <v>162</v>
      </c>
      <c r="B129" s="31" t="s">
        <v>48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</row>
    <row r="130" spans="1:18" outlineLevel="1">
      <c r="A130" s="14" t="s">
        <v>162</v>
      </c>
      <c r="B130" s="31" t="s">
        <v>29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</row>
    <row r="131" spans="1:18" outlineLevel="1">
      <c r="A131" s="14" t="s">
        <v>162</v>
      </c>
      <c r="B131" s="31" t="s">
        <v>17</v>
      </c>
      <c r="C131" s="22">
        <v>1956688</v>
      </c>
      <c r="D131" s="22">
        <v>2440961</v>
      </c>
      <c r="E131" s="22">
        <v>0</v>
      </c>
      <c r="F131" s="22">
        <v>4397649</v>
      </c>
      <c r="G131" s="22">
        <v>0</v>
      </c>
      <c r="H131" s="22">
        <v>0</v>
      </c>
      <c r="I131" s="22">
        <v>0</v>
      </c>
      <c r="J131" s="22">
        <v>4397649</v>
      </c>
      <c r="K131" s="22">
        <v>1357139.25</v>
      </c>
      <c r="L131" s="22">
        <v>1085711.4000000001</v>
      </c>
      <c r="M131" s="22">
        <v>1085711.4000000001</v>
      </c>
      <c r="N131" s="22">
        <v>3528562.0500000003</v>
      </c>
      <c r="O131" s="22">
        <v>3182501.4000000004</v>
      </c>
      <c r="P131" s="22">
        <v>0</v>
      </c>
      <c r="Q131" s="22">
        <v>3291491.125</v>
      </c>
      <c r="R131" s="22">
        <v>13247077.575000301</v>
      </c>
    </row>
    <row r="132" spans="1:18" outlineLevel="1">
      <c r="A132" s="14" t="s">
        <v>162</v>
      </c>
      <c r="B132" s="30" t="s">
        <v>21</v>
      </c>
      <c r="C132" s="22">
        <v>757600</v>
      </c>
      <c r="D132" s="22">
        <v>2287077</v>
      </c>
      <c r="E132" s="22">
        <v>0</v>
      </c>
      <c r="F132" s="22">
        <v>3044677</v>
      </c>
      <c r="G132" s="22">
        <v>0</v>
      </c>
      <c r="H132" s="22">
        <v>0</v>
      </c>
      <c r="I132" s="22">
        <v>0</v>
      </c>
      <c r="J132" s="22">
        <v>3044677</v>
      </c>
      <c r="K132" s="22">
        <v>1019129.25</v>
      </c>
      <c r="L132" s="22">
        <v>815303.4</v>
      </c>
      <c r="M132" s="22">
        <v>815303.4</v>
      </c>
      <c r="N132" s="22">
        <v>2649736.0500000003</v>
      </c>
      <c r="O132" s="22">
        <v>2613595.7250000001</v>
      </c>
      <c r="P132" s="22">
        <v>0</v>
      </c>
      <c r="Q132" s="22">
        <v>2643855.1750000003</v>
      </c>
      <c r="R132" s="22">
        <v>10643836.9500001</v>
      </c>
    </row>
    <row r="133" spans="1:18" outlineLevel="1">
      <c r="A133" s="14" t="s">
        <v>162</v>
      </c>
      <c r="B133" s="30" t="s">
        <v>22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7667.0749999999998</v>
      </c>
      <c r="R133" s="22">
        <v>31258.075000100001</v>
      </c>
    </row>
    <row r="134" spans="1:18" outlineLevel="1">
      <c r="A134" s="14" t="s">
        <v>162</v>
      </c>
      <c r="B134" s="30" t="s">
        <v>49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</row>
    <row r="135" spans="1:18" outlineLevel="1">
      <c r="A135" s="14" t="s">
        <v>162</v>
      </c>
      <c r="B135" s="30" t="s">
        <v>23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37443.75</v>
      </c>
      <c r="L135" s="22">
        <v>29955</v>
      </c>
      <c r="M135" s="22">
        <v>29955</v>
      </c>
      <c r="N135" s="22">
        <v>97353.75</v>
      </c>
      <c r="O135" s="22">
        <v>1833</v>
      </c>
      <c r="P135" s="22">
        <v>0</v>
      </c>
      <c r="Q135" s="22">
        <v>33062.25</v>
      </c>
      <c r="R135" s="22">
        <v>132249</v>
      </c>
    </row>
    <row r="136" spans="1:18" outlineLevel="1">
      <c r="A136" s="14" t="s">
        <v>162</v>
      </c>
      <c r="B136" s="30" t="s">
        <v>24</v>
      </c>
      <c r="C136" s="22">
        <v>715390</v>
      </c>
      <c r="D136" s="22">
        <v>-315390</v>
      </c>
      <c r="E136" s="22">
        <v>0</v>
      </c>
      <c r="F136" s="22">
        <v>400000</v>
      </c>
      <c r="G136" s="22">
        <v>0</v>
      </c>
      <c r="H136" s="22">
        <v>0</v>
      </c>
      <c r="I136" s="22">
        <v>0</v>
      </c>
      <c r="J136" s="22">
        <v>400000</v>
      </c>
      <c r="K136" s="22">
        <v>109803.75</v>
      </c>
      <c r="L136" s="22">
        <v>87843</v>
      </c>
      <c r="M136" s="22">
        <v>87843</v>
      </c>
      <c r="N136" s="22">
        <v>285489.75</v>
      </c>
      <c r="O136" s="22">
        <v>359911.5</v>
      </c>
      <c r="P136" s="22">
        <v>0</v>
      </c>
      <c r="Q136" s="22">
        <v>305425.25</v>
      </c>
      <c r="R136" s="22">
        <v>1228646.5</v>
      </c>
    </row>
    <row r="137" spans="1:18" outlineLevel="1">
      <c r="A137" s="14" t="s">
        <v>162</v>
      </c>
      <c r="B137" s="30" t="s">
        <v>50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</row>
    <row r="138" spans="1:18" outlineLevel="1">
      <c r="A138" s="14" t="s">
        <v>162</v>
      </c>
      <c r="B138" s="30" t="s">
        <v>25</v>
      </c>
      <c r="C138" s="22">
        <v>479442</v>
      </c>
      <c r="D138" s="22">
        <v>365486</v>
      </c>
      <c r="E138" s="22">
        <v>0</v>
      </c>
      <c r="F138" s="22">
        <v>844928</v>
      </c>
      <c r="G138" s="22">
        <v>0</v>
      </c>
      <c r="H138" s="22">
        <v>0</v>
      </c>
      <c r="I138" s="22">
        <v>0</v>
      </c>
      <c r="J138" s="22">
        <v>844928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 outlineLevel="1">
      <c r="A139" s="14" t="s">
        <v>162</v>
      </c>
      <c r="B139" s="30" t="s">
        <v>26</v>
      </c>
      <c r="C139" s="22">
        <v>8424</v>
      </c>
      <c r="D139" s="22">
        <v>16500</v>
      </c>
      <c r="E139" s="22">
        <v>0</v>
      </c>
      <c r="F139" s="22">
        <v>24924</v>
      </c>
      <c r="G139" s="22">
        <v>0</v>
      </c>
      <c r="H139" s="22">
        <v>0</v>
      </c>
      <c r="I139" s="22">
        <v>0</v>
      </c>
      <c r="J139" s="22">
        <v>24924</v>
      </c>
      <c r="K139" s="22">
        <v>6588</v>
      </c>
      <c r="L139" s="22">
        <v>5270.4</v>
      </c>
      <c r="M139" s="22">
        <v>5270.4</v>
      </c>
      <c r="N139" s="22">
        <v>17128.8</v>
      </c>
      <c r="O139" s="22">
        <v>20631.974999999999</v>
      </c>
      <c r="P139" s="22">
        <v>0</v>
      </c>
      <c r="Q139" s="22">
        <v>20109.7</v>
      </c>
      <c r="R139" s="22">
        <v>81017.475000100007</v>
      </c>
    </row>
    <row r="140" spans="1:18" outlineLevel="1">
      <c r="A140" s="14" t="s">
        <v>162</v>
      </c>
      <c r="B140" s="30" t="s">
        <v>28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</row>
    <row r="141" spans="1:18" outlineLevel="1">
      <c r="A141" s="14" t="s">
        <v>162</v>
      </c>
      <c r="B141" s="30" t="s">
        <v>27</v>
      </c>
      <c r="C141" s="22">
        <v>-4168</v>
      </c>
      <c r="D141" s="22">
        <v>87288</v>
      </c>
      <c r="E141" s="22">
        <v>0</v>
      </c>
      <c r="F141" s="22">
        <v>83120</v>
      </c>
      <c r="G141" s="22">
        <v>0</v>
      </c>
      <c r="H141" s="22">
        <v>0</v>
      </c>
      <c r="I141" s="22">
        <v>0</v>
      </c>
      <c r="J141" s="22">
        <v>83120</v>
      </c>
      <c r="K141" s="22">
        <v>184174.5</v>
      </c>
      <c r="L141" s="22">
        <v>147339.6</v>
      </c>
      <c r="M141" s="22">
        <v>147339.6</v>
      </c>
      <c r="N141" s="22">
        <v>478853.7</v>
      </c>
      <c r="O141" s="22">
        <v>186529.2</v>
      </c>
      <c r="P141" s="22">
        <v>0</v>
      </c>
      <c r="Q141" s="22">
        <v>281371.67499999999</v>
      </c>
      <c r="R141" s="22">
        <v>1130069.575</v>
      </c>
    </row>
    <row r="142" spans="1:18" outlineLevel="1">
      <c r="A142" s="14" t="s">
        <v>162</v>
      </c>
      <c r="B142" s="30" t="s">
        <v>51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 outlineLevel="1">
      <c r="A143" s="14" t="s">
        <v>162</v>
      </c>
      <c r="B143" s="30" t="s">
        <v>52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</row>
    <row r="144" spans="1:18" outlineLevel="1">
      <c r="A144" s="14" t="s">
        <v>162</v>
      </c>
      <c r="B144" s="31" t="s">
        <v>18</v>
      </c>
      <c r="C144" s="22">
        <v>905664</v>
      </c>
      <c r="D144" s="22">
        <v>0</v>
      </c>
      <c r="E144" s="22">
        <v>0</v>
      </c>
      <c r="F144" s="22">
        <v>905664</v>
      </c>
      <c r="G144" s="22">
        <v>0</v>
      </c>
      <c r="H144" s="22">
        <v>0</v>
      </c>
      <c r="I144" s="22">
        <v>0</v>
      </c>
      <c r="J144" s="22">
        <v>905664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</row>
    <row r="145" spans="3:12">
      <c r="C145" s="33">
        <f>SUBTOTAL(9,C13:C144)</f>
        <v>1414986163</v>
      </c>
      <c r="D145" s="33">
        <f>SUBTOTAL(9,D13:D144)</f>
        <v>2065197692</v>
      </c>
      <c r="K145" s="33">
        <f>SUBTOTAL(9,K13:K144)</f>
        <v>1413407902.5412033</v>
      </c>
      <c r="L145" s="33">
        <f>SUBTOTAL(9,L13:L144)</f>
        <v>1130726322.0329633</v>
      </c>
    </row>
  </sheetData>
  <autoFilter ref="A12:R144" xr:uid="{00000000-0009-0000-0000-00000A000000}"/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W20"/>
  <sheetViews>
    <sheetView showGridLines="0" topLeftCell="A11" zoomScale="85" zoomScaleNormal="85" workbookViewId="0">
      <selection activeCell="C5" sqref="C5"/>
    </sheetView>
  </sheetViews>
  <sheetFormatPr defaultColWidth="9" defaultRowHeight="14.4" outlineLevelRow="1" outlineLevelCol="1"/>
  <cols>
    <col min="1" max="1" width="20.5546875" style="12" customWidth="1"/>
    <col min="2" max="3" width="15.5546875" style="12" customWidth="1"/>
    <col min="4" max="4" width="15.5546875" style="12" hidden="1" customWidth="1" outlineLevel="1"/>
    <col min="5" max="5" width="15.5546875" style="12" hidden="1" customWidth="1" outlineLevel="1" collapsed="1"/>
    <col min="6" max="9" width="15.5546875" style="12" hidden="1" customWidth="1" outlineLevel="1"/>
    <col min="10" max="10" width="15.5546875" style="12" customWidth="1" collapsed="1"/>
    <col min="11" max="11" width="15.5546875" style="12" customWidth="1"/>
    <col min="12" max="12" width="15.5546875" style="12" hidden="1" customWidth="1" outlineLevel="1"/>
    <col min="13" max="13" width="15.5546875" style="12" hidden="1" customWidth="1" outlineLevel="1" collapsed="1"/>
    <col min="14" max="17" width="15.5546875" style="12" hidden="1" customWidth="1" outlineLevel="1"/>
    <col min="18" max="18" width="15.5546875" style="12" customWidth="1" collapsed="1"/>
    <col min="19" max="19" width="15.5546875" style="12" customWidth="1"/>
    <col min="20" max="20" width="1.5546875" style="12" customWidth="1"/>
    <col min="21" max="23" width="15.5546875" style="12" customWidth="1"/>
    <col min="24" max="16384" width="9" style="12"/>
  </cols>
  <sheetData>
    <row r="1" spans="1:23" hidden="1" outlineLevel="1">
      <c r="A1" s="10"/>
      <c r="B1" s="11" t="s">
        <v>71</v>
      </c>
      <c r="C1" s="11" t="s">
        <v>71</v>
      </c>
      <c r="D1" s="11" t="s">
        <v>71</v>
      </c>
      <c r="E1" s="11" t="s">
        <v>71</v>
      </c>
      <c r="F1" s="11" t="s">
        <v>71</v>
      </c>
      <c r="G1" s="11" t="s">
        <v>71</v>
      </c>
      <c r="H1" s="11" t="s">
        <v>71</v>
      </c>
      <c r="I1" s="11" t="s">
        <v>71</v>
      </c>
      <c r="J1" s="11" t="s">
        <v>71</v>
      </c>
      <c r="K1" s="11" t="s">
        <v>71</v>
      </c>
      <c r="L1" s="11" t="s">
        <v>71</v>
      </c>
      <c r="M1" s="11" t="s">
        <v>71</v>
      </c>
      <c r="N1" s="11" t="s">
        <v>71</v>
      </c>
      <c r="O1" s="11" t="s">
        <v>71</v>
      </c>
      <c r="P1" s="11" t="s">
        <v>71</v>
      </c>
      <c r="Q1" s="11" t="s">
        <v>71</v>
      </c>
    </row>
    <row r="2" spans="1:23" hidden="1" outlineLevel="1">
      <c r="A2" s="10"/>
      <c r="B2" s="11" t="s">
        <v>72</v>
      </c>
      <c r="C2" s="11" t="s">
        <v>72</v>
      </c>
      <c r="D2" s="11" t="s">
        <v>72</v>
      </c>
      <c r="E2" s="11" t="s">
        <v>72</v>
      </c>
      <c r="F2" s="11" t="s">
        <v>72</v>
      </c>
      <c r="G2" s="11" t="s">
        <v>72</v>
      </c>
      <c r="H2" s="11" t="s">
        <v>72</v>
      </c>
      <c r="I2" s="11" t="s">
        <v>72</v>
      </c>
      <c r="J2" s="11" t="s">
        <v>72</v>
      </c>
      <c r="K2" s="11" t="s">
        <v>72</v>
      </c>
      <c r="L2" s="11" t="s">
        <v>2</v>
      </c>
      <c r="M2" s="11" t="s">
        <v>72</v>
      </c>
      <c r="N2" s="11" t="s">
        <v>72</v>
      </c>
      <c r="O2" s="11" t="s">
        <v>72</v>
      </c>
      <c r="P2" s="11" t="s">
        <v>72</v>
      </c>
      <c r="Q2" s="11" t="s">
        <v>72</v>
      </c>
    </row>
    <row r="3" spans="1:23" hidden="1" outlineLevel="1">
      <c r="A3" s="10"/>
      <c r="B3" s="11" t="s">
        <v>73</v>
      </c>
      <c r="C3" s="11" t="s">
        <v>73</v>
      </c>
      <c r="D3" s="11" t="s">
        <v>73</v>
      </c>
      <c r="E3" s="11" t="s">
        <v>73</v>
      </c>
      <c r="F3" s="11" t="s">
        <v>3</v>
      </c>
      <c r="G3" s="11" t="s">
        <v>73</v>
      </c>
      <c r="H3" s="11" t="s">
        <v>73</v>
      </c>
      <c r="I3" s="11" t="s">
        <v>73</v>
      </c>
      <c r="J3" s="11" t="s">
        <v>73</v>
      </c>
      <c r="K3" s="11" t="s">
        <v>73</v>
      </c>
      <c r="L3" s="11" t="s">
        <v>73</v>
      </c>
      <c r="M3" s="11" t="s">
        <v>73</v>
      </c>
      <c r="N3" s="11" t="s">
        <v>73</v>
      </c>
      <c r="O3" s="11" t="s">
        <v>73</v>
      </c>
      <c r="P3" s="11" t="s">
        <v>73</v>
      </c>
      <c r="Q3" s="11" t="s">
        <v>73</v>
      </c>
    </row>
    <row r="4" spans="1:23" hidden="1" outlineLevel="1">
      <c r="A4" s="10"/>
      <c r="B4" s="11" t="s">
        <v>74</v>
      </c>
      <c r="C4" s="11" t="s">
        <v>74</v>
      </c>
      <c r="D4" s="11" t="s">
        <v>74</v>
      </c>
      <c r="E4" s="11" t="s">
        <v>74</v>
      </c>
      <c r="F4" s="11" t="s">
        <v>74</v>
      </c>
      <c r="G4" s="11" t="s">
        <v>74</v>
      </c>
      <c r="H4" s="11" t="s">
        <v>74</v>
      </c>
      <c r="I4" s="11" t="s">
        <v>74</v>
      </c>
      <c r="J4" s="11" t="s">
        <v>74</v>
      </c>
      <c r="K4" s="11" t="s">
        <v>74</v>
      </c>
      <c r="L4" s="11" t="s">
        <v>74</v>
      </c>
      <c r="M4" s="11" t="s">
        <v>74</v>
      </c>
      <c r="N4" s="11" t="s">
        <v>74</v>
      </c>
      <c r="O4" s="11" t="s">
        <v>74</v>
      </c>
      <c r="P4" s="11" t="s">
        <v>74</v>
      </c>
      <c r="Q4" s="11" t="s">
        <v>4</v>
      </c>
    </row>
    <row r="5" spans="1:23" ht="28.8" hidden="1" outlineLevel="1">
      <c r="A5" s="10"/>
      <c r="B5" s="13" t="s">
        <v>75</v>
      </c>
      <c r="C5" s="13" t="s">
        <v>75</v>
      </c>
      <c r="D5" s="13" t="s">
        <v>75</v>
      </c>
      <c r="E5" s="13" t="s">
        <v>75</v>
      </c>
      <c r="F5" s="13" t="s">
        <v>75</v>
      </c>
      <c r="G5" s="13" t="s">
        <v>75</v>
      </c>
      <c r="H5" s="13" t="s">
        <v>75</v>
      </c>
      <c r="I5" s="13" t="s">
        <v>75</v>
      </c>
      <c r="J5" s="11" t="s">
        <v>76</v>
      </c>
      <c r="K5" s="11" t="s">
        <v>5</v>
      </c>
      <c r="L5" s="11" t="s">
        <v>76</v>
      </c>
      <c r="M5" s="11" t="s">
        <v>76</v>
      </c>
      <c r="N5" s="11" t="s">
        <v>76</v>
      </c>
      <c r="O5" s="11" t="s">
        <v>76</v>
      </c>
      <c r="P5" s="11" t="s">
        <v>76</v>
      </c>
      <c r="Q5" s="11" t="s">
        <v>76</v>
      </c>
    </row>
    <row r="6" spans="1:23" hidden="1" outlineLevel="1">
      <c r="A6" s="10"/>
      <c r="B6" s="11" t="s">
        <v>77</v>
      </c>
      <c r="C6" s="11" t="s">
        <v>77</v>
      </c>
      <c r="D6" s="11" t="s">
        <v>77</v>
      </c>
      <c r="E6" s="11" t="s">
        <v>9</v>
      </c>
      <c r="F6" s="11" t="s">
        <v>77</v>
      </c>
      <c r="G6" s="11" t="s">
        <v>77</v>
      </c>
      <c r="H6" s="11" t="s">
        <v>77</v>
      </c>
      <c r="I6" s="11" t="s">
        <v>77</v>
      </c>
      <c r="J6" s="11" t="s">
        <v>77</v>
      </c>
      <c r="K6" s="11" t="s">
        <v>77</v>
      </c>
      <c r="L6" s="11" t="s">
        <v>77</v>
      </c>
      <c r="M6" s="11" t="s">
        <v>77</v>
      </c>
      <c r="N6" s="11" t="s">
        <v>77</v>
      </c>
      <c r="O6" s="11" t="s">
        <v>77</v>
      </c>
      <c r="P6" s="11" t="s">
        <v>77</v>
      </c>
      <c r="Q6" s="11" t="s">
        <v>77</v>
      </c>
    </row>
    <row r="7" spans="1:23" hidden="1" outlineLevel="1">
      <c r="A7" s="10"/>
      <c r="B7" s="11" t="s">
        <v>78</v>
      </c>
      <c r="C7" s="11" t="s">
        <v>78</v>
      </c>
      <c r="D7" s="11" t="s">
        <v>78</v>
      </c>
      <c r="E7" s="11" t="s">
        <v>78</v>
      </c>
      <c r="F7" s="11" t="s">
        <v>78</v>
      </c>
      <c r="G7" s="11" t="s">
        <v>78</v>
      </c>
      <c r="H7" s="11" t="s">
        <v>78</v>
      </c>
      <c r="I7" s="11" t="s">
        <v>78</v>
      </c>
      <c r="J7" s="11" t="s">
        <v>78</v>
      </c>
      <c r="K7" s="11" t="s">
        <v>78</v>
      </c>
      <c r="L7" s="11" t="s">
        <v>78</v>
      </c>
      <c r="M7" s="11" t="s">
        <v>78</v>
      </c>
      <c r="N7" s="11" t="s">
        <v>78</v>
      </c>
      <c r="O7" s="11" t="s">
        <v>78</v>
      </c>
      <c r="P7" s="11" t="s">
        <v>6</v>
      </c>
      <c r="Q7" s="11" t="s">
        <v>78</v>
      </c>
    </row>
    <row r="8" spans="1:23" hidden="1" outlineLevel="1">
      <c r="A8" s="10"/>
      <c r="B8" s="11" t="s">
        <v>79</v>
      </c>
      <c r="C8" s="11" t="s">
        <v>79</v>
      </c>
      <c r="D8" s="11" t="s">
        <v>79</v>
      </c>
      <c r="E8" s="11" t="s">
        <v>79</v>
      </c>
      <c r="F8" s="11" t="s">
        <v>79</v>
      </c>
      <c r="G8" s="11" t="s">
        <v>79</v>
      </c>
      <c r="H8" s="11" t="s">
        <v>79</v>
      </c>
      <c r="I8" s="11" t="s">
        <v>79</v>
      </c>
      <c r="J8" s="11" t="s">
        <v>7</v>
      </c>
      <c r="K8" s="11" t="s">
        <v>79</v>
      </c>
      <c r="L8" s="11" t="s">
        <v>79</v>
      </c>
      <c r="M8" s="11" t="s">
        <v>79</v>
      </c>
      <c r="N8" s="11" t="s">
        <v>79</v>
      </c>
      <c r="O8" s="11" t="s">
        <v>79</v>
      </c>
      <c r="P8" s="11" t="s">
        <v>79</v>
      </c>
      <c r="Q8" s="11" t="s">
        <v>79</v>
      </c>
    </row>
    <row r="9" spans="1:23" hidden="1" outlineLevel="1">
      <c r="A9" s="10"/>
      <c r="B9" s="11" t="s">
        <v>80</v>
      </c>
      <c r="C9" s="11" t="s">
        <v>80</v>
      </c>
      <c r="D9" s="11" t="s">
        <v>8</v>
      </c>
      <c r="E9" s="11" t="s">
        <v>80</v>
      </c>
      <c r="F9" s="11" t="s">
        <v>80</v>
      </c>
      <c r="G9" s="11" t="s">
        <v>80</v>
      </c>
      <c r="H9" s="11" t="s">
        <v>80</v>
      </c>
      <c r="I9" s="11" t="s">
        <v>80</v>
      </c>
      <c r="J9" s="11" t="s">
        <v>80</v>
      </c>
      <c r="K9" s="11" t="s">
        <v>80</v>
      </c>
      <c r="L9" s="11" t="s">
        <v>80</v>
      </c>
      <c r="M9" s="11" t="s">
        <v>80</v>
      </c>
      <c r="N9" s="11" t="s">
        <v>80</v>
      </c>
      <c r="O9" s="11" t="s">
        <v>80</v>
      </c>
      <c r="P9" s="11" t="s">
        <v>80</v>
      </c>
      <c r="Q9" s="11" t="s">
        <v>80</v>
      </c>
    </row>
    <row r="10" spans="1:23" hidden="1" outlineLevel="1">
      <c r="A10" s="10"/>
      <c r="B10" s="11" t="s">
        <v>81</v>
      </c>
      <c r="C10" s="11" t="s">
        <v>81</v>
      </c>
      <c r="D10" s="11" t="s">
        <v>81</v>
      </c>
      <c r="E10" s="11" t="s">
        <v>81</v>
      </c>
      <c r="F10" s="11" t="s">
        <v>81</v>
      </c>
      <c r="G10" s="11" t="s">
        <v>81</v>
      </c>
      <c r="H10" s="11" t="s">
        <v>81</v>
      </c>
      <c r="I10" s="11" t="s">
        <v>81</v>
      </c>
      <c r="J10" s="11" t="s">
        <v>81</v>
      </c>
      <c r="K10" s="11" t="s">
        <v>81</v>
      </c>
      <c r="L10" s="11" t="s">
        <v>81</v>
      </c>
      <c r="M10" s="11" t="s">
        <v>81</v>
      </c>
      <c r="N10" s="11" t="s">
        <v>81</v>
      </c>
      <c r="O10" s="11" t="s">
        <v>81</v>
      </c>
      <c r="P10" s="11" t="s">
        <v>81</v>
      </c>
      <c r="Q10" s="11" t="s">
        <v>81</v>
      </c>
      <c r="T10" s="20"/>
    </row>
    <row r="11" spans="1:23" ht="15" customHeight="1" collapsed="1">
      <c r="A11" s="10"/>
      <c r="B11" s="11" t="s">
        <v>171</v>
      </c>
      <c r="C11" s="11" t="s">
        <v>171</v>
      </c>
      <c r="D11" s="11" t="s">
        <v>171</v>
      </c>
      <c r="E11" s="11" t="s">
        <v>171</v>
      </c>
      <c r="F11" s="11" t="s">
        <v>171</v>
      </c>
      <c r="G11" s="11" t="s">
        <v>171</v>
      </c>
      <c r="H11" s="11" t="s">
        <v>171</v>
      </c>
      <c r="I11" s="11" t="s">
        <v>171</v>
      </c>
      <c r="J11" s="11" t="s">
        <v>171</v>
      </c>
      <c r="K11" s="11" t="s">
        <v>171</v>
      </c>
      <c r="L11" s="11" t="s">
        <v>171</v>
      </c>
      <c r="M11" s="11" t="s">
        <v>171</v>
      </c>
      <c r="N11" s="11" t="s">
        <v>171</v>
      </c>
      <c r="O11" s="11" t="s">
        <v>171</v>
      </c>
      <c r="P11" s="11" t="s">
        <v>171</v>
      </c>
      <c r="Q11" s="11" t="s">
        <v>171</v>
      </c>
    </row>
    <row r="12" spans="1:23" ht="15" customHeight="1">
      <c r="A12" s="10"/>
      <c r="B12" s="13" t="s">
        <v>82</v>
      </c>
      <c r="C12" s="13" t="s">
        <v>83</v>
      </c>
      <c r="D12" s="13" t="s">
        <v>84</v>
      </c>
      <c r="E12" s="13" t="s">
        <v>85</v>
      </c>
      <c r="F12" s="13" t="s">
        <v>86</v>
      </c>
      <c r="G12" s="13" t="s">
        <v>87</v>
      </c>
      <c r="H12" s="13" t="s">
        <v>88</v>
      </c>
      <c r="I12" s="11" t="s">
        <v>89</v>
      </c>
      <c r="J12" s="13" t="s">
        <v>82</v>
      </c>
      <c r="K12" s="13" t="s">
        <v>83</v>
      </c>
      <c r="L12" s="13" t="s">
        <v>84</v>
      </c>
      <c r="M12" s="13" t="s">
        <v>85</v>
      </c>
      <c r="N12" s="13" t="s">
        <v>86</v>
      </c>
      <c r="O12" s="13" t="s">
        <v>87</v>
      </c>
      <c r="P12" s="13" t="s">
        <v>88</v>
      </c>
      <c r="Q12" s="11" t="s">
        <v>89</v>
      </c>
    </row>
    <row r="13" spans="1:23" ht="15" customHeight="1">
      <c r="A13" s="10"/>
      <c r="B13" s="11" t="s">
        <v>90</v>
      </c>
      <c r="C13" s="11" t="s">
        <v>90</v>
      </c>
      <c r="D13" s="11" t="s">
        <v>90</v>
      </c>
      <c r="E13" s="11" t="s">
        <v>90</v>
      </c>
      <c r="F13" s="11" t="s">
        <v>90</v>
      </c>
      <c r="G13" s="11" t="s">
        <v>90</v>
      </c>
      <c r="H13" s="11" t="s">
        <v>90</v>
      </c>
      <c r="I13" s="11" t="s">
        <v>90</v>
      </c>
      <c r="J13" s="11" t="s">
        <v>91</v>
      </c>
      <c r="K13" s="11" t="s">
        <v>91</v>
      </c>
      <c r="L13" s="11" t="s">
        <v>91</v>
      </c>
      <c r="M13" s="11" t="s">
        <v>91</v>
      </c>
      <c r="N13" s="11" t="s">
        <v>91</v>
      </c>
      <c r="O13" s="11" t="s">
        <v>91</v>
      </c>
      <c r="P13" s="11" t="s">
        <v>91</v>
      </c>
      <c r="Q13" s="11" t="s">
        <v>91</v>
      </c>
    </row>
    <row r="14" spans="1:23">
      <c r="A14" s="46" t="s">
        <v>157</v>
      </c>
      <c r="B14" s="26">
        <v>67684756</v>
      </c>
      <c r="C14" s="26">
        <v>78493567.000000015</v>
      </c>
      <c r="D14" s="26">
        <v>0</v>
      </c>
      <c r="E14" s="26">
        <v>146178323</v>
      </c>
      <c r="F14" s="26">
        <v>0</v>
      </c>
      <c r="G14" s="26">
        <v>0</v>
      </c>
      <c r="H14" s="26">
        <v>0</v>
      </c>
      <c r="I14" s="26">
        <v>146178323.00000003</v>
      </c>
      <c r="J14" s="26">
        <v>71859317.107860565</v>
      </c>
      <c r="K14" s="26">
        <v>57487453.686288446</v>
      </c>
      <c r="L14" s="26">
        <v>57487453.686288446</v>
      </c>
      <c r="M14" s="26">
        <v>186834224.48043746</v>
      </c>
      <c r="N14" s="26">
        <v>158931169.93043748</v>
      </c>
      <c r="O14" s="26">
        <v>209743928.0304375</v>
      </c>
      <c r="P14" s="26">
        <v>183580745.63043743</v>
      </c>
      <c r="Q14" s="26">
        <v>739090068.07174981</v>
      </c>
      <c r="R14" s="21">
        <f t="shared" ref="R14:R20" si="0">SUM(B14:C14)</f>
        <v>146178323</v>
      </c>
      <c r="S14" s="21">
        <f t="shared" ref="S14:S20" si="1">SUM(J14:K14)</f>
        <v>129346770.79414901</v>
      </c>
      <c r="T14" s="21"/>
      <c r="U14" s="21">
        <f t="shared" ref="U14:V20" si="2">J14-B14</f>
        <v>4174561.1078605652</v>
      </c>
      <c r="V14" s="21">
        <f t="shared" si="2"/>
        <v>-21006113.313711569</v>
      </c>
      <c r="W14" s="21">
        <f t="shared" ref="W14:W20" si="3">SUM(U14:V14)</f>
        <v>-16831552.205851004</v>
      </c>
    </row>
    <row r="15" spans="1:23">
      <c r="A15" s="46" t="s">
        <v>158</v>
      </c>
      <c r="B15" s="26">
        <v>205759571</v>
      </c>
      <c r="C15" s="26">
        <v>283046012</v>
      </c>
      <c r="D15" s="26">
        <v>0</v>
      </c>
      <c r="E15" s="26">
        <v>488805583</v>
      </c>
      <c r="F15" s="26">
        <v>0</v>
      </c>
      <c r="G15" s="26">
        <v>0</v>
      </c>
      <c r="H15" s="26">
        <v>0</v>
      </c>
      <c r="I15" s="26">
        <v>488805583</v>
      </c>
      <c r="J15" s="26">
        <v>66190562.205770567</v>
      </c>
      <c r="K15" s="26">
        <v>52952449.76461643</v>
      </c>
      <c r="L15" s="26">
        <v>52952449.76461643</v>
      </c>
      <c r="M15" s="26">
        <v>172095461.73500341</v>
      </c>
      <c r="N15" s="26">
        <v>-47432517.147496782</v>
      </c>
      <c r="O15" s="26">
        <v>34742733.94932545</v>
      </c>
      <c r="P15" s="26">
        <v>105341865.91424066</v>
      </c>
      <c r="Q15" s="26">
        <v>264747544.45107239</v>
      </c>
      <c r="R15" s="21">
        <f t="shared" si="0"/>
        <v>488805583</v>
      </c>
      <c r="S15" s="21">
        <f t="shared" si="1"/>
        <v>119143011.970387</v>
      </c>
      <c r="T15" s="21"/>
      <c r="U15" s="21">
        <f t="shared" si="2"/>
        <v>-139569008.79422945</v>
      </c>
      <c r="V15" s="21">
        <f t="shared" si="2"/>
        <v>-230093562.23538357</v>
      </c>
      <c r="W15" s="21">
        <f t="shared" si="3"/>
        <v>-369662571.02961302</v>
      </c>
    </row>
    <row r="16" spans="1:23">
      <c r="A16" s="46" t="s">
        <v>159</v>
      </c>
      <c r="B16" s="26">
        <v>245286395</v>
      </c>
      <c r="C16" s="26">
        <v>373473982</v>
      </c>
      <c r="D16" s="26">
        <v>0</v>
      </c>
      <c r="E16" s="26">
        <v>618760377</v>
      </c>
      <c r="F16" s="26">
        <v>0</v>
      </c>
      <c r="G16" s="26">
        <v>0</v>
      </c>
      <c r="H16" s="26">
        <v>0</v>
      </c>
      <c r="I16" s="26">
        <v>618760377</v>
      </c>
      <c r="J16" s="26">
        <v>323410969.5781725</v>
      </c>
      <c r="K16" s="26">
        <v>258728775.66253805</v>
      </c>
      <c r="L16" s="26">
        <v>258728775.66253805</v>
      </c>
      <c r="M16" s="26">
        <v>840868520.90324867</v>
      </c>
      <c r="N16" s="26">
        <v>744932479.57524824</v>
      </c>
      <c r="O16" s="26">
        <v>652876655.65540302</v>
      </c>
      <c r="P16" s="26">
        <v>682615726.84117401</v>
      </c>
      <c r="Q16" s="26">
        <v>2921293382.9750738</v>
      </c>
      <c r="R16" s="21">
        <f t="shared" si="0"/>
        <v>618760377</v>
      </c>
      <c r="S16" s="21">
        <f t="shared" si="1"/>
        <v>582139745.2407105</v>
      </c>
      <c r="T16" s="21"/>
      <c r="U16" s="21">
        <f t="shared" si="2"/>
        <v>78124574.578172505</v>
      </c>
      <c r="V16" s="21">
        <f t="shared" si="2"/>
        <v>-114745206.33746195</v>
      </c>
      <c r="W16" s="21">
        <f t="shared" si="3"/>
        <v>-36620631.759289443</v>
      </c>
    </row>
    <row r="17" spans="1:23">
      <c r="A17" s="46" t="s">
        <v>160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39798348.340961538</v>
      </c>
      <c r="K17" s="26">
        <v>31838678.672769237</v>
      </c>
      <c r="L17" s="26">
        <v>31838678.67276923</v>
      </c>
      <c r="M17" s="26">
        <v>103475705.6865</v>
      </c>
      <c r="N17" s="26">
        <v>-3774622.4339999892</v>
      </c>
      <c r="O17" s="26">
        <v>-1232362.02</v>
      </c>
      <c r="P17" s="26">
        <v>-1160637.7149114902</v>
      </c>
      <c r="Q17" s="26">
        <v>97308083.517588526</v>
      </c>
      <c r="R17" s="21">
        <f t="shared" si="0"/>
        <v>0</v>
      </c>
      <c r="S17" s="21">
        <f t="shared" si="1"/>
        <v>71637027.013730779</v>
      </c>
      <c r="T17" s="21"/>
      <c r="U17" s="21">
        <f t="shared" si="2"/>
        <v>39798348.340961538</v>
      </c>
      <c r="V17" s="21">
        <f t="shared" si="2"/>
        <v>31838678.672769237</v>
      </c>
      <c r="W17" s="21">
        <f t="shared" si="3"/>
        <v>71637027.013730779</v>
      </c>
    </row>
    <row r="18" spans="1:23">
      <c r="A18" s="46" t="s">
        <v>161</v>
      </c>
      <c r="B18" s="26">
        <v>105936791</v>
      </c>
      <c r="C18" s="26">
        <v>194545727</v>
      </c>
      <c r="D18" s="26">
        <v>0</v>
      </c>
      <c r="E18" s="26">
        <v>300482518</v>
      </c>
      <c r="F18" s="26">
        <v>0</v>
      </c>
      <c r="G18" s="26">
        <v>0</v>
      </c>
      <c r="H18" s="26">
        <v>0</v>
      </c>
      <c r="I18" s="26">
        <v>300482518</v>
      </c>
      <c r="J18" s="26">
        <v>108552524.65996277</v>
      </c>
      <c r="K18" s="26">
        <v>86842019.727970213</v>
      </c>
      <c r="L18" s="26">
        <v>86842019.727970213</v>
      </c>
      <c r="M18" s="26">
        <v>282236564.1159032</v>
      </c>
      <c r="N18" s="26">
        <v>257143199.36040312</v>
      </c>
      <c r="O18" s="26">
        <v>291342019.79890329</v>
      </c>
      <c r="P18" s="26">
        <v>232465408.0979951</v>
      </c>
      <c r="Q18" s="26">
        <v>1063187191.3732047</v>
      </c>
      <c r="R18" s="21">
        <f t="shared" si="0"/>
        <v>300482518</v>
      </c>
      <c r="S18" s="21">
        <f t="shared" si="1"/>
        <v>195394544.38793299</v>
      </c>
      <c r="T18" s="21"/>
      <c r="U18" s="21">
        <f t="shared" si="2"/>
        <v>2615733.6599627733</v>
      </c>
      <c r="V18" s="21">
        <f t="shared" si="2"/>
        <v>-107703707.27202979</v>
      </c>
      <c r="W18" s="21">
        <f t="shared" si="3"/>
        <v>-105087973.61206701</v>
      </c>
    </row>
    <row r="19" spans="1:23">
      <c r="A19" s="46" t="s">
        <v>162</v>
      </c>
      <c r="B19" s="26">
        <v>17315150</v>
      </c>
      <c r="C19" s="26">
        <v>22319326</v>
      </c>
      <c r="D19" s="26">
        <v>0</v>
      </c>
      <c r="E19" s="26">
        <v>39634476</v>
      </c>
      <c r="F19" s="26">
        <v>0</v>
      </c>
      <c r="G19" s="26">
        <v>0</v>
      </c>
      <c r="H19" s="26">
        <v>0</v>
      </c>
      <c r="I19" s="26">
        <v>39634476</v>
      </c>
      <c r="J19" s="26">
        <v>15443939.0039423</v>
      </c>
      <c r="K19" s="26">
        <v>12355151.203153841</v>
      </c>
      <c r="L19" s="26">
        <v>12355151.203153841</v>
      </c>
      <c r="M19" s="26">
        <v>40154241.410249986</v>
      </c>
      <c r="N19" s="26">
        <v>30700752.310249984</v>
      </c>
      <c r="O19" s="26">
        <v>36893122.885249987</v>
      </c>
      <c r="P19" s="26">
        <v>33929193.160249993</v>
      </c>
      <c r="Q19" s="26">
        <v>141677309.76599994</v>
      </c>
      <c r="R19" s="21">
        <f t="shared" si="0"/>
        <v>39634476</v>
      </c>
      <c r="S19" s="21">
        <f t="shared" si="1"/>
        <v>27799090.207096141</v>
      </c>
      <c r="T19" s="21"/>
      <c r="U19" s="21">
        <f t="shared" si="2"/>
        <v>-1871210.9960577004</v>
      </c>
      <c r="V19" s="21">
        <f t="shared" si="2"/>
        <v>-9964174.7968461588</v>
      </c>
      <c r="W19" s="21">
        <f t="shared" si="3"/>
        <v>-11835385.792903859</v>
      </c>
    </row>
    <row r="20" spans="1:23">
      <c r="A20" s="15"/>
      <c r="B20" s="45">
        <f t="shared" ref="B20:Q20" si="4">SUM(B14:B19)</f>
        <v>641982663</v>
      </c>
      <c r="C20" s="45">
        <f t="shared" si="4"/>
        <v>951878614</v>
      </c>
      <c r="D20" s="45">
        <f t="shared" si="4"/>
        <v>0</v>
      </c>
      <c r="E20" s="45">
        <f t="shared" si="4"/>
        <v>1593861277</v>
      </c>
      <c r="F20" s="45">
        <f t="shared" si="4"/>
        <v>0</v>
      </c>
      <c r="G20" s="45">
        <f t="shared" si="4"/>
        <v>0</v>
      </c>
      <c r="H20" s="45">
        <f t="shared" si="4"/>
        <v>0</v>
      </c>
      <c r="I20" s="45">
        <f t="shared" si="4"/>
        <v>1593861277</v>
      </c>
      <c r="J20" s="45">
        <f t="shared" si="4"/>
        <v>625255660.8966701</v>
      </c>
      <c r="K20" s="45">
        <f t="shared" si="4"/>
        <v>500204528.71733618</v>
      </c>
      <c r="L20" s="45">
        <f t="shared" si="4"/>
        <v>500204528.71733618</v>
      </c>
      <c r="M20" s="45">
        <f t="shared" si="4"/>
        <v>1625664718.3313427</v>
      </c>
      <c r="N20" s="45">
        <f t="shared" si="4"/>
        <v>1140500461.594842</v>
      </c>
      <c r="O20" s="45">
        <f t="shared" si="4"/>
        <v>1224366098.2993193</v>
      </c>
      <c r="P20" s="45">
        <f t="shared" si="4"/>
        <v>1236772301.9291856</v>
      </c>
      <c r="Q20" s="45">
        <f t="shared" si="4"/>
        <v>5227303580.1546888</v>
      </c>
      <c r="R20" s="27">
        <f t="shared" si="0"/>
        <v>1593861277</v>
      </c>
      <c r="S20" s="27">
        <f t="shared" si="1"/>
        <v>1125460189.6140063</v>
      </c>
      <c r="T20" s="27"/>
      <c r="U20" s="27">
        <f t="shared" si="2"/>
        <v>-16727002.103329897</v>
      </c>
      <c r="V20" s="27">
        <f t="shared" si="2"/>
        <v>-451674085.28266382</v>
      </c>
      <c r="W20" s="27">
        <f t="shared" si="3"/>
        <v>-468401087.38599372</v>
      </c>
    </row>
  </sheetData>
  <phoneticPr fontId="1" type="noConversion"/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28"/>
  <sheetViews>
    <sheetView showGridLines="0" zoomScale="80" zoomScaleNormal="80" workbookViewId="0">
      <selection activeCell="C5" sqref="C5"/>
    </sheetView>
  </sheetViews>
  <sheetFormatPr defaultColWidth="9" defaultRowHeight="14.4" outlineLevelRow="1"/>
  <cols>
    <col min="1" max="1" width="36.21875" style="20" bestFit="1" customWidth="1"/>
    <col min="2" max="10" width="15.5546875" style="20" customWidth="1"/>
    <col min="11" max="16384" width="9" style="20"/>
  </cols>
  <sheetData>
    <row r="1" spans="1:10" ht="15" customHeight="1">
      <c r="B1" s="11" t="s">
        <v>171</v>
      </c>
      <c r="C1" s="11" t="s">
        <v>171</v>
      </c>
      <c r="D1" s="11" t="s">
        <v>171</v>
      </c>
      <c r="E1" s="11" t="s">
        <v>171</v>
      </c>
      <c r="F1" s="11" t="s">
        <v>171</v>
      </c>
      <c r="G1" s="11" t="s">
        <v>171</v>
      </c>
    </row>
    <row r="2" spans="1:10" ht="15" customHeight="1">
      <c r="B2" s="13" t="s">
        <v>53</v>
      </c>
      <c r="C2" s="13" t="s">
        <v>54</v>
      </c>
      <c r="D2" s="13" t="s">
        <v>53</v>
      </c>
      <c r="E2" s="13" t="s">
        <v>54</v>
      </c>
      <c r="F2" s="13" t="s">
        <v>56</v>
      </c>
      <c r="G2" s="13" t="s">
        <v>56</v>
      </c>
    </row>
    <row r="3" spans="1:10" ht="15" customHeight="1">
      <c r="B3" s="11" t="s">
        <v>55</v>
      </c>
      <c r="C3" s="11" t="s">
        <v>55</v>
      </c>
      <c r="D3" s="11" t="s">
        <v>36</v>
      </c>
      <c r="E3" s="11" t="s">
        <v>36</v>
      </c>
      <c r="F3" s="11" t="s">
        <v>55</v>
      </c>
      <c r="G3" s="11" t="s">
        <v>36</v>
      </c>
    </row>
    <row r="4" spans="1:10">
      <c r="A4" s="47" t="s">
        <v>14</v>
      </c>
      <c r="B4" s="22">
        <f>SUMIF('C1 DB'!$B$13:$B$144,Summary_C1!$A4,'C1 DB'!C$13:C$144)</f>
        <v>641982663</v>
      </c>
      <c r="C4" s="22">
        <f>SUMIF('C1 DB'!$B$13:$B$144,Summary_C1!$A4,'C1 DB'!D$13:D$144)</f>
        <v>951878614</v>
      </c>
      <c r="D4" s="22">
        <f>SUMIF('C1 DB'!$B$13:$B$144,Summary_C1!$A4,'C1 DB'!K$13:K$144)</f>
        <v>625255660.8966701</v>
      </c>
      <c r="E4" s="22">
        <f>SUMIF('C1 DB'!$B$13:$B$144,Summary_C1!$A4,'C1 DB'!L$13:L$144)</f>
        <v>500204528.71733618</v>
      </c>
      <c r="F4" s="22">
        <f>SUM(B4:C4)</f>
        <v>1593861277</v>
      </c>
      <c r="G4" s="22">
        <f>SUM(D4:E4)</f>
        <v>1125460189.6140063</v>
      </c>
      <c r="H4" s="21">
        <f>D4-B4</f>
        <v>-16727002.103329897</v>
      </c>
      <c r="I4" s="21">
        <f>E4-C4</f>
        <v>-451674085.28266382</v>
      </c>
      <c r="J4" s="34">
        <f>G4-F4</f>
        <v>-468401087.38599372</v>
      </c>
    </row>
    <row r="5" spans="1:10">
      <c r="A5" s="48" t="s">
        <v>15</v>
      </c>
      <c r="B5" s="22">
        <f>SUMIF('C1 DB'!$B$13:$B$144,Summary_C1!$A5,'C1 DB'!C$13:C$144)</f>
        <v>468184699</v>
      </c>
      <c r="C5" s="22">
        <f>SUMIF('C1 DB'!$B$13:$B$144,Summary_C1!$A5,'C1 DB'!D$13:D$144)</f>
        <v>784737462</v>
      </c>
      <c r="D5" s="22">
        <f>SUMIF('C1 DB'!$B$13:$B$144,Summary_C1!$A5,'C1 DB'!K$13:K$144)</f>
        <v>720337394.76419163</v>
      </c>
      <c r="E5" s="22">
        <f>SUMIF('C1 DB'!$B$13:$B$144,Summary_C1!$A5,'C1 DB'!L$13:L$144)</f>
        <v>576269915.81135309</v>
      </c>
      <c r="F5" s="22">
        <f t="shared" ref="F5:F25" si="0">SUM(B5:C5)</f>
        <v>1252922161</v>
      </c>
      <c r="G5" s="22">
        <f t="shared" ref="G5:G25" si="1">SUM(D5:E5)</f>
        <v>1296607310.5755448</v>
      </c>
      <c r="H5" s="21">
        <f t="shared" ref="H5:I25" si="2">D5-B5</f>
        <v>252152695.76419163</v>
      </c>
      <c r="I5" s="21">
        <f t="shared" si="2"/>
        <v>-208467546.18864691</v>
      </c>
      <c r="J5" s="34">
        <f t="shared" ref="J5:J25" si="3">G5-F5</f>
        <v>43685149.575544834</v>
      </c>
    </row>
    <row r="6" spans="1:10">
      <c r="A6" s="48" t="s">
        <v>19</v>
      </c>
      <c r="B6" s="22">
        <f>SUMIF('C1 DB'!$B$13:$B$144,Summary_C1!$A6,'C1 DB'!C$13:C$144)</f>
        <v>3392379</v>
      </c>
      <c r="C6" s="22">
        <f>SUMIF('C1 DB'!$B$13:$B$144,Summary_C1!$A6,'C1 DB'!D$13:D$144)</f>
        <v>3392378</v>
      </c>
      <c r="D6" s="22">
        <f>SUMIF('C1 DB'!$B$13:$B$144,Summary_C1!$A6,'C1 DB'!K$13:K$144)</f>
        <v>3716413.4615383996</v>
      </c>
      <c r="E6" s="22">
        <f>SUMIF('C1 DB'!$B$13:$B$144,Summary_C1!$A6,'C1 DB'!L$13:L$144)</f>
        <v>2973130.7692307997</v>
      </c>
      <c r="F6" s="22">
        <f t="shared" si="0"/>
        <v>6784757</v>
      </c>
      <c r="G6" s="22">
        <f t="shared" si="1"/>
        <v>6689544.2307691993</v>
      </c>
      <c r="H6" s="21">
        <f t="shared" si="2"/>
        <v>324034.46153839957</v>
      </c>
      <c r="I6" s="21">
        <f t="shared" si="2"/>
        <v>-419247.23076920025</v>
      </c>
      <c r="J6" s="34">
        <f t="shared" si="3"/>
        <v>-95212.769230800681</v>
      </c>
    </row>
    <row r="7" spans="1:10">
      <c r="A7" s="48" t="s">
        <v>16</v>
      </c>
      <c r="B7" s="22">
        <f>SUMIF('C1 DB'!$B$13:$B$144,Summary_C1!$A7,'C1 DB'!C$13:C$144)</f>
        <v>4969528</v>
      </c>
      <c r="C7" s="22">
        <f>SUMIF('C1 DB'!$B$13:$B$144,Summary_C1!$A7,'C1 DB'!D$13:D$144)</f>
        <v>2308310</v>
      </c>
      <c r="D7" s="22">
        <f>SUMIF('C1 DB'!$B$13:$B$144,Summary_C1!$A7,'C1 DB'!K$13:K$144)</f>
        <v>2628056.9230768001</v>
      </c>
      <c r="E7" s="22">
        <f>SUMIF('C1 DB'!$B$13:$B$144,Summary_C1!$A7,'C1 DB'!L$13:L$144)</f>
        <v>2102445.5384614998</v>
      </c>
      <c r="F7" s="22">
        <f t="shared" si="0"/>
        <v>7277838</v>
      </c>
      <c r="G7" s="22">
        <f t="shared" si="1"/>
        <v>4730502.4615382999</v>
      </c>
      <c r="H7" s="21">
        <f t="shared" si="2"/>
        <v>-2341471.0769231999</v>
      </c>
      <c r="I7" s="21">
        <f t="shared" si="2"/>
        <v>-205864.46153850015</v>
      </c>
      <c r="J7" s="34">
        <f t="shared" si="3"/>
        <v>-2547335.5384617001</v>
      </c>
    </row>
    <row r="8" spans="1:10">
      <c r="A8" s="48" t="s">
        <v>20</v>
      </c>
      <c r="B8" s="22">
        <f>SUMIF('C1 DB'!$B$13:$B$144,Summary_C1!$A8,'C1 DB'!C$13:C$144)</f>
        <v>0</v>
      </c>
      <c r="C8" s="22">
        <f>SUMIF('C1 DB'!$B$13:$B$144,Summary_C1!$A8,'C1 DB'!D$13:D$144)</f>
        <v>0</v>
      </c>
      <c r="D8" s="22">
        <f>SUMIF('C1 DB'!$B$13:$B$144,Summary_C1!$A8,'C1 DB'!K$13:K$144)</f>
        <v>-264322784.99999991</v>
      </c>
      <c r="E8" s="22">
        <f>SUMIF('C1 DB'!$B$13:$B$144,Summary_C1!$A8,'C1 DB'!L$13:L$144)</f>
        <v>-211458228</v>
      </c>
      <c r="F8" s="22">
        <f t="shared" si="0"/>
        <v>0</v>
      </c>
      <c r="G8" s="22">
        <f t="shared" si="1"/>
        <v>-475781012.99999988</v>
      </c>
      <c r="H8" s="21">
        <f t="shared" si="2"/>
        <v>-264322784.99999991</v>
      </c>
      <c r="I8" s="21">
        <f t="shared" si="2"/>
        <v>-211458228</v>
      </c>
      <c r="J8" s="34">
        <f t="shared" si="3"/>
        <v>-475781012.99999988</v>
      </c>
    </row>
    <row r="9" spans="1:10">
      <c r="A9" s="48" t="s">
        <v>47</v>
      </c>
      <c r="B9" s="22">
        <f>SUMIF('C1 DB'!$B$13:$B$144,Summary_C1!$A9,'C1 DB'!C$13:C$144)</f>
        <v>0</v>
      </c>
      <c r="C9" s="22">
        <f>SUMIF('C1 DB'!$B$13:$B$144,Summary_C1!$A9,'C1 DB'!D$13:D$144)</f>
        <v>0</v>
      </c>
      <c r="D9" s="22">
        <f>SUMIF('C1 DB'!$B$13:$B$144,Summary_C1!$A9,'C1 DB'!K$13:K$144)</f>
        <v>0</v>
      </c>
      <c r="E9" s="22">
        <f>SUMIF('C1 DB'!$B$13:$B$144,Summary_C1!$A9,'C1 DB'!L$13:L$144)</f>
        <v>0</v>
      </c>
      <c r="F9" s="22">
        <f t="shared" si="0"/>
        <v>0</v>
      </c>
      <c r="G9" s="22">
        <f t="shared" si="1"/>
        <v>0</v>
      </c>
      <c r="H9" s="21">
        <f t="shared" si="2"/>
        <v>0</v>
      </c>
      <c r="I9" s="21">
        <f t="shared" si="2"/>
        <v>0</v>
      </c>
      <c r="J9" s="34">
        <f t="shared" si="3"/>
        <v>0</v>
      </c>
    </row>
    <row r="10" spans="1:10">
      <c r="A10" s="48" t="s">
        <v>48</v>
      </c>
      <c r="B10" s="22">
        <f>SUMIF('C1 DB'!$B$13:$B$144,Summary_C1!$A10,'C1 DB'!C$13:C$144)</f>
        <v>0</v>
      </c>
      <c r="C10" s="22">
        <f>SUMIF('C1 DB'!$B$13:$B$144,Summary_C1!$A10,'C1 DB'!D$13:D$144)</f>
        <v>0</v>
      </c>
      <c r="D10" s="22">
        <f>SUMIF('C1 DB'!$B$13:$B$144,Summary_C1!$A10,'C1 DB'!K$13:K$144)</f>
        <v>0</v>
      </c>
      <c r="E10" s="22">
        <f>SUMIF('C1 DB'!$B$13:$B$144,Summary_C1!$A10,'C1 DB'!L$13:L$144)</f>
        <v>0</v>
      </c>
      <c r="F10" s="22">
        <f t="shared" si="0"/>
        <v>0</v>
      </c>
      <c r="G10" s="22">
        <f t="shared" si="1"/>
        <v>0</v>
      </c>
      <c r="H10" s="21">
        <f t="shared" si="2"/>
        <v>0</v>
      </c>
      <c r="I10" s="21">
        <f t="shared" si="2"/>
        <v>0</v>
      </c>
      <c r="J10" s="34">
        <f t="shared" si="3"/>
        <v>0</v>
      </c>
    </row>
    <row r="11" spans="1:10">
      <c r="A11" s="48" t="s">
        <v>29</v>
      </c>
      <c r="B11" s="22">
        <f>SUMIF('C1 DB'!$B$13:$B$144,Summary_C1!$A11,'C1 DB'!C$13:C$144)</f>
        <v>0</v>
      </c>
      <c r="C11" s="22">
        <f>SUMIF('C1 DB'!$B$13:$B$144,Summary_C1!$A11,'C1 DB'!D$13:D$144)</f>
        <v>0</v>
      </c>
      <c r="D11" s="22">
        <f>SUMIF('C1 DB'!$B$13:$B$144,Summary_C1!$A11,'C1 DB'!K$13:K$144)</f>
        <v>0</v>
      </c>
      <c r="E11" s="22">
        <f>SUMIF('C1 DB'!$B$13:$B$144,Summary_C1!$A11,'C1 DB'!L$13:L$144)</f>
        <v>0</v>
      </c>
      <c r="F11" s="22">
        <f t="shared" si="0"/>
        <v>0</v>
      </c>
      <c r="G11" s="22">
        <f t="shared" si="1"/>
        <v>0</v>
      </c>
      <c r="H11" s="21">
        <f t="shared" si="2"/>
        <v>0</v>
      </c>
      <c r="I11" s="21">
        <f t="shared" si="2"/>
        <v>0</v>
      </c>
      <c r="J11" s="34">
        <f t="shared" si="3"/>
        <v>0</v>
      </c>
    </row>
    <row r="12" spans="1:10">
      <c r="A12" s="48" t="s">
        <v>17</v>
      </c>
      <c r="B12" s="22">
        <f>SUMIF('C1 DB'!$B$13:$B$144,Summary_C1!$A12,'C1 DB'!C$13:C$144)</f>
        <v>131020837</v>
      </c>
      <c r="C12" s="22">
        <f>SUMIF('C1 DB'!$B$13:$B$144,Summary_C1!$A12,'C1 DB'!D$13:D$144)</f>
        <v>161440464</v>
      </c>
      <c r="D12" s="22">
        <f>SUMIF('C1 DB'!$B$13:$B$144,Summary_C1!$A12,'C1 DB'!K$13:K$144)</f>
        <v>162896580.74786338</v>
      </c>
      <c r="E12" s="22">
        <f>SUMIF('C1 DB'!$B$13:$B$144,Summary_C1!$A12,'C1 DB'!L$13:L$144)</f>
        <v>130317264.5982908</v>
      </c>
      <c r="F12" s="22">
        <f t="shared" si="0"/>
        <v>292461301</v>
      </c>
      <c r="G12" s="22">
        <f t="shared" si="1"/>
        <v>293213845.34615421</v>
      </c>
      <c r="H12" s="21">
        <f t="shared" si="2"/>
        <v>31875743.747863382</v>
      </c>
      <c r="I12" s="21">
        <f t="shared" si="2"/>
        <v>-31123199.401709199</v>
      </c>
      <c r="J12" s="34">
        <f t="shared" si="3"/>
        <v>752544.34615421295</v>
      </c>
    </row>
    <row r="13" spans="1:10" outlineLevel="1">
      <c r="A13" s="49" t="s">
        <v>21</v>
      </c>
      <c r="B13" s="22">
        <f>SUMIF('C1 DB'!$B$13:$B$144,Summary_C1!$A13,'C1 DB'!C$13:C$144)</f>
        <v>36926732</v>
      </c>
      <c r="C13" s="22">
        <f>SUMIF('C1 DB'!$B$13:$B$144,Summary_C1!$A13,'C1 DB'!D$13:D$144)</f>
        <v>113958764</v>
      </c>
      <c r="D13" s="22">
        <f>SUMIF('C1 DB'!$B$13:$B$144,Summary_C1!$A13,'C1 DB'!K$13:K$144)</f>
        <v>109341593.08653849</v>
      </c>
      <c r="E13" s="22">
        <f>SUMIF('C1 DB'!$B$13:$B$144,Summary_C1!$A13,'C1 DB'!L$13:L$144)</f>
        <v>87473274.469230801</v>
      </c>
      <c r="F13" s="22">
        <f t="shared" si="0"/>
        <v>150885496</v>
      </c>
      <c r="G13" s="22">
        <f t="shared" si="1"/>
        <v>196814867.55576929</v>
      </c>
      <c r="H13" s="21">
        <f t="shared" si="2"/>
        <v>72414861.086538494</v>
      </c>
      <c r="I13" s="21">
        <f t="shared" si="2"/>
        <v>-26485489.530769199</v>
      </c>
      <c r="J13" s="34">
        <f t="shared" si="3"/>
        <v>45929371.555769295</v>
      </c>
    </row>
    <row r="14" spans="1:10" outlineLevel="1">
      <c r="A14" s="49" t="s">
        <v>22</v>
      </c>
      <c r="B14" s="22">
        <f>SUMIF('C1 DB'!$B$13:$B$144,Summary_C1!$A14,'C1 DB'!C$13:C$144)</f>
        <v>26800</v>
      </c>
      <c r="C14" s="22">
        <f>SUMIF('C1 DB'!$B$13:$B$144,Summary_C1!$A14,'C1 DB'!D$13:D$144)</f>
        <v>374520</v>
      </c>
      <c r="D14" s="22">
        <f>SUMIF('C1 DB'!$B$13:$B$144,Summary_C1!$A14,'C1 DB'!K$13:K$144)</f>
        <v>0</v>
      </c>
      <c r="E14" s="22">
        <f>SUMIF('C1 DB'!$B$13:$B$144,Summary_C1!$A14,'C1 DB'!L$13:L$144)</f>
        <v>0</v>
      </c>
      <c r="F14" s="22">
        <f t="shared" si="0"/>
        <v>401320</v>
      </c>
      <c r="G14" s="22">
        <f t="shared" si="1"/>
        <v>0</v>
      </c>
      <c r="H14" s="21">
        <f t="shared" si="2"/>
        <v>-26800</v>
      </c>
      <c r="I14" s="21">
        <f t="shared" si="2"/>
        <v>-374520</v>
      </c>
      <c r="J14" s="34">
        <f t="shared" si="3"/>
        <v>-401320</v>
      </c>
    </row>
    <row r="15" spans="1:10" outlineLevel="1">
      <c r="A15" s="49" t="s">
        <v>49</v>
      </c>
      <c r="B15" s="22">
        <f>SUMIF('C1 DB'!$B$13:$B$144,Summary_C1!$A15,'C1 DB'!C$13:C$144)</f>
        <v>0</v>
      </c>
      <c r="C15" s="22">
        <f>SUMIF('C1 DB'!$B$13:$B$144,Summary_C1!$A15,'C1 DB'!D$13:D$144)</f>
        <v>0</v>
      </c>
      <c r="D15" s="22">
        <f>SUMIF('C1 DB'!$B$13:$B$144,Summary_C1!$A15,'C1 DB'!K$13:K$144)</f>
        <v>0</v>
      </c>
      <c r="E15" s="22">
        <f>SUMIF('C1 DB'!$B$13:$B$144,Summary_C1!$A15,'C1 DB'!L$13:L$144)</f>
        <v>0</v>
      </c>
      <c r="F15" s="22">
        <f t="shared" si="0"/>
        <v>0</v>
      </c>
      <c r="G15" s="22">
        <f t="shared" si="1"/>
        <v>0</v>
      </c>
      <c r="H15" s="21">
        <f t="shared" si="2"/>
        <v>0</v>
      </c>
      <c r="I15" s="21">
        <f t="shared" si="2"/>
        <v>0</v>
      </c>
      <c r="J15" s="34">
        <f t="shared" si="3"/>
        <v>0</v>
      </c>
    </row>
    <row r="16" spans="1:10" outlineLevel="1">
      <c r="A16" s="49" t="s">
        <v>23</v>
      </c>
      <c r="B16" s="22">
        <f>SUMIF('C1 DB'!$B$13:$B$144,Summary_C1!$A16,'C1 DB'!C$13:C$144)</f>
        <v>29127685</v>
      </c>
      <c r="C16" s="22">
        <f>SUMIF('C1 DB'!$B$13:$B$144,Summary_C1!$A16,'C1 DB'!D$13:D$144)</f>
        <v>53063178</v>
      </c>
      <c r="D16" s="22">
        <f>SUMIF('C1 DB'!$B$13:$B$144,Summary_C1!$A16,'C1 DB'!K$13:K$144)</f>
        <v>23162160.173076902</v>
      </c>
      <c r="E16" s="22">
        <f>SUMIF('C1 DB'!$B$13:$B$144,Summary_C1!$A16,'C1 DB'!L$13:L$144)</f>
        <v>18529728.138461597</v>
      </c>
      <c r="F16" s="22">
        <f t="shared" si="0"/>
        <v>82190863</v>
      </c>
      <c r="G16" s="22">
        <f t="shared" si="1"/>
        <v>41691888.311538503</v>
      </c>
      <c r="H16" s="21">
        <f t="shared" si="2"/>
        <v>-5965524.8269230984</v>
      </c>
      <c r="I16" s="21">
        <f t="shared" si="2"/>
        <v>-34533449.861538403</v>
      </c>
      <c r="J16" s="34">
        <f t="shared" si="3"/>
        <v>-40498974.688461497</v>
      </c>
    </row>
    <row r="17" spans="1:10" outlineLevel="1">
      <c r="A17" s="49" t="s">
        <v>24</v>
      </c>
      <c r="B17" s="22">
        <f>SUMIF('C1 DB'!$B$13:$B$144,Summary_C1!$A17,'C1 DB'!C$13:C$144)</f>
        <v>48254506</v>
      </c>
      <c r="C17" s="22">
        <f>SUMIF('C1 DB'!$B$13:$B$144,Summary_C1!$A17,'C1 DB'!D$13:D$144)</f>
        <v>-30829685</v>
      </c>
      <c r="D17" s="22">
        <f>SUMIF('C1 DB'!$B$13:$B$144,Summary_C1!$A17,'C1 DB'!K$13:K$144)</f>
        <v>10265842.307692301</v>
      </c>
      <c r="E17" s="22">
        <f>SUMIF('C1 DB'!$B$13:$B$144,Summary_C1!$A17,'C1 DB'!L$13:L$144)</f>
        <v>8212673.8461537994</v>
      </c>
      <c r="F17" s="22">
        <f t="shared" si="0"/>
        <v>17424821</v>
      </c>
      <c r="G17" s="22">
        <f t="shared" si="1"/>
        <v>18478516.1538461</v>
      </c>
      <c r="H17" s="21">
        <f t="shared" si="2"/>
        <v>-37988663.692307696</v>
      </c>
      <c r="I17" s="21">
        <f t="shared" si="2"/>
        <v>39042358.846153796</v>
      </c>
      <c r="J17" s="34">
        <f t="shared" si="3"/>
        <v>1053695.1538461</v>
      </c>
    </row>
    <row r="18" spans="1:10" outlineLevel="1">
      <c r="A18" s="49" t="s">
        <v>50</v>
      </c>
      <c r="B18" s="22">
        <f>SUMIF('C1 DB'!$B$13:$B$144,Summary_C1!$A18,'C1 DB'!C$13:C$144)</f>
        <v>0</v>
      </c>
      <c r="C18" s="22">
        <f>SUMIF('C1 DB'!$B$13:$B$144,Summary_C1!$A18,'C1 DB'!D$13:D$144)</f>
        <v>0</v>
      </c>
      <c r="D18" s="22">
        <f>SUMIF('C1 DB'!$B$13:$B$144,Summary_C1!$A18,'C1 DB'!K$13:K$144)</f>
        <v>0</v>
      </c>
      <c r="E18" s="22">
        <f>SUMIF('C1 DB'!$B$13:$B$144,Summary_C1!$A18,'C1 DB'!L$13:L$144)</f>
        <v>0</v>
      </c>
      <c r="F18" s="22">
        <f t="shared" si="0"/>
        <v>0</v>
      </c>
      <c r="G18" s="22">
        <f t="shared" si="1"/>
        <v>0</v>
      </c>
      <c r="H18" s="21">
        <f t="shared" si="2"/>
        <v>0</v>
      </c>
      <c r="I18" s="21">
        <f t="shared" si="2"/>
        <v>0</v>
      </c>
      <c r="J18" s="34">
        <f t="shared" si="3"/>
        <v>0</v>
      </c>
    </row>
    <row r="19" spans="1:10" outlineLevel="1">
      <c r="A19" s="49" t="s">
        <v>25</v>
      </c>
      <c r="B19" s="22">
        <f>SUMIF('C1 DB'!$B$13:$B$144,Summary_C1!$A19,'C1 DB'!C$13:C$144)</f>
        <v>12266761</v>
      </c>
      <c r="C19" s="22">
        <f>SUMIF('C1 DB'!$B$13:$B$144,Summary_C1!$A19,'C1 DB'!D$13:D$144)</f>
        <v>11646551</v>
      </c>
      <c r="D19" s="22">
        <f>SUMIF('C1 DB'!$B$13:$B$144,Summary_C1!$A19,'C1 DB'!K$13:K$144)</f>
        <v>2684034.0170940612</v>
      </c>
      <c r="E19" s="22">
        <f>SUMIF('C1 DB'!$B$13:$B$144,Summary_C1!$A19,'C1 DB'!L$13:L$144)</f>
        <v>2147227.2136752917</v>
      </c>
      <c r="F19" s="22">
        <f t="shared" si="0"/>
        <v>23913312</v>
      </c>
      <c r="G19" s="22">
        <f t="shared" si="1"/>
        <v>4831261.230769353</v>
      </c>
      <c r="H19" s="21">
        <f t="shared" si="2"/>
        <v>-9582726.9829059392</v>
      </c>
      <c r="I19" s="21">
        <f t="shared" si="2"/>
        <v>-9499323.7863247078</v>
      </c>
      <c r="J19" s="34">
        <f t="shared" si="3"/>
        <v>-19082050.769230649</v>
      </c>
    </row>
    <row r="20" spans="1:10" outlineLevel="1">
      <c r="A20" s="49" t="s">
        <v>26</v>
      </c>
      <c r="B20" s="22">
        <f>SUMIF('C1 DB'!$B$13:$B$144,Summary_C1!$A20,'C1 DB'!C$13:C$144)</f>
        <v>3714407</v>
      </c>
      <c r="C20" s="22">
        <f>SUMIF('C1 DB'!$B$13:$B$144,Summary_C1!$A20,'C1 DB'!D$13:D$144)</f>
        <v>8628648</v>
      </c>
      <c r="D20" s="22">
        <f>SUMIF('C1 DB'!$B$13:$B$144,Summary_C1!$A20,'C1 DB'!K$13:K$144)</f>
        <v>4731425.9615385002</v>
      </c>
      <c r="E20" s="22">
        <f>SUMIF('C1 DB'!$B$13:$B$144,Summary_C1!$A20,'C1 DB'!L$13:L$144)</f>
        <v>3785140.7692307997</v>
      </c>
      <c r="F20" s="22">
        <f t="shared" si="0"/>
        <v>12343055</v>
      </c>
      <c r="G20" s="22">
        <f t="shared" si="1"/>
        <v>8516566.730769299</v>
      </c>
      <c r="H20" s="21">
        <f t="shared" si="2"/>
        <v>1017018.9615385002</v>
      </c>
      <c r="I20" s="21">
        <f t="shared" si="2"/>
        <v>-4843507.2307692003</v>
      </c>
      <c r="J20" s="34">
        <f t="shared" si="3"/>
        <v>-3826488.269230701</v>
      </c>
    </row>
    <row r="21" spans="1:10" outlineLevel="1">
      <c r="A21" s="49" t="s">
        <v>28</v>
      </c>
      <c r="B21" s="22">
        <f>SUMIF('C1 DB'!$B$13:$B$144,Summary_C1!$A21,'C1 DB'!C$13:C$144)</f>
        <v>15000</v>
      </c>
      <c r="C21" s="22">
        <f>SUMIF('C1 DB'!$B$13:$B$144,Summary_C1!$A21,'C1 DB'!D$13:D$144)</f>
        <v>864000</v>
      </c>
      <c r="D21" s="22">
        <f>SUMIF('C1 DB'!$B$13:$B$144,Summary_C1!$A21,'C1 DB'!K$13:K$144)</f>
        <v>0</v>
      </c>
      <c r="E21" s="22">
        <f>SUMIF('C1 DB'!$B$13:$B$144,Summary_C1!$A21,'C1 DB'!L$13:L$144)</f>
        <v>0</v>
      </c>
      <c r="F21" s="22">
        <f t="shared" si="0"/>
        <v>879000</v>
      </c>
      <c r="G21" s="22">
        <f t="shared" si="1"/>
        <v>0</v>
      </c>
      <c r="H21" s="21">
        <f t="shared" si="2"/>
        <v>-15000</v>
      </c>
      <c r="I21" s="21">
        <f t="shared" si="2"/>
        <v>-864000</v>
      </c>
      <c r="J21" s="34">
        <f t="shared" si="3"/>
        <v>-879000</v>
      </c>
    </row>
    <row r="22" spans="1:10" outlineLevel="1">
      <c r="A22" s="49" t="s">
        <v>27</v>
      </c>
      <c r="B22" s="22">
        <f>SUMIF('C1 DB'!$B$13:$B$144,Summary_C1!$A22,'C1 DB'!C$13:C$144)</f>
        <v>688946</v>
      </c>
      <c r="C22" s="22">
        <f>SUMIF('C1 DB'!$B$13:$B$144,Summary_C1!$A22,'C1 DB'!D$13:D$144)</f>
        <v>3734488</v>
      </c>
      <c r="D22" s="22">
        <f>SUMIF('C1 DB'!$B$13:$B$144,Summary_C1!$A22,'C1 DB'!K$13:K$144)</f>
        <v>12711525.2019231</v>
      </c>
      <c r="E22" s="22">
        <f>SUMIF('C1 DB'!$B$13:$B$144,Summary_C1!$A22,'C1 DB'!L$13:L$144)</f>
        <v>10169220.1615385</v>
      </c>
      <c r="F22" s="22">
        <f t="shared" si="0"/>
        <v>4423434</v>
      </c>
      <c r="G22" s="22">
        <f t="shared" si="1"/>
        <v>22880745.363461599</v>
      </c>
      <c r="H22" s="21">
        <f t="shared" si="2"/>
        <v>12022579.2019231</v>
      </c>
      <c r="I22" s="21">
        <f t="shared" si="2"/>
        <v>6434732.1615385003</v>
      </c>
      <c r="J22" s="34">
        <f t="shared" si="3"/>
        <v>18457311.363461599</v>
      </c>
    </row>
    <row r="23" spans="1:10" outlineLevel="1">
      <c r="A23" s="49" t="s">
        <v>51</v>
      </c>
      <c r="B23" s="22">
        <f>SUMIF('C1 DB'!$B$13:$B$144,Summary_C1!$A23,'C1 DB'!C$13:C$144)</f>
        <v>0</v>
      </c>
      <c r="C23" s="22">
        <f>SUMIF('C1 DB'!$B$13:$B$144,Summary_C1!$A23,'C1 DB'!D$13:D$144)</f>
        <v>0</v>
      </c>
      <c r="D23" s="22">
        <f>SUMIF('C1 DB'!$B$13:$B$144,Summary_C1!$A23,'C1 DB'!K$13:K$144)</f>
        <v>0</v>
      </c>
      <c r="E23" s="22">
        <f>SUMIF('C1 DB'!$B$13:$B$144,Summary_C1!$A23,'C1 DB'!L$13:L$144)</f>
        <v>0</v>
      </c>
      <c r="F23" s="22">
        <f t="shared" si="0"/>
        <v>0</v>
      </c>
      <c r="G23" s="22">
        <f t="shared" si="1"/>
        <v>0</v>
      </c>
      <c r="H23" s="21">
        <f t="shared" si="2"/>
        <v>0</v>
      </c>
      <c r="I23" s="21">
        <f t="shared" si="2"/>
        <v>0</v>
      </c>
      <c r="J23" s="34">
        <f t="shared" si="3"/>
        <v>0</v>
      </c>
    </row>
    <row r="24" spans="1:10" outlineLevel="1">
      <c r="A24" s="49" t="s">
        <v>52</v>
      </c>
      <c r="B24" s="22">
        <f>SUMIF('C1 DB'!$B$13:$B$144,Summary_C1!$A24,'C1 DB'!C$13:C$144)</f>
        <v>0</v>
      </c>
      <c r="C24" s="22">
        <f>SUMIF('C1 DB'!$B$13:$B$144,Summary_C1!$A24,'C1 DB'!D$13:D$144)</f>
        <v>0</v>
      </c>
      <c r="D24" s="22">
        <f>SUMIF('C1 DB'!$B$13:$B$144,Summary_C1!$A24,'C1 DB'!K$13:K$144)</f>
        <v>0</v>
      </c>
      <c r="E24" s="22">
        <f>SUMIF('C1 DB'!$B$13:$B$144,Summary_C1!$A24,'C1 DB'!L$13:L$144)</f>
        <v>0</v>
      </c>
      <c r="F24" s="22">
        <f t="shared" si="0"/>
        <v>0</v>
      </c>
      <c r="G24" s="22">
        <f t="shared" si="1"/>
        <v>0</v>
      </c>
      <c r="H24" s="21">
        <f t="shared" si="2"/>
        <v>0</v>
      </c>
      <c r="I24" s="21">
        <f t="shared" si="2"/>
        <v>0</v>
      </c>
      <c r="J24" s="34">
        <f t="shared" si="3"/>
        <v>0</v>
      </c>
    </row>
    <row r="25" spans="1:10">
      <c r="A25" s="31" t="s">
        <v>18</v>
      </c>
      <c r="B25" s="22">
        <f>SUMIF('C1 DB'!$B$13:$B$144,Summary_C1!$A25,'C1 DB'!C$13:C$144)</f>
        <v>34415220</v>
      </c>
      <c r="C25" s="22">
        <f>SUMIF('C1 DB'!$B$13:$B$144,Summary_C1!$A25,'C1 DB'!D$13:D$144)</f>
        <v>0</v>
      </c>
      <c r="D25" s="22">
        <f>SUMIF('C1 DB'!$B$13:$B$144,Summary_C1!$A25,'C1 DB'!K$13:K$144)</f>
        <v>0</v>
      </c>
      <c r="E25" s="22">
        <f>SUMIF('C1 DB'!$B$13:$B$144,Summary_C1!$A25,'C1 DB'!L$13:L$144)</f>
        <v>0</v>
      </c>
      <c r="F25" s="22">
        <f t="shared" si="0"/>
        <v>34415220</v>
      </c>
      <c r="G25" s="22">
        <f t="shared" si="1"/>
        <v>0</v>
      </c>
      <c r="H25" s="21">
        <f t="shared" si="2"/>
        <v>-34415220</v>
      </c>
      <c r="I25" s="21">
        <f t="shared" si="2"/>
        <v>0</v>
      </c>
      <c r="J25" s="34">
        <f t="shared" si="3"/>
        <v>-34415220</v>
      </c>
    </row>
    <row r="27" spans="1:10">
      <c r="B27" s="35">
        <v>641982663</v>
      </c>
      <c r="C27" s="35">
        <v>951878614</v>
      </c>
      <c r="D27" s="35">
        <v>625255660.8966701</v>
      </c>
      <c r="E27" s="35">
        <v>500204528.71733618</v>
      </c>
    </row>
    <row r="28" spans="1:10">
      <c r="B28" s="34" t="b">
        <f>B4=B27</f>
        <v>1</v>
      </c>
      <c r="C28" s="34" t="b">
        <f t="shared" ref="C28:E28" si="4">C4=C27</f>
        <v>1</v>
      </c>
      <c r="D28" s="34" t="b">
        <f t="shared" si="4"/>
        <v>1</v>
      </c>
      <c r="E28" s="34" t="b">
        <f t="shared" si="4"/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56"/>
  <sheetViews>
    <sheetView showGridLines="0" zoomScale="85" zoomScaleNormal="85" workbookViewId="0">
      <selection activeCell="I10" sqref="I10"/>
    </sheetView>
  </sheetViews>
  <sheetFormatPr defaultColWidth="9" defaultRowHeight="14.4"/>
  <cols>
    <col min="1" max="1" width="9" style="16"/>
    <col min="2" max="2" width="9.77734375" style="16" customWidth="1"/>
    <col min="3" max="3" width="40.21875" style="16" customWidth="1"/>
    <col min="4" max="4" width="15.5546875" style="16" customWidth="1"/>
    <col min="5" max="5" width="9" style="16"/>
    <col min="6" max="6" width="14.44140625" style="16" bestFit="1" customWidth="1"/>
    <col min="7" max="7" width="35.77734375" style="16" bestFit="1" customWidth="1"/>
    <col min="8" max="8" width="5.5546875" style="16" bestFit="1" customWidth="1"/>
    <col min="9" max="16384" width="9" style="16"/>
  </cols>
  <sheetData>
    <row r="1" spans="1:8">
      <c r="A1" s="41" t="s">
        <v>63</v>
      </c>
    </row>
    <row r="2" spans="1:8" s="1" customFormat="1">
      <c r="B2" s="2"/>
      <c r="C2" s="3"/>
      <c r="F2" s="1" t="s">
        <v>70</v>
      </c>
    </row>
    <row r="3" spans="1:8">
      <c r="B3" s="42" t="s">
        <v>64</v>
      </c>
      <c r="C3" s="42"/>
      <c r="D3" s="42" t="s">
        <v>65</v>
      </c>
      <c r="F3" s="36" t="s">
        <v>57</v>
      </c>
      <c r="G3" s="36" t="s">
        <v>10</v>
      </c>
      <c r="H3" s="37" t="s">
        <v>58</v>
      </c>
    </row>
    <row r="4" spans="1:8">
      <c r="B4" s="43" t="s">
        <v>66</v>
      </c>
      <c r="C4" s="20" t="s">
        <v>172</v>
      </c>
      <c r="D4" s="20">
        <v>9</v>
      </c>
      <c r="E4" s="16" t="s">
        <v>163</v>
      </c>
      <c r="F4" s="36" t="s">
        <v>59</v>
      </c>
      <c r="G4" s="36" t="s">
        <v>11</v>
      </c>
      <c r="H4" s="37">
        <v>25</v>
      </c>
    </row>
    <row r="5" spans="1:8">
      <c r="B5" s="43" t="s">
        <v>59</v>
      </c>
      <c r="C5" s="20" t="s">
        <v>11</v>
      </c>
      <c r="D5" s="20">
        <v>28</v>
      </c>
      <c r="E5" s="16" t="s">
        <v>68</v>
      </c>
      <c r="F5" s="36" t="s">
        <v>60</v>
      </c>
      <c r="G5" s="36" t="s">
        <v>173</v>
      </c>
      <c r="H5" s="37">
        <v>24</v>
      </c>
    </row>
    <row r="6" spans="1:8">
      <c r="B6" s="43" t="s">
        <v>60</v>
      </c>
      <c r="C6" s="20" t="s">
        <v>173</v>
      </c>
      <c r="D6" s="20">
        <v>31</v>
      </c>
      <c r="E6" s="16" t="s">
        <v>69</v>
      </c>
      <c r="F6" s="36" t="s">
        <v>61</v>
      </c>
      <c r="G6" s="36" t="s">
        <v>174</v>
      </c>
      <c r="H6" s="37">
        <v>11</v>
      </c>
    </row>
    <row r="7" spans="1:8">
      <c r="B7" s="43">
        <v>72531023</v>
      </c>
      <c r="C7" s="20"/>
      <c r="D7" s="20"/>
      <c r="F7" s="36" t="s">
        <v>62</v>
      </c>
      <c r="G7" s="36" t="s">
        <v>12</v>
      </c>
      <c r="H7" s="37">
        <v>1</v>
      </c>
    </row>
    <row r="8" spans="1:8">
      <c r="B8" s="43" t="s">
        <v>61</v>
      </c>
      <c r="C8" s="20" t="s">
        <v>174</v>
      </c>
      <c r="D8" s="20">
        <v>13</v>
      </c>
      <c r="E8" s="16" t="s">
        <v>164</v>
      </c>
      <c r="F8" s="38" t="s">
        <v>0</v>
      </c>
      <c r="G8" s="39"/>
      <c r="H8" s="40">
        <v>61</v>
      </c>
    </row>
    <row r="9" spans="1:8">
      <c r="B9" s="43" t="s">
        <v>67</v>
      </c>
      <c r="C9" s="20" t="s">
        <v>175</v>
      </c>
      <c r="D9" s="20">
        <v>2</v>
      </c>
      <c r="E9" s="16" t="s">
        <v>165</v>
      </c>
    </row>
    <row r="10" spans="1:8">
      <c r="B10" s="44"/>
      <c r="C10" s="42"/>
      <c r="D10" s="42">
        <f>SUM(D4:D9)</f>
        <v>83</v>
      </c>
    </row>
    <row r="11" spans="1:8">
      <c r="B11" s="20"/>
      <c r="C11" s="20"/>
      <c r="D11" s="12">
        <f>D10-9-10-2</f>
        <v>62</v>
      </c>
    </row>
    <row r="12" spans="1:8">
      <c r="B12" s="20"/>
      <c r="C12" s="20"/>
      <c r="D12" s="12"/>
    </row>
    <row r="13" spans="1:8">
      <c r="B13" s="20"/>
      <c r="C13" s="20"/>
      <c r="D13" s="12"/>
    </row>
    <row r="14" spans="1:8">
      <c r="B14" s="20"/>
      <c r="C14" s="20"/>
      <c r="D14" s="12"/>
    </row>
    <row r="15" spans="1:8">
      <c r="B15" s="20"/>
      <c r="C15" s="20"/>
    </row>
    <row r="16" spans="1:8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  <row r="20" spans="2:3">
      <c r="B20" s="20"/>
      <c r="C20" s="20"/>
    </row>
    <row r="21" spans="2:3">
      <c r="B21" s="20"/>
      <c r="C21" s="20"/>
    </row>
    <row r="22" spans="2:3">
      <c r="B22" s="20"/>
      <c r="C22" s="20"/>
    </row>
    <row r="23" spans="2:3">
      <c r="B23" s="20"/>
      <c r="C23" s="20"/>
    </row>
    <row r="24" spans="2:3">
      <c r="B24" s="20"/>
      <c r="C24" s="20"/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  <row r="37" spans="2:3">
      <c r="B37" s="20"/>
      <c r="C37" s="20"/>
    </row>
    <row r="38" spans="2:3">
      <c r="B38" s="20"/>
      <c r="C38" s="20"/>
    </row>
    <row r="39" spans="2:3">
      <c r="B39" s="20"/>
      <c r="C39" s="20"/>
    </row>
    <row r="40" spans="2:3">
      <c r="B40" s="20"/>
      <c r="C40" s="20"/>
    </row>
    <row r="41" spans="2:3">
      <c r="B41" s="20"/>
      <c r="C41" s="20"/>
    </row>
    <row r="42" spans="2:3">
      <c r="B42" s="20"/>
      <c r="C42" s="20"/>
    </row>
    <row r="43" spans="2:3">
      <c r="B43" s="20"/>
      <c r="C43" s="20"/>
    </row>
    <row r="44" spans="2:3">
      <c r="B44" s="20"/>
      <c r="C44" s="20"/>
    </row>
    <row r="45" spans="2:3">
      <c r="B45" s="20"/>
      <c r="C45" s="20"/>
    </row>
    <row r="46" spans="2:3">
      <c r="B46" s="20"/>
      <c r="C46" s="20"/>
    </row>
    <row r="47" spans="2:3">
      <c r="B47" s="20"/>
      <c r="C47" s="20"/>
    </row>
    <row r="48" spans="2:3">
      <c r="B48" s="20"/>
      <c r="C48" s="20"/>
    </row>
    <row r="49" spans="2:3">
      <c r="B49" s="20"/>
      <c r="C49" s="20"/>
    </row>
    <row r="50" spans="2:3">
      <c r="B50" s="20"/>
      <c r="C50" s="20"/>
    </row>
    <row r="51" spans="2:3">
      <c r="B51" s="20"/>
      <c r="C51" s="20"/>
    </row>
    <row r="52" spans="2:3">
      <c r="B52" s="20"/>
      <c r="C52" s="20"/>
    </row>
    <row r="53" spans="2:3">
      <c r="B53" s="20"/>
      <c r="C53" s="20"/>
    </row>
    <row r="54" spans="2:3">
      <c r="B54" s="20"/>
      <c r="C54" s="20"/>
    </row>
    <row r="55" spans="2:3">
      <c r="B55" s="20"/>
      <c r="C55" s="20"/>
    </row>
    <row r="56" spans="2:3">
      <c r="B56" s="20"/>
      <c r="C56" s="2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5.5546875" style="16" customWidth="1"/>
    <col min="3" max="3" width="34.109375" style="16" bestFit="1" customWidth="1"/>
    <col min="4" max="7" width="15.5546875" style="16" customWidth="1"/>
    <col min="8" max="9" width="17.21875" style="16" hidden="1" customWidth="1" outlineLevel="1"/>
    <col min="10" max="10" width="15.5546875" style="16" customWidth="1" collapsed="1"/>
    <col min="11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hidden="1" outlineLevel="1">
      <c r="B1" s="9"/>
      <c r="C1" s="9"/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17" t="s">
        <v>43</v>
      </c>
      <c r="P1" s="18" t="s">
        <v>43</v>
      </c>
      <c r="Q1" s="4" t="s">
        <v>43</v>
      </c>
      <c r="R1" s="4" t="s">
        <v>43</v>
      </c>
    </row>
    <row r="2" spans="1:18" hidden="1" outlineLevel="1">
      <c r="A2" s="8"/>
      <c r="B2" s="9"/>
      <c r="C2" s="9"/>
      <c r="D2" s="4" t="s">
        <v>30</v>
      </c>
      <c r="E2" s="4" t="s">
        <v>30</v>
      </c>
      <c r="F2" s="4" t="s">
        <v>1</v>
      </c>
      <c r="G2" s="4" t="s">
        <v>1</v>
      </c>
      <c r="H2" s="4" t="s">
        <v>30</v>
      </c>
      <c r="I2" s="17" t="s">
        <v>30</v>
      </c>
      <c r="J2" s="19"/>
      <c r="K2" s="19"/>
      <c r="L2" s="19"/>
      <c r="M2" s="19"/>
      <c r="N2" s="19"/>
      <c r="P2" s="18" t="s">
        <v>30</v>
      </c>
      <c r="Q2" s="4" t="s">
        <v>30</v>
      </c>
      <c r="R2" s="4" t="s">
        <v>30</v>
      </c>
    </row>
    <row r="3" spans="1:18" hidden="1" outlineLevel="1">
      <c r="A3" s="8"/>
      <c r="B3" s="9"/>
      <c r="C3" s="9"/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17" t="s">
        <v>31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31</v>
      </c>
    </row>
    <row r="4" spans="1:18" hidden="1" outlineLevel="1">
      <c r="A4" s="8"/>
      <c r="B4" s="9"/>
      <c r="C4" s="9"/>
      <c r="D4" s="4" t="s">
        <v>3</v>
      </c>
      <c r="E4" s="4" t="s">
        <v>32</v>
      </c>
      <c r="F4" s="4" t="s">
        <v>32</v>
      </c>
      <c r="G4" s="4" t="s">
        <v>32</v>
      </c>
      <c r="H4" s="4" t="s">
        <v>32</v>
      </c>
      <c r="I4" s="17" t="s">
        <v>32</v>
      </c>
      <c r="J4" s="19"/>
      <c r="K4" s="19"/>
      <c r="L4" s="19"/>
      <c r="M4" s="19"/>
      <c r="N4" s="19"/>
      <c r="P4" s="18" t="s">
        <v>32</v>
      </c>
      <c r="Q4" s="4" t="s">
        <v>32</v>
      </c>
      <c r="R4" s="4" t="s">
        <v>32</v>
      </c>
    </row>
    <row r="5" spans="1:18" hidden="1" outlineLevel="1">
      <c r="A5" s="8"/>
      <c r="B5" s="9"/>
      <c r="C5" s="9"/>
      <c r="D5" s="4" t="s">
        <v>33</v>
      </c>
      <c r="E5" s="4" t="s">
        <v>33</v>
      </c>
      <c r="F5" s="4" t="s">
        <v>33</v>
      </c>
      <c r="G5" s="4" t="s">
        <v>4</v>
      </c>
      <c r="H5" s="4" t="s">
        <v>4</v>
      </c>
      <c r="I5" s="17" t="s">
        <v>33</v>
      </c>
      <c r="J5" s="19"/>
      <c r="K5" s="19"/>
      <c r="L5" s="19"/>
      <c r="M5" s="19"/>
      <c r="N5" s="19"/>
      <c r="P5" s="18" t="s">
        <v>33</v>
      </c>
      <c r="Q5" s="4" t="s">
        <v>33</v>
      </c>
      <c r="R5" s="4" t="s">
        <v>33</v>
      </c>
    </row>
    <row r="6" spans="1:18" hidden="1" outlineLevel="1">
      <c r="A6" s="8"/>
      <c r="B6" s="9"/>
      <c r="C6" s="9"/>
      <c r="D6" s="4" t="s">
        <v>35</v>
      </c>
      <c r="E6" s="4" t="s">
        <v>35</v>
      </c>
      <c r="F6" s="4" t="s">
        <v>34</v>
      </c>
      <c r="G6" s="4" t="s">
        <v>34</v>
      </c>
      <c r="H6" s="4" t="s">
        <v>35</v>
      </c>
      <c r="I6" s="17" t="s">
        <v>35</v>
      </c>
      <c r="J6" s="19"/>
      <c r="K6" s="19"/>
      <c r="L6" s="19"/>
      <c r="M6" s="19"/>
      <c r="N6" s="19"/>
      <c r="P6" s="18" t="s">
        <v>35</v>
      </c>
      <c r="Q6" s="4" t="s">
        <v>5</v>
      </c>
      <c r="R6" s="4" t="s">
        <v>13</v>
      </c>
    </row>
    <row r="7" spans="1:18" hidden="1" outlineLevel="1">
      <c r="A7" s="8"/>
      <c r="B7" s="9"/>
      <c r="C7" s="9"/>
      <c r="D7" s="4" t="s">
        <v>6</v>
      </c>
      <c r="E7" s="4" t="s">
        <v>6</v>
      </c>
      <c r="F7" s="4" t="s">
        <v>38</v>
      </c>
      <c r="G7" s="4" t="s">
        <v>38</v>
      </c>
      <c r="H7" s="4" t="s">
        <v>38</v>
      </c>
      <c r="I7" s="17" t="s">
        <v>38</v>
      </c>
      <c r="J7" s="19"/>
      <c r="K7" s="19"/>
      <c r="L7" s="19"/>
      <c r="M7" s="19"/>
      <c r="N7" s="19"/>
      <c r="P7" s="18" t="s">
        <v>38</v>
      </c>
      <c r="Q7" s="4" t="s">
        <v>38</v>
      </c>
      <c r="R7" s="4" t="s">
        <v>38</v>
      </c>
    </row>
    <row r="8" spans="1:18" hidden="1" outlineLevel="1">
      <c r="A8" s="8"/>
      <c r="B8" s="9"/>
      <c r="C8" s="9"/>
      <c r="D8" s="4" t="s">
        <v>39</v>
      </c>
      <c r="E8" s="4" t="s">
        <v>39</v>
      </c>
      <c r="F8" s="4" t="s">
        <v>39</v>
      </c>
      <c r="G8" s="4" t="s">
        <v>39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39</v>
      </c>
      <c r="Q8" s="4" t="s">
        <v>39</v>
      </c>
      <c r="R8" s="4" t="s">
        <v>39</v>
      </c>
    </row>
    <row r="9" spans="1:18" hidden="1" outlineLevel="1">
      <c r="A9" s="8"/>
      <c r="B9" s="9"/>
      <c r="C9" s="9"/>
      <c r="D9" s="4" t="s">
        <v>40</v>
      </c>
      <c r="E9" s="4" t="s">
        <v>40</v>
      </c>
      <c r="F9" s="4" t="s">
        <v>40</v>
      </c>
      <c r="G9" s="4" t="s">
        <v>40</v>
      </c>
      <c r="H9" s="4" t="s">
        <v>40</v>
      </c>
      <c r="I9" s="17" t="s">
        <v>40</v>
      </c>
      <c r="J9" s="19"/>
      <c r="K9" s="19"/>
      <c r="L9" s="19"/>
      <c r="M9" s="19"/>
      <c r="N9" s="19"/>
      <c r="P9" s="18" t="s">
        <v>40</v>
      </c>
      <c r="Q9" s="4" t="s">
        <v>40</v>
      </c>
      <c r="R9" s="4" t="s">
        <v>40</v>
      </c>
    </row>
    <row r="10" spans="1:18" hidden="1" outlineLevel="1">
      <c r="A10" s="8"/>
      <c r="B10" s="9"/>
      <c r="C10" s="9"/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17" t="s">
        <v>42</v>
      </c>
      <c r="J10" s="19"/>
      <c r="K10" s="19"/>
      <c r="L10" s="19"/>
      <c r="M10" s="19"/>
      <c r="N10" s="19"/>
      <c r="P10" s="18" t="s">
        <v>42</v>
      </c>
      <c r="Q10" s="4" t="s">
        <v>42</v>
      </c>
      <c r="R10" s="4" t="s">
        <v>42</v>
      </c>
    </row>
    <row r="11" spans="1:18" collapsed="1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41</v>
      </c>
      <c r="I11" s="17" t="s">
        <v>41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41</v>
      </c>
    </row>
    <row r="12" spans="1:18">
      <c r="A12" s="8"/>
      <c r="B12" s="9"/>
      <c r="C12" s="9"/>
      <c r="D12" s="4" t="s">
        <v>44</v>
      </c>
      <c r="E12" s="4" t="s">
        <v>45</v>
      </c>
      <c r="F12" s="4" t="s">
        <v>44</v>
      </c>
      <c r="G12" s="4" t="s">
        <v>45</v>
      </c>
      <c r="H12" s="4" t="s">
        <v>45</v>
      </c>
      <c r="I12" s="17" t="s">
        <v>45</v>
      </c>
      <c r="J12" s="19"/>
      <c r="K12" s="19"/>
      <c r="L12" s="19"/>
      <c r="M12" s="19"/>
      <c r="N12" s="19"/>
      <c r="P12" s="18" t="s">
        <v>46</v>
      </c>
      <c r="Q12" s="4" t="s">
        <v>46</v>
      </c>
      <c r="R12" s="4" t="s">
        <v>46</v>
      </c>
    </row>
    <row r="13" spans="1:18">
      <c r="A13" s="8"/>
      <c r="B13" s="9"/>
      <c r="C13" s="9"/>
      <c r="D13" s="4" t="s">
        <v>37</v>
      </c>
      <c r="E13" s="4" t="s">
        <v>37</v>
      </c>
      <c r="F13" s="4" t="s">
        <v>36</v>
      </c>
      <c r="G13" s="4" t="s">
        <v>36</v>
      </c>
      <c r="H13" s="4" t="s">
        <v>37</v>
      </c>
      <c r="I13" s="17" t="s">
        <v>37</v>
      </c>
      <c r="J13" s="19"/>
      <c r="K13" s="19"/>
      <c r="L13" s="19"/>
      <c r="M13" s="19"/>
      <c r="N13" s="19"/>
      <c r="P13" s="18" t="s">
        <v>37</v>
      </c>
      <c r="Q13" s="4" t="s">
        <v>36</v>
      </c>
      <c r="R13" s="4" t="s">
        <v>37</v>
      </c>
    </row>
    <row r="14" spans="1:18">
      <c r="A14" s="8"/>
      <c r="B14" s="5" t="s">
        <v>157</v>
      </c>
      <c r="C14" s="5" t="s">
        <v>14</v>
      </c>
      <c r="D14" s="22">
        <v>67684756</v>
      </c>
      <c r="E14" s="22">
        <v>78493567</v>
      </c>
      <c r="F14" s="22">
        <v>71859317.107860565</v>
      </c>
      <c r="G14" s="22">
        <v>57487453.686288446</v>
      </c>
      <c r="H14" s="22">
        <v>24071559</v>
      </c>
      <c r="I14" s="23">
        <v>24071559</v>
      </c>
      <c r="J14" s="21">
        <f t="shared" ref="J14:J35" si="0">SUM(D14:E14)</f>
        <v>146178323</v>
      </c>
      <c r="K14" s="21">
        <f t="shared" ref="K14:K35" si="1">SUM(F14:G14)</f>
        <v>129346770.79414901</v>
      </c>
      <c r="L14" s="21">
        <f t="shared" ref="L14:L35" si="2">F14-D14</f>
        <v>4174561.1078605652</v>
      </c>
      <c r="M14" s="21">
        <f t="shared" ref="M14:M35" si="3">G14-E14</f>
        <v>-21006113.313711554</v>
      </c>
      <c r="N14" s="21">
        <f t="shared" ref="N14:N35" si="4">SUM(L14:M14)</f>
        <v>-16831552.205850989</v>
      </c>
      <c r="O14" s="24"/>
      <c r="P14" s="25">
        <v>146178323</v>
      </c>
      <c r="Q14" s="22">
        <v>186834224.48043746</v>
      </c>
      <c r="R14" s="22">
        <v>180866011</v>
      </c>
    </row>
    <row r="15" spans="1:18">
      <c r="A15" s="8"/>
      <c r="B15" s="5" t="s">
        <v>157</v>
      </c>
      <c r="C15" s="6" t="s">
        <v>15</v>
      </c>
      <c r="D15" s="22">
        <v>53802922</v>
      </c>
      <c r="E15" s="22">
        <v>64435223</v>
      </c>
      <c r="F15" s="22">
        <v>61870883.857860573</v>
      </c>
      <c r="G15" s="22">
        <v>49496707.086288445</v>
      </c>
      <c r="H15" s="22">
        <v>17066017</v>
      </c>
      <c r="I15" s="23">
        <v>17066017</v>
      </c>
      <c r="J15" s="21">
        <f t="shared" si="0"/>
        <v>118238145</v>
      </c>
      <c r="K15" s="21">
        <f t="shared" si="1"/>
        <v>111367590.94414902</v>
      </c>
      <c r="L15" s="21">
        <f t="shared" si="2"/>
        <v>8067961.8578605726</v>
      </c>
      <c r="M15" s="21">
        <f t="shared" si="3"/>
        <v>-14938515.913711555</v>
      </c>
      <c r="N15" s="21">
        <f t="shared" si="4"/>
        <v>-6870554.0558509827</v>
      </c>
      <c r="O15" s="24" t="s">
        <v>117</v>
      </c>
      <c r="P15" s="25">
        <v>118238145</v>
      </c>
      <c r="Q15" s="22">
        <v>160864298.03043747</v>
      </c>
      <c r="R15" s="22">
        <v>152985188</v>
      </c>
    </row>
    <row r="16" spans="1:18">
      <c r="A16" s="8"/>
      <c r="B16" s="5" t="s">
        <v>157</v>
      </c>
      <c r="C16" s="6" t="s">
        <v>19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3">
        <v>0</v>
      </c>
      <c r="J16" s="21">
        <f t="shared" si="0"/>
        <v>0</v>
      </c>
      <c r="K16" s="21">
        <f t="shared" si="1"/>
        <v>0</v>
      </c>
      <c r="L16" s="21">
        <f t="shared" si="2"/>
        <v>0</v>
      </c>
      <c r="M16" s="21">
        <f t="shared" si="3"/>
        <v>0</v>
      </c>
      <c r="N16" s="21">
        <f t="shared" si="4"/>
        <v>0</v>
      </c>
      <c r="O16" s="24"/>
      <c r="P16" s="25">
        <v>0</v>
      </c>
      <c r="Q16" s="22">
        <v>0</v>
      </c>
      <c r="R16" s="22">
        <v>0</v>
      </c>
    </row>
    <row r="17" spans="1:18">
      <c r="A17" s="8"/>
      <c r="B17" s="5" t="s">
        <v>157</v>
      </c>
      <c r="C17" s="6" t="s">
        <v>16</v>
      </c>
      <c r="D17" s="22">
        <v>20830</v>
      </c>
      <c r="E17" s="22">
        <v>10000</v>
      </c>
      <c r="F17" s="22">
        <v>3900</v>
      </c>
      <c r="G17" s="22">
        <v>3120</v>
      </c>
      <c r="H17" s="22">
        <v>0</v>
      </c>
      <c r="I17" s="23">
        <v>0</v>
      </c>
      <c r="J17" s="21">
        <f t="shared" si="0"/>
        <v>30830</v>
      </c>
      <c r="K17" s="21">
        <f t="shared" si="1"/>
        <v>7020</v>
      </c>
      <c r="L17" s="21">
        <f t="shared" si="2"/>
        <v>-16930</v>
      </c>
      <c r="M17" s="21">
        <f t="shared" si="3"/>
        <v>-6880</v>
      </c>
      <c r="N17" s="21">
        <f t="shared" si="4"/>
        <v>-23810</v>
      </c>
      <c r="O17" s="24"/>
      <c r="P17" s="25">
        <v>30830</v>
      </c>
      <c r="Q17" s="22">
        <v>10140</v>
      </c>
      <c r="R17" s="22">
        <v>10400</v>
      </c>
    </row>
    <row r="18" spans="1:18">
      <c r="A18" s="8"/>
      <c r="B18" s="5" t="s">
        <v>157</v>
      </c>
      <c r="C18" s="6" t="s">
        <v>20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1">
        <f t="shared" si="0"/>
        <v>0</v>
      </c>
      <c r="K18" s="21">
        <f t="shared" si="1"/>
        <v>0</v>
      </c>
      <c r="L18" s="21">
        <f t="shared" si="2"/>
        <v>0</v>
      </c>
      <c r="M18" s="21">
        <f t="shared" si="3"/>
        <v>0</v>
      </c>
      <c r="N18" s="21">
        <f t="shared" si="4"/>
        <v>0</v>
      </c>
      <c r="O18" s="24"/>
      <c r="P18" s="25">
        <v>0</v>
      </c>
      <c r="Q18" s="22">
        <v>0</v>
      </c>
      <c r="R18" s="22">
        <v>0</v>
      </c>
    </row>
    <row r="19" spans="1:18">
      <c r="A19" s="8"/>
      <c r="B19" s="5" t="s">
        <v>157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157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157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 ht="17.399999999999999">
      <c r="A22" s="8"/>
      <c r="B22" s="5" t="s">
        <v>157</v>
      </c>
      <c r="C22" s="6" t="s">
        <v>17</v>
      </c>
      <c r="D22" s="22">
        <v>10238349</v>
      </c>
      <c r="E22" s="22">
        <v>14048344</v>
      </c>
      <c r="F22" s="22">
        <v>9984533.25</v>
      </c>
      <c r="G22" s="22">
        <v>7987626.6000000006</v>
      </c>
      <c r="H22" s="22">
        <v>7005542</v>
      </c>
      <c r="I22" s="23">
        <v>7005542</v>
      </c>
      <c r="J22" s="21">
        <f t="shared" si="0"/>
        <v>24286693</v>
      </c>
      <c r="K22" s="21">
        <f t="shared" si="1"/>
        <v>17972159.850000001</v>
      </c>
      <c r="L22" s="21">
        <f t="shared" si="2"/>
        <v>-253815.75</v>
      </c>
      <c r="M22" s="21">
        <f t="shared" si="3"/>
        <v>-6060717.3999999994</v>
      </c>
      <c r="N22" s="21">
        <f t="shared" si="4"/>
        <v>-6314533.1499999994</v>
      </c>
      <c r="O22" s="52" t="s">
        <v>121</v>
      </c>
      <c r="P22" s="25">
        <v>24286693</v>
      </c>
      <c r="Q22" s="22">
        <v>25959786.450000003</v>
      </c>
      <c r="R22" s="22">
        <v>25987801</v>
      </c>
    </row>
    <row r="23" spans="1:18" hidden="1" outlineLevel="1">
      <c r="A23" s="8"/>
      <c r="B23" s="5" t="s">
        <v>157</v>
      </c>
      <c r="C23" s="7" t="s">
        <v>21</v>
      </c>
      <c r="D23" s="22">
        <v>2627439</v>
      </c>
      <c r="E23" s="22">
        <v>5750558</v>
      </c>
      <c r="F23" s="22">
        <v>7661145.375</v>
      </c>
      <c r="G23" s="22">
        <v>6128916.3000000007</v>
      </c>
      <c r="H23" s="22">
        <v>6288678</v>
      </c>
      <c r="I23" s="23">
        <v>6288678</v>
      </c>
      <c r="J23" s="21">
        <f t="shared" si="0"/>
        <v>8377997</v>
      </c>
      <c r="K23" s="21">
        <f t="shared" si="1"/>
        <v>13790061.675000001</v>
      </c>
      <c r="L23" s="21">
        <f t="shared" si="2"/>
        <v>5033706.375</v>
      </c>
      <c r="M23" s="21">
        <f t="shared" si="3"/>
        <v>378358.30000000075</v>
      </c>
      <c r="N23" s="21">
        <f t="shared" si="4"/>
        <v>5412064.6750000007</v>
      </c>
      <c r="O23" s="24"/>
      <c r="P23" s="25">
        <v>8377997</v>
      </c>
      <c r="Q23" s="22">
        <v>19918977.975000001</v>
      </c>
      <c r="R23" s="22">
        <v>21674721</v>
      </c>
    </row>
    <row r="24" spans="1:18" hidden="1" outlineLevel="1">
      <c r="A24" s="8"/>
      <c r="B24" s="5" t="s">
        <v>157</v>
      </c>
      <c r="C24" s="7" t="s">
        <v>22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3">
        <v>0</v>
      </c>
      <c r="J24" s="21">
        <f t="shared" si="0"/>
        <v>0</v>
      </c>
      <c r="K24" s="21">
        <f t="shared" si="1"/>
        <v>0</v>
      </c>
      <c r="L24" s="21">
        <f t="shared" si="2"/>
        <v>0</v>
      </c>
      <c r="M24" s="21">
        <f t="shared" si="3"/>
        <v>0</v>
      </c>
      <c r="N24" s="21">
        <f t="shared" si="4"/>
        <v>0</v>
      </c>
      <c r="O24" s="24"/>
      <c r="P24" s="25">
        <v>0</v>
      </c>
      <c r="Q24" s="22">
        <v>0</v>
      </c>
      <c r="R24" s="22">
        <v>0</v>
      </c>
    </row>
    <row r="25" spans="1:18" hidden="1" outlineLevel="1">
      <c r="A25" s="8"/>
      <c r="B25" s="5" t="s">
        <v>157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hidden="1" outlineLevel="1">
      <c r="A26" s="8"/>
      <c r="B26" s="5" t="s">
        <v>157</v>
      </c>
      <c r="C26" s="7" t="s">
        <v>23</v>
      </c>
      <c r="D26" s="22">
        <v>3730000</v>
      </c>
      <c r="E26" s="22">
        <v>7457000</v>
      </c>
      <c r="F26" s="22">
        <v>187219.5</v>
      </c>
      <c r="G26" s="22">
        <v>149775.6</v>
      </c>
      <c r="H26" s="22">
        <v>0</v>
      </c>
      <c r="I26" s="23">
        <v>0</v>
      </c>
      <c r="J26" s="21">
        <f t="shared" si="0"/>
        <v>11187000</v>
      </c>
      <c r="K26" s="21">
        <f t="shared" si="1"/>
        <v>336995.1</v>
      </c>
      <c r="L26" s="21">
        <f t="shared" si="2"/>
        <v>-3542780.5</v>
      </c>
      <c r="M26" s="21">
        <f t="shared" si="3"/>
        <v>-7307224.4000000004</v>
      </c>
      <c r="N26" s="21">
        <f t="shared" si="4"/>
        <v>-10850004.9</v>
      </c>
      <c r="O26" s="51" t="s">
        <v>118</v>
      </c>
      <c r="P26" s="25">
        <v>11187000</v>
      </c>
      <c r="Q26" s="22">
        <v>486770.7</v>
      </c>
      <c r="R26" s="22">
        <v>499253</v>
      </c>
    </row>
    <row r="27" spans="1:18" hidden="1" outlineLevel="1">
      <c r="A27" s="8"/>
      <c r="B27" s="5" t="s">
        <v>157</v>
      </c>
      <c r="C27" s="7" t="s">
        <v>24</v>
      </c>
      <c r="D27" s="22">
        <v>2189091</v>
      </c>
      <c r="E27" s="22">
        <v>-687489.99999999988</v>
      </c>
      <c r="F27" s="22">
        <v>1006166.25</v>
      </c>
      <c r="G27" s="22">
        <v>804933</v>
      </c>
      <c r="H27" s="22">
        <v>367191</v>
      </c>
      <c r="I27" s="23">
        <v>367191</v>
      </c>
      <c r="J27" s="21">
        <f t="shared" si="0"/>
        <v>1501601</v>
      </c>
      <c r="K27" s="21">
        <f t="shared" si="1"/>
        <v>1811099.25</v>
      </c>
      <c r="L27" s="21">
        <f t="shared" si="2"/>
        <v>-1182924.75</v>
      </c>
      <c r="M27" s="21">
        <f t="shared" si="3"/>
        <v>1492423</v>
      </c>
      <c r="N27" s="21">
        <f t="shared" si="4"/>
        <v>309498.25</v>
      </c>
      <c r="O27" s="24"/>
      <c r="P27" s="25">
        <v>1501601</v>
      </c>
      <c r="Q27" s="22">
        <v>2616032.25</v>
      </c>
      <c r="R27" s="22">
        <v>2683110</v>
      </c>
    </row>
    <row r="28" spans="1:18" hidden="1" outlineLevel="1">
      <c r="A28" s="8"/>
      <c r="B28" s="5" t="s">
        <v>157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hidden="1" outlineLevel="1">
      <c r="A29" s="8"/>
      <c r="B29" s="5" t="s">
        <v>157</v>
      </c>
      <c r="C29" s="7" t="s">
        <v>25</v>
      </c>
      <c r="D29" s="22">
        <v>1134490</v>
      </c>
      <c r="E29" s="22">
        <v>894485</v>
      </c>
      <c r="F29" s="22">
        <v>0</v>
      </c>
      <c r="G29" s="22">
        <v>0</v>
      </c>
      <c r="H29" s="22">
        <v>38429</v>
      </c>
      <c r="I29" s="23">
        <v>38429</v>
      </c>
      <c r="J29" s="21">
        <f t="shared" si="0"/>
        <v>2028975</v>
      </c>
      <c r="K29" s="21">
        <f t="shared" si="1"/>
        <v>0</v>
      </c>
      <c r="L29" s="21">
        <f t="shared" si="2"/>
        <v>-1134490</v>
      </c>
      <c r="M29" s="21">
        <f t="shared" si="3"/>
        <v>-894485</v>
      </c>
      <c r="N29" s="21">
        <f t="shared" si="4"/>
        <v>-2028975</v>
      </c>
      <c r="O29" s="24" t="s">
        <v>119</v>
      </c>
      <c r="P29" s="25">
        <v>2028975</v>
      </c>
      <c r="Q29" s="22">
        <v>0</v>
      </c>
      <c r="R29" s="22">
        <v>119252</v>
      </c>
    </row>
    <row r="30" spans="1:18" hidden="1" outlineLevel="1">
      <c r="A30" s="8"/>
      <c r="B30" s="5" t="s">
        <v>157</v>
      </c>
      <c r="C30" s="7" t="s">
        <v>26</v>
      </c>
      <c r="D30" s="22">
        <v>644320</v>
      </c>
      <c r="E30" s="22">
        <v>219429</v>
      </c>
      <c r="F30" s="22">
        <v>44029.5</v>
      </c>
      <c r="G30" s="22">
        <v>35223.600000000006</v>
      </c>
      <c r="H30" s="22">
        <v>36760</v>
      </c>
      <c r="I30" s="23">
        <v>36760</v>
      </c>
      <c r="J30" s="21">
        <f t="shared" si="0"/>
        <v>863749</v>
      </c>
      <c r="K30" s="21">
        <f t="shared" si="1"/>
        <v>79253.100000000006</v>
      </c>
      <c r="L30" s="21">
        <f t="shared" si="2"/>
        <v>-600290.5</v>
      </c>
      <c r="M30" s="21">
        <f t="shared" si="3"/>
        <v>-184205.4</v>
      </c>
      <c r="N30" s="21">
        <f t="shared" si="4"/>
        <v>-784495.9</v>
      </c>
      <c r="O30" s="24" t="s">
        <v>120</v>
      </c>
      <c r="P30" s="25">
        <v>863749</v>
      </c>
      <c r="Q30" s="22">
        <v>114476.70000000001</v>
      </c>
      <c r="R30" s="22">
        <v>117411</v>
      </c>
    </row>
    <row r="31" spans="1:18" hidden="1" outlineLevel="1">
      <c r="A31" s="8"/>
      <c r="B31" s="5" t="s">
        <v>157</v>
      </c>
      <c r="C31" s="7" t="s">
        <v>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0</v>
      </c>
      <c r="K31" s="21">
        <f t="shared" si="1"/>
        <v>0</v>
      </c>
      <c r="L31" s="21">
        <f t="shared" si="2"/>
        <v>0</v>
      </c>
      <c r="M31" s="21">
        <f t="shared" si="3"/>
        <v>0</v>
      </c>
      <c r="N31" s="21">
        <f t="shared" si="4"/>
        <v>0</v>
      </c>
      <c r="O31" s="24"/>
      <c r="P31" s="25">
        <v>0</v>
      </c>
      <c r="Q31" s="22">
        <v>0</v>
      </c>
      <c r="R31" s="22">
        <v>0</v>
      </c>
    </row>
    <row r="32" spans="1:18" hidden="1" outlineLevel="1">
      <c r="A32" s="8"/>
      <c r="B32" s="5" t="s">
        <v>157</v>
      </c>
      <c r="C32" s="7" t="s">
        <v>27</v>
      </c>
      <c r="D32" s="22">
        <v>-86991</v>
      </c>
      <c r="E32" s="22">
        <v>414362</v>
      </c>
      <c r="F32" s="22">
        <v>1085972.625</v>
      </c>
      <c r="G32" s="22">
        <v>868778.10000000009</v>
      </c>
      <c r="H32" s="22">
        <v>274484</v>
      </c>
      <c r="I32" s="23">
        <v>274484</v>
      </c>
      <c r="J32" s="21">
        <f t="shared" si="0"/>
        <v>327371</v>
      </c>
      <c r="K32" s="21">
        <f t="shared" si="1"/>
        <v>1954750.7250000001</v>
      </c>
      <c r="L32" s="21">
        <f t="shared" si="2"/>
        <v>1172963.625</v>
      </c>
      <c r="M32" s="21">
        <f t="shared" si="3"/>
        <v>454416.10000000009</v>
      </c>
      <c r="N32" s="21">
        <f t="shared" si="4"/>
        <v>1627379.7250000001</v>
      </c>
      <c r="O32" s="24"/>
      <c r="P32" s="25">
        <v>327371</v>
      </c>
      <c r="Q32" s="22">
        <v>2823528.8249999997</v>
      </c>
      <c r="R32" s="22">
        <v>894054</v>
      </c>
    </row>
    <row r="33" spans="1:18" hidden="1" outlineLevel="1">
      <c r="A33" s="8"/>
      <c r="B33" s="5" t="s">
        <v>157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hidden="1" outlineLevel="1">
      <c r="A34" s="8"/>
      <c r="B34" s="5" t="s">
        <v>157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 collapsed="1">
      <c r="A35" s="8"/>
      <c r="B35" s="5" t="s">
        <v>157</v>
      </c>
      <c r="C35" s="6" t="s">
        <v>18</v>
      </c>
      <c r="D35" s="22">
        <v>3622655</v>
      </c>
      <c r="E35" s="22">
        <v>0</v>
      </c>
      <c r="F35" s="22">
        <v>0</v>
      </c>
      <c r="G35" s="22">
        <v>0</v>
      </c>
      <c r="H35" s="22">
        <v>0</v>
      </c>
      <c r="I35" s="23">
        <v>0</v>
      </c>
      <c r="J35" s="21">
        <f t="shared" si="0"/>
        <v>3622655</v>
      </c>
      <c r="K35" s="21">
        <f t="shared" si="1"/>
        <v>0</v>
      </c>
      <c r="L35" s="21">
        <f t="shared" si="2"/>
        <v>-3622655</v>
      </c>
      <c r="M35" s="21">
        <f t="shared" si="3"/>
        <v>0</v>
      </c>
      <c r="N35" s="21">
        <f t="shared" si="4"/>
        <v>-3622655</v>
      </c>
      <c r="O35" s="24"/>
      <c r="P35" s="25">
        <v>3622655</v>
      </c>
      <c r="Q35" s="22">
        <v>0</v>
      </c>
      <c r="R35" s="22">
        <v>1882622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5.5546875" style="16" customWidth="1"/>
    <col min="3" max="3" width="34.109375" style="16" bestFit="1" customWidth="1"/>
    <col min="4" max="7" width="15.5546875" style="16" customWidth="1"/>
    <col min="8" max="9" width="15.5546875" style="16" hidden="1" customWidth="1" outlineLevel="1"/>
    <col min="10" max="10" width="15.5546875" style="16" customWidth="1" collapsed="1"/>
    <col min="11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hidden="1" outlineLevel="1">
      <c r="B1" s="9"/>
      <c r="C1" s="9"/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17" t="s">
        <v>43</v>
      </c>
      <c r="P1" s="18" t="s">
        <v>43</v>
      </c>
      <c r="Q1" s="4" t="s">
        <v>43</v>
      </c>
      <c r="R1" s="4" t="s">
        <v>43</v>
      </c>
    </row>
    <row r="2" spans="1:18" hidden="1" outlineLevel="1">
      <c r="A2" s="8"/>
      <c r="B2" s="9"/>
      <c r="C2" s="9"/>
      <c r="D2" s="4" t="s">
        <v>30</v>
      </c>
      <c r="E2" s="4" t="s">
        <v>30</v>
      </c>
      <c r="F2" s="4" t="s">
        <v>1</v>
      </c>
      <c r="G2" s="4" t="s">
        <v>1</v>
      </c>
      <c r="H2" s="4" t="s">
        <v>30</v>
      </c>
      <c r="I2" s="17" t="s">
        <v>30</v>
      </c>
      <c r="J2" s="19"/>
      <c r="K2" s="19"/>
      <c r="L2" s="19"/>
      <c r="M2" s="19"/>
      <c r="N2" s="19"/>
      <c r="P2" s="18" t="s">
        <v>30</v>
      </c>
      <c r="Q2" s="4" t="s">
        <v>30</v>
      </c>
      <c r="R2" s="4" t="s">
        <v>30</v>
      </c>
    </row>
    <row r="3" spans="1:18" hidden="1" outlineLevel="1">
      <c r="A3" s="8"/>
      <c r="B3" s="9"/>
      <c r="C3" s="9"/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17" t="s">
        <v>31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31</v>
      </c>
    </row>
    <row r="4" spans="1:18" hidden="1" outlineLevel="1">
      <c r="A4" s="8"/>
      <c r="B4" s="9"/>
      <c r="C4" s="9"/>
      <c r="D4" s="4" t="s">
        <v>3</v>
      </c>
      <c r="E4" s="4" t="s">
        <v>32</v>
      </c>
      <c r="F4" s="4" t="s">
        <v>32</v>
      </c>
      <c r="G4" s="4" t="s">
        <v>32</v>
      </c>
      <c r="H4" s="4" t="s">
        <v>32</v>
      </c>
      <c r="I4" s="17" t="s">
        <v>32</v>
      </c>
      <c r="J4" s="19"/>
      <c r="K4" s="19"/>
      <c r="L4" s="19"/>
      <c r="M4" s="19"/>
      <c r="N4" s="19"/>
      <c r="P4" s="18" t="s">
        <v>32</v>
      </c>
      <c r="Q4" s="4" t="s">
        <v>32</v>
      </c>
      <c r="R4" s="4" t="s">
        <v>32</v>
      </c>
    </row>
    <row r="5" spans="1:18" hidden="1" outlineLevel="1">
      <c r="A5" s="8"/>
      <c r="B5" s="9"/>
      <c r="C5" s="9"/>
      <c r="D5" s="4" t="s">
        <v>33</v>
      </c>
      <c r="E5" s="4" t="s">
        <v>33</v>
      </c>
      <c r="F5" s="4" t="s">
        <v>33</v>
      </c>
      <c r="G5" s="4" t="s">
        <v>4</v>
      </c>
      <c r="H5" s="4" t="s">
        <v>4</v>
      </c>
      <c r="I5" s="17" t="s">
        <v>33</v>
      </c>
      <c r="J5" s="19"/>
      <c r="K5" s="19"/>
      <c r="L5" s="19"/>
      <c r="M5" s="19"/>
      <c r="N5" s="19"/>
      <c r="P5" s="18" t="s">
        <v>33</v>
      </c>
      <c r="Q5" s="4" t="s">
        <v>33</v>
      </c>
      <c r="R5" s="4" t="s">
        <v>33</v>
      </c>
    </row>
    <row r="6" spans="1:18" hidden="1" outlineLevel="1">
      <c r="A6" s="8"/>
      <c r="B6" s="9"/>
      <c r="C6" s="9"/>
      <c r="D6" s="4" t="s">
        <v>35</v>
      </c>
      <c r="E6" s="4" t="s">
        <v>35</v>
      </c>
      <c r="F6" s="4" t="s">
        <v>34</v>
      </c>
      <c r="G6" s="4" t="s">
        <v>34</v>
      </c>
      <c r="H6" s="4" t="s">
        <v>35</v>
      </c>
      <c r="I6" s="17" t="s">
        <v>35</v>
      </c>
      <c r="J6" s="19"/>
      <c r="K6" s="19"/>
      <c r="L6" s="19"/>
      <c r="M6" s="19"/>
      <c r="N6" s="19"/>
      <c r="P6" s="18" t="s">
        <v>35</v>
      </c>
      <c r="Q6" s="4" t="s">
        <v>5</v>
      </c>
      <c r="R6" s="4" t="s">
        <v>13</v>
      </c>
    </row>
    <row r="7" spans="1:18" hidden="1" outlineLevel="1">
      <c r="A7" s="8"/>
      <c r="B7" s="9"/>
      <c r="C7" s="9"/>
      <c r="D7" s="4" t="s">
        <v>6</v>
      </c>
      <c r="E7" s="4" t="s">
        <v>6</v>
      </c>
      <c r="F7" s="4" t="s">
        <v>38</v>
      </c>
      <c r="G7" s="4" t="s">
        <v>38</v>
      </c>
      <c r="H7" s="4" t="s">
        <v>38</v>
      </c>
      <c r="I7" s="17" t="s">
        <v>38</v>
      </c>
      <c r="J7" s="19"/>
      <c r="K7" s="19"/>
      <c r="L7" s="19"/>
      <c r="M7" s="19"/>
      <c r="N7" s="19"/>
      <c r="P7" s="18" t="s">
        <v>38</v>
      </c>
      <c r="Q7" s="4" t="s">
        <v>38</v>
      </c>
      <c r="R7" s="4" t="s">
        <v>38</v>
      </c>
    </row>
    <row r="8" spans="1:18" hidden="1" outlineLevel="1">
      <c r="A8" s="8"/>
      <c r="B8" s="9"/>
      <c r="C8" s="9"/>
      <c r="D8" s="4" t="s">
        <v>39</v>
      </c>
      <c r="E8" s="4" t="s">
        <v>39</v>
      </c>
      <c r="F8" s="4" t="s">
        <v>39</v>
      </c>
      <c r="G8" s="4" t="s">
        <v>39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39</v>
      </c>
      <c r="Q8" s="4" t="s">
        <v>39</v>
      </c>
      <c r="R8" s="4" t="s">
        <v>39</v>
      </c>
    </row>
    <row r="9" spans="1:18" hidden="1" outlineLevel="1">
      <c r="A9" s="8"/>
      <c r="B9" s="9"/>
      <c r="C9" s="9"/>
      <c r="D9" s="4" t="s">
        <v>40</v>
      </c>
      <c r="E9" s="4" t="s">
        <v>40</v>
      </c>
      <c r="F9" s="4" t="s">
        <v>40</v>
      </c>
      <c r="G9" s="4" t="s">
        <v>40</v>
      </c>
      <c r="H9" s="4" t="s">
        <v>40</v>
      </c>
      <c r="I9" s="17" t="s">
        <v>40</v>
      </c>
      <c r="J9" s="19"/>
      <c r="K9" s="19"/>
      <c r="L9" s="19"/>
      <c r="M9" s="19"/>
      <c r="N9" s="19"/>
      <c r="P9" s="18" t="s">
        <v>40</v>
      </c>
      <c r="Q9" s="4" t="s">
        <v>40</v>
      </c>
      <c r="R9" s="4" t="s">
        <v>40</v>
      </c>
    </row>
    <row r="10" spans="1:18" hidden="1" outlineLevel="1">
      <c r="A10" s="8"/>
      <c r="B10" s="9"/>
      <c r="C10" s="9"/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17" t="s">
        <v>42</v>
      </c>
      <c r="J10" s="19"/>
      <c r="K10" s="19"/>
      <c r="L10" s="19"/>
      <c r="M10" s="19"/>
      <c r="N10" s="19"/>
      <c r="P10" s="18" t="s">
        <v>42</v>
      </c>
      <c r="Q10" s="4" t="s">
        <v>42</v>
      </c>
      <c r="R10" s="4" t="s">
        <v>42</v>
      </c>
    </row>
    <row r="11" spans="1:18" collapsed="1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41</v>
      </c>
      <c r="I11" s="17" t="s">
        <v>41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41</v>
      </c>
    </row>
    <row r="12" spans="1:18">
      <c r="A12" s="8"/>
      <c r="B12" s="9"/>
      <c r="C12" s="9"/>
      <c r="D12" s="4" t="s">
        <v>44</v>
      </c>
      <c r="E12" s="4" t="s">
        <v>45</v>
      </c>
      <c r="F12" s="4" t="s">
        <v>44</v>
      </c>
      <c r="G12" s="4" t="s">
        <v>45</v>
      </c>
      <c r="H12" s="4" t="s">
        <v>45</v>
      </c>
      <c r="I12" s="17" t="s">
        <v>45</v>
      </c>
      <c r="J12" s="19"/>
      <c r="K12" s="19"/>
      <c r="L12" s="19"/>
      <c r="M12" s="19"/>
      <c r="N12" s="19"/>
      <c r="P12" s="18" t="s">
        <v>46</v>
      </c>
      <c r="Q12" s="4" t="s">
        <v>46</v>
      </c>
      <c r="R12" s="4" t="s">
        <v>46</v>
      </c>
    </row>
    <row r="13" spans="1:18">
      <c r="A13" s="8"/>
      <c r="B13" s="9"/>
      <c r="C13" s="9"/>
      <c r="D13" s="4" t="s">
        <v>37</v>
      </c>
      <c r="E13" s="4" t="s">
        <v>37</v>
      </c>
      <c r="F13" s="4" t="s">
        <v>36</v>
      </c>
      <c r="G13" s="4" t="s">
        <v>36</v>
      </c>
      <c r="H13" s="4" t="s">
        <v>37</v>
      </c>
      <c r="I13" s="17" t="s">
        <v>37</v>
      </c>
      <c r="J13" s="19"/>
      <c r="K13" s="19"/>
      <c r="L13" s="19"/>
      <c r="M13" s="19"/>
      <c r="N13" s="19"/>
      <c r="P13" s="18" t="s">
        <v>37</v>
      </c>
      <c r="Q13" s="4" t="s">
        <v>36</v>
      </c>
      <c r="R13" s="4" t="s">
        <v>37</v>
      </c>
    </row>
    <row r="14" spans="1:18">
      <c r="A14" s="8"/>
      <c r="B14" s="5" t="s">
        <v>158</v>
      </c>
      <c r="C14" s="5" t="s">
        <v>14</v>
      </c>
      <c r="D14" s="22">
        <v>205759571</v>
      </c>
      <c r="E14" s="22">
        <v>283046012</v>
      </c>
      <c r="F14" s="22">
        <v>66190562.205770567</v>
      </c>
      <c r="G14" s="22">
        <v>52952449.764616415</v>
      </c>
      <c r="H14" s="22">
        <v>287583931</v>
      </c>
      <c r="I14" s="23">
        <v>287583931</v>
      </c>
      <c r="J14" s="21">
        <f t="shared" ref="J14:J35" si="0">SUM(D14:E14)</f>
        <v>488805583</v>
      </c>
      <c r="K14" s="21">
        <f t="shared" ref="K14:K35" si="1">SUM(F14:G14)</f>
        <v>119143011.97038698</v>
      </c>
      <c r="L14" s="21">
        <f t="shared" ref="L14:L35" si="2">F14-D14</f>
        <v>-139569008.79422945</v>
      </c>
      <c r="M14" s="21">
        <f t="shared" ref="M14:M35" si="3">G14-E14</f>
        <v>-230093562.23538357</v>
      </c>
      <c r="N14" s="21">
        <f t="shared" ref="N14:N35" si="4">SUM(L14:M14)</f>
        <v>-369662571.02961302</v>
      </c>
      <c r="O14" s="24"/>
      <c r="P14" s="25">
        <v>488805583</v>
      </c>
      <c r="Q14" s="22">
        <v>172095461.73500338</v>
      </c>
      <c r="R14" s="22">
        <v>173397884</v>
      </c>
    </row>
    <row r="15" spans="1:18">
      <c r="A15" s="8"/>
      <c r="B15" s="5" t="s">
        <v>158</v>
      </c>
      <c r="C15" s="6" t="s">
        <v>15</v>
      </c>
      <c r="D15" s="22">
        <v>146918899</v>
      </c>
      <c r="E15" s="22">
        <v>218423666</v>
      </c>
      <c r="F15" s="22">
        <v>270481705.88098419</v>
      </c>
      <c r="G15" s="22">
        <v>216385364.70478714</v>
      </c>
      <c r="H15" s="22">
        <v>227230971</v>
      </c>
      <c r="I15" s="23">
        <v>227230971</v>
      </c>
      <c r="J15" s="21">
        <f t="shared" si="0"/>
        <v>365342565</v>
      </c>
      <c r="K15" s="21">
        <f t="shared" si="1"/>
        <v>486867070.58577132</v>
      </c>
      <c r="L15" s="21">
        <f t="shared" si="2"/>
        <v>123562806.88098419</v>
      </c>
      <c r="M15" s="21">
        <f t="shared" si="3"/>
        <v>-2038301.2952128649</v>
      </c>
      <c r="N15" s="21">
        <f t="shared" si="4"/>
        <v>121524505.58577132</v>
      </c>
      <c r="O15" s="24" t="s">
        <v>122</v>
      </c>
      <c r="P15" s="25">
        <v>365342565</v>
      </c>
      <c r="Q15" s="22">
        <v>703252435.29055846</v>
      </c>
      <c r="R15" s="22">
        <v>675238802</v>
      </c>
    </row>
    <row r="16" spans="1:18">
      <c r="A16" s="8"/>
      <c r="B16" s="5" t="s">
        <v>158</v>
      </c>
      <c r="C16" s="6" t="s">
        <v>19</v>
      </c>
      <c r="D16" s="22">
        <v>1680509</v>
      </c>
      <c r="E16" s="22">
        <v>1680507</v>
      </c>
      <c r="F16" s="22">
        <v>1741178.8461537999</v>
      </c>
      <c r="G16" s="22">
        <v>1392943.0769231</v>
      </c>
      <c r="H16" s="22">
        <v>1509020</v>
      </c>
      <c r="I16" s="23">
        <v>1509020</v>
      </c>
      <c r="J16" s="21">
        <f t="shared" si="0"/>
        <v>3361016</v>
      </c>
      <c r="K16" s="21">
        <f t="shared" si="1"/>
        <v>3134121.9230768997</v>
      </c>
      <c r="L16" s="21">
        <f t="shared" si="2"/>
        <v>60669.84615379991</v>
      </c>
      <c r="M16" s="21">
        <f t="shared" si="3"/>
        <v>-287563.92307689996</v>
      </c>
      <c r="N16" s="21">
        <f t="shared" si="4"/>
        <v>-226894.07692310004</v>
      </c>
      <c r="O16" s="24" t="s">
        <v>123</v>
      </c>
      <c r="P16" s="25">
        <v>3361016</v>
      </c>
      <c r="Q16" s="22">
        <v>4527065</v>
      </c>
      <c r="R16" s="22">
        <v>4527065</v>
      </c>
    </row>
    <row r="17" spans="1:18">
      <c r="A17" s="8"/>
      <c r="B17" s="5" t="s">
        <v>158</v>
      </c>
      <c r="C17" s="6" t="s">
        <v>16</v>
      </c>
      <c r="D17" s="22">
        <v>2652278</v>
      </c>
      <c r="E17" s="22">
        <v>521610</v>
      </c>
      <c r="F17" s="22">
        <v>628811.53846149996</v>
      </c>
      <c r="G17" s="22">
        <v>503049.23076920002</v>
      </c>
      <c r="H17" s="22">
        <v>130810</v>
      </c>
      <c r="I17" s="23">
        <v>130810</v>
      </c>
      <c r="J17" s="21">
        <f t="shared" si="0"/>
        <v>3173888</v>
      </c>
      <c r="K17" s="21">
        <f t="shared" si="1"/>
        <v>1131860.7692307001</v>
      </c>
      <c r="L17" s="21">
        <f t="shared" si="2"/>
        <v>-2023466.4615385002</v>
      </c>
      <c r="M17" s="21">
        <f t="shared" si="3"/>
        <v>-18560.769230799982</v>
      </c>
      <c r="N17" s="21">
        <f t="shared" si="4"/>
        <v>-2042027.2307693001</v>
      </c>
      <c r="O17" s="24"/>
      <c r="P17" s="25">
        <v>3173888</v>
      </c>
      <c r="Q17" s="22">
        <v>1634909.9999998999</v>
      </c>
      <c r="R17" s="22">
        <v>1634910</v>
      </c>
    </row>
    <row r="18" spans="1:18">
      <c r="A18" s="8"/>
      <c r="B18" s="5" t="s">
        <v>158</v>
      </c>
      <c r="C18" s="6" t="s">
        <v>20</v>
      </c>
      <c r="D18" s="22">
        <v>0</v>
      </c>
      <c r="E18" s="22">
        <v>0</v>
      </c>
      <c r="F18" s="22">
        <v>-264322784.99999991</v>
      </c>
      <c r="G18" s="22">
        <v>-211458228</v>
      </c>
      <c r="H18" s="22">
        <v>0</v>
      </c>
      <c r="I18" s="23">
        <v>0</v>
      </c>
      <c r="J18" s="21">
        <f t="shared" si="0"/>
        <v>0</v>
      </c>
      <c r="K18" s="21">
        <f t="shared" si="1"/>
        <v>-475781012.99999988</v>
      </c>
      <c r="L18" s="21">
        <f t="shared" si="2"/>
        <v>-264322784.99999991</v>
      </c>
      <c r="M18" s="21">
        <f t="shared" si="3"/>
        <v>-211458228</v>
      </c>
      <c r="N18" s="21">
        <f t="shared" si="4"/>
        <v>-475781012.99999988</v>
      </c>
      <c r="O18" s="24" t="s">
        <v>124</v>
      </c>
      <c r="P18" s="25">
        <v>0</v>
      </c>
      <c r="Q18" s="22">
        <v>-687239240.99999988</v>
      </c>
      <c r="R18" s="22">
        <v>-687239241</v>
      </c>
    </row>
    <row r="19" spans="1:18">
      <c r="A19" s="8"/>
      <c r="B19" s="5" t="s">
        <v>158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158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158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>
      <c r="A22" s="8"/>
      <c r="B22" s="5" t="s">
        <v>158</v>
      </c>
      <c r="C22" s="6" t="s">
        <v>17</v>
      </c>
      <c r="D22" s="22">
        <v>41828594</v>
      </c>
      <c r="E22" s="22">
        <v>62420229</v>
      </c>
      <c r="F22" s="22">
        <v>57661650.940170959</v>
      </c>
      <c r="G22" s="22">
        <v>46129320.75213699</v>
      </c>
      <c r="H22" s="22">
        <v>58682130</v>
      </c>
      <c r="I22" s="23">
        <v>58682130</v>
      </c>
      <c r="J22" s="21">
        <f t="shared" si="0"/>
        <v>104248823</v>
      </c>
      <c r="K22" s="21">
        <f t="shared" si="1"/>
        <v>103790971.69230795</v>
      </c>
      <c r="L22" s="21">
        <f t="shared" si="2"/>
        <v>15833056.940170959</v>
      </c>
      <c r="M22" s="21">
        <f t="shared" si="3"/>
        <v>-16290908.24786301</v>
      </c>
      <c r="N22" s="21">
        <f t="shared" si="4"/>
        <v>-457851.30769205093</v>
      </c>
      <c r="O22" s="24" t="s">
        <v>131</v>
      </c>
      <c r="P22" s="25">
        <v>104248823</v>
      </c>
      <c r="Q22" s="22">
        <v>149920292.44444492</v>
      </c>
      <c r="R22" s="22">
        <v>172302400</v>
      </c>
    </row>
    <row r="23" spans="1:18" hidden="1" outlineLevel="1">
      <c r="A23" s="8"/>
      <c r="B23" s="5" t="s">
        <v>158</v>
      </c>
      <c r="C23" s="7" t="s">
        <v>21</v>
      </c>
      <c r="D23" s="22">
        <v>10203680</v>
      </c>
      <c r="E23" s="22">
        <v>46694376</v>
      </c>
      <c r="F23" s="22">
        <v>39223231.538461499</v>
      </c>
      <c r="G23" s="22">
        <v>31378585.230769198</v>
      </c>
      <c r="H23" s="22">
        <v>34574948</v>
      </c>
      <c r="I23" s="23">
        <v>34574948</v>
      </c>
      <c r="J23" s="21">
        <f t="shared" si="0"/>
        <v>56898056</v>
      </c>
      <c r="K23" s="21">
        <f t="shared" si="1"/>
        <v>70601816.769230694</v>
      </c>
      <c r="L23" s="21">
        <f t="shared" si="2"/>
        <v>29019551.538461499</v>
      </c>
      <c r="M23" s="21">
        <f t="shared" si="3"/>
        <v>-15315790.769230802</v>
      </c>
      <c r="N23" s="21">
        <f t="shared" si="4"/>
        <v>13703760.769230697</v>
      </c>
      <c r="O23" s="24" t="s">
        <v>126</v>
      </c>
      <c r="P23" s="25">
        <v>56898056</v>
      </c>
      <c r="Q23" s="22">
        <v>101980401.9999999</v>
      </c>
      <c r="R23" s="22">
        <v>118244581</v>
      </c>
    </row>
    <row r="24" spans="1:18" hidden="1" outlineLevel="1">
      <c r="A24" s="8"/>
      <c r="B24" s="5" t="s">
        <v>158</v>
      </c>
      <c r="C24" s="7" t="s">
        <v>22</v>
      </c>
      <c r="D24" s="22">
        <v>0</v>
      </c>
      <c r="E24" s="22">
        <v>134520</v>
      </c>
      <c r="F24" s="22">
        <v>0</v>
      </c>
      <c r="G24" s="22">
        <v>0</v>
      </c>
      <c r="H24" s="22">
        <v>125220</v>
      </c>
      <c r="I24" s="23">
        <v>125220</v>
      </c>
      <c r="J24" s="21">
        <f t="shared" si="0"/>
        <v>134520</v>
      </c>
      <c r="K24" s="21">
        <f t="shared" si="1"/>
        <v>0</v>
      </c>
      <c r="L24" s="21">
        <f t="shared" si="2"/>
        <v>0</v>
      </c>
      <c r="M24" s="21">
        <f t="shared" si="3"/>
        <v>-134520</v>
      </c>
      <c r="N24" s="21">
        <f t="shared" si="4"/>
        <v>-134520</v>
      </c>
      <c r="O24" s="24"/>
      <c r="P24" s="25">
        <v>134520</v>
      </c>
      <c r="Q24" s="22">
        <v>0</v>
      </c>
      <c r="R24" s="22">
        <v>628990</v>
      </c>
    </row>
    <row r="25" spans="1:18" hidden="1" outlineLevel="1">
      <c r="A25" s="8"/>
      <c r="B25" s="5" t="s">
        <v>158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hidden="1" outlineLevel="1">
      <c r="A26" s="8"/>
      <c r="B26" s="5" t="s">
        <v>158</v>
      </c>
      <c r="C26" s="7" t="s">
        <v>23</v>
      </c>
      <c r="D26" s="22">
        <v>7928200</v>
      </c>
      <c r="E26" s="22">
        <v>19996457</v>
      </c>
      <c r="F26" s="22">
        <v>10251137.692307699</v>
      </c>
      <c r="G26" s="22">
        <v>8200910.1538461996</v>
      </c>
      <c r="H26" s="22">
        <v>12954743</v>
      </c>
      <c r="I26" s="23">
        <v>12954743</v>
      </c>
      <c r="J26" s="21">
        <f t="shared" si="0"/>
        <v>27924657</v>
      </c>
      <c r="K26" s="21">
        <f t="shared" si="1"/>
        <v>18452047.8461539</v>
      </c>
      <c r="L26" s="21">
        <f t="shared" si="2"/>
        <v>2322937.6923076995</v>
      </c>
      <c r="M26" s="21">
        <f t="shared" si="3"/>
        <v>-11795546.846153799</v>
      </c>
      <c r="N26" s="21">
        <f t="shared" si="4"/>
        <v>-9472609.1538461</v>
      </c>
      <c r="O26" s="24" t="s">
        <v>130</v>
      </c>
      <c r="P26" s="25">
        <v>27924657</v>
      </c>
      <c r="Q26" s="22">
        <v>26652958.000000097</v>
      </c>
      <c r="R26" s="22">
        <v>26652958</v>
      </c>
    </row>
    <row r="27" spans="1:18" hidden="1" outlineLevel="1">
      <c r="A27" s="8"/>
      <c r="B27" s="5" t="s">
        <v>158</v>
      </c>
      <c r="C27" s="7" t="s">
        <v>24</v>
      </c>
      <c r="D27" s="22">
        <v>19636965</v>
      </c>
      <c r="E27" s="22">
        <v>-13248025</v>
      </c>
      <c r="F27" s="22">
        <v>3506604.2307691998</v>
      </c>
      <c r="G27" s="22">
        <v>2805283.3846153999</v>
      </c>
      <c r="H27" s="22">
        <v>2098141</v>
      </c>
      <c r="I27" s="23">
        <v>2098141</v>
      </c>
      <c r="J27" s="21">
        <f t="shared" si="0"/>
        <v>6388940</v>
      </c>
      <c r="K27" s="21">
        <f t="shared" si="1"/>
        <v>6311887.6153845992</v>
      </c>
      <c r="L27" s="21">
        <f t="shared" si="2"/>
        <v>-16130360.7692308</v>
      </c>
      <c r="M27" s="21">
        <f t="shared" si="3"/>
        <v>16053308.384615399</v>
      </c>
      <c r="N27" s="21">
        <f t="shared" si="4"/>
        <v>-77052.384615400806</v>
      </c>
      <c r="O27" s="24" t="s">
        <v>125</v>
      </c>
      <c r="P27" s="25">
        <v>6388940</v>
      </c>
      <c r="Q27" s="22">
        <v>9117171</v>
      </c>
      <c r="R27" s="22">
        <v>9382171</v>
      </c>
    </row>
    <row r="28" spans="1:18" hidden="1" outlineLevel="1">
      <c r="A28" s="8"/>
      <c r="B28" s="5" t="s">
        <v>158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ht="15" hidden="1" outlineLevel="1">
      <c r="A29" s="8"/>
      <c r="B29" s="5" t="s">
        <v>158</v>
      </c>
      <c r="C29" s="7" t="s">
        <v>25</v>
      </c>
      <c r="D29" s="22">
        <v>1660027</v>
      </c>
      <c r="E29" s="22">
        <v>1761413</v>
      </c>
      <c r="F29" s="22">
        <v>-2992713.6752136392</v>
      </c>
      <c r="G29" s="22">
        <v>-2394170.9401708087</v>
      </c>
      <c r="H29" s="22">
        <v>666715</v>
      </c>
      <c r="I29" s="23">
        <v>666715</v>
      </c>
      <c r="J29" s="21">
        <f t="shared" si="0"/>
        <v>3421440</v>
      </c>
      <c r="K29" s="21">
        <f t="shared" si="1"/>
        <v>-5386884.6153844483</v>
      </c>
      <c r="L29" s="21">
        <f t="shared" si="2"/>
        <v>-4652740.6752136387</v>
      </c>
      <c r="M29" s="21">
        <f t="shared" si="3"/>
        <v>-4155583.9401708087</v>
      </c>
      <c r="N29" s="21">
        <f t="shared" si="4"/>
        <v>-8808324.6153844483</v>
      </c>
      <c r="O29" s="50" t="s">
        <v>127</v>
      </c>
      <c r="P29" s="25">
        <v>3421440</v>
      </c>
      <c r="Q29" s="22">
        <v>-7781055.555555257</v>
      </c>
      <c r="R29" s="22">
        <v>1938126</v>
      </c>
    </row>
    <row r="30" spans="1:18" hidden="1" outlineLevel="1">
      <c r="A30" s="8"/>
      <c r="B30" s="5" t="s">
        <v>158</v>
      </c>
      <c r="C30" s="7" t="s">
        <v>26</v>
      </c>
      <c r="D30" s="22">
        <v>2445235</v>
      </c>
      <c r="E30" s="22">
        <v>4732977</v>
      </c>
      <c r="F30" s="22">
        <v>2440073.4615385002</v>
      </c>
      <c r="G30" s="22">
        <v>1952058.7692308</v>
      </c>
      <c r="H30" s="22">
        <v>7161547</v>
      </c>
      <c r="I30" s="23">
        <v>7161547</v>
      </c>
      <c r="J30" s="21">
        <f t="shared" si="0"/>
        <v>7178212</v>
      </c>
      <c r="K30" s="21">
        <f t="shared" si="1"/>
        <v>4392132.2307692999</v>
      </c>
      <c r="L30" s="21">
        <f t="shared" si="2"/>
        <v>-5161.5384614998475</v>
      </c>
      <c r="M30" s="21">
        <f t="shared" si="3"/>
        <v>-2780918.2307692003</v>
      </c>
      <c r="N30" s="21">
        <f t="shared" si="4"/>
        <v>-2786079.7692307001</v>
      </c>
      <c r="O30" s="24" t="s">
        <v>128</v>
      </c>
      <c r="P30" s="25">
        <v>7178212</v>
      </c>
      <c r="Q30" s="22">
        <v>6344191.0000001006</v>
      </c>
      <c r="R30" s="22">
        <v>10720191</v>
      </c>
    </row>
    <row r="31" spans="1:18" hidden="1" outlineLevel="1">
      <c r="A31" s="8"/>
      <c r="B31" s="5" t="s">
        <v>158</v>
      </c>
      <c r="C31" s="7" t="s">
        <v>28</v>
      </c>
      <c r="D31" s="22">
        <v>15000</v>
      </c>
      <c r="E31" s="22">
        <v>864000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879000</v>
      </c>
      <c r="K31" s="21">
        <f t="shared" si="1"/>
        <v>0</v>
      </c>
      <c r="L31" s="21">
        <f t="shared" si="2"/>
        <v>-15000</v>
      </c>
      <c r="M31" s="21">
        <f t="shared" si="3"/>
        <v>-864000</v>
      </c>
      <c r="N31" s="21">
        <f t="shared" si="4"/>
        <v>-879000</v>
      </c>
      <c r="O31" s="24" t="s">
        <v>129</v>
      </c>
      <c r="P31" s="25">
        <v>879000</v>
      </c>
      <c r="Q31" s="22">
        <v>0</v>
      </c>
      <c r="R31" s="22">
        <v>1006000</v>
      </c>
    </row>
    <row r="32" spans="1:18" hidden="1" outlineLevel="1">
      <c r="A32" s="8"/>
      <c r="B32" s="5" t="s">
        <v>158</v>
      </c>
      <c r="C32" s="7" t="s">
        <v>27</v>
      </c>
      <c r="D32" s="22">
        <v>-60513</v>
      </c>
      <c r="E32" s="22">
        <v>1484511</v>
      </c>
      <c r="F32" s="22">
        <v>5233317.6923077004</v>
      </c>
      <c r="G32" s="22">
        <v>4186654.1538462001</v>
      </c>
      <c r="H32" s="22">
        <v>1100816</v>
      </c>
      <c r="I32" s="23">
        <v>1100816</v>
      </c>
      <c r="J32" s="21">
        <f t="shared" si="0"/>
        <v>1423998</v>
      </c>
      <c r="K32" s="21">
        <f t="shared" si="1"/>
        <v>9419971.8461539</v>
      </c>
      <c r="L32" s="21">
        <f t="shared" si="2"/>
        <v>5293830.6923077004</v>
      </c>
      <c r="M32" s="21">
        <f t="shared" si="3"/>
        <v>2702143.1538462001</v>
      </c>
      <c r="N32" s="21">
        <f t="shared" si="4"/>
        <v>7995973.8461539</v>
      </c>
      <c r="O32" s="24"/>
      <c r="P32" s="25">
        <v>1423998</v>
      </c>
      <c r="Q32" s="22">
        <v>13606626.000000101</v>
      </c>
      <c r="R32" s="22">
        <v>3729383</v>
      </c>
    </row>
    <row r="33" spans="1:18" hidden="1" outlineLevel="1">
      <c r="A33" s="8"/>
      <c r="B33" s="5" t="s">
        <v>158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hidden="1" outlineLevel="1">
      <c r="A34" s="8"/>
      <c r="B34" s="5" t="s">
        <v>158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 collapsed="1">
      <c r="A35" s="8"/>
      <c r="B35" s="5" t="s">
        <v>158</v>
      </c>
      <c r="C35" s="6" t="s">
        <v>18</v>
      </c>
      <c r="D35" s="22">
        <v>12679291</v>
      </c>
      <c r="E35" s="22">
        <v>0</v>
      </c>
      <c r="F35" s="22">
        <v>0</v>
      </c>
      <c r="G35" s="22">
        <v>0</v>
      </c>
      <c r="H35" s="22">
        <v>31000</v>
      </c>
      <c r="I35" s="23">
        <v>31000</v>
      </c>
      <c r="J35" s="21">
        <f t="shared" si="0"/>
        <v>12679291</v>
      </c>
      <c r="K35" s="21">
        <f t="shared" si="1"/>
        <v>0</v>
      </c>
      <c r="L35" s="21">
        <f t="shared" si="2"/>
        <v>-12679291</v>
      </c>
      <c r="M35" s="21">
        <f t="shared" si="3"/>
        <v>0</v>
      </c>
      <c r="N35" s="21">
        <f t="shared" si="4"/>
        <v>-12679291</v>
      </c>
      <c r="O35" s="24"/>
      <c r="P35" s="25">
        <v>12679291</v>
      </c>
      <c r="Q35" s="22">
        <v>0</v>
      </c>
      <c r="R35" s="22">
        <v>6933948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5.5546875" style="16" customWidth="1"/>
    <col min="3" max="3" width="34.109375" style="16" bestFit="1" customWidth="1"/>
    <col min="4" max="7" width="15.5546875" style="16" customWidth="1"/>
    <col min="8" max="9" width="15.5546875" style="16" hidden="1" customWidth="1" outlineLevel="1"/>
    <col min="10" max="10" width="15.5546875" style="16" customWidth="1" collapsed="1"/>
    <col min="11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hidden="1" outlineLevel="1">
      <c r="B1" s="9"/>
      <c r="C1" s="9"/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17" t="s">
        <v>43</v>
      </c>
      <c r="P1" s="18" t="s">
        <v>43</v>
      </c>
      <c r="Q1" s="4" t="s">
        <v>43</v>
      </c>
      <c r="R1" s="4" t="s">
        <v>43</v>
      </c>
    </row>
    <row r="2" spans="1:18" hidden="1" outlineLevel="1">
      <c r="A2" s="8"/>
      <c r="B2" s="9"/>
      <c r="C2" s="9"/>
      <c r="D2" s="4" t="s">
        <v>30</v>
      </c>
      <c r="E2" s="4" t="s">
        <v>30</v>
      </c>
      <c r="F2" s="4" t="s">
        <v>1</v>
      </c>
      <c r="G2" s="4" t="s">
        <v>1</v>
      </c>
      <c r="H2" s="4" t="s">
        <v>30</v>
      </c>
      <c r="I2" s="17" t="s">
        <v>30</v>
      </c>
      <c r="J2" s="19"/>
      <c r="K2" s="19"/>
      <c r="L2" s="19"/>
      <c r="M2" s="19"/>
      <c r="N2" s="19"/>
      <c r="P2" s="18" t="s">
        <v>30</v>
      </c>
      <c r="Q2" s="4" t="s">
        <v>30</v>
      </c>
      <c r="R2" s="4" t="s">
        <v>30</v>
      </c>
    </row>
    <row r="3" spans="1:18" hidden="1" outlineLevel="1">
      <c r="A3" s="8"/>
      <c r="B3" s="9"/>
      <c r="C3" s="9"/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17" t="s">
        <v>31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31</v>
      </c>
    </row>
    <row r="4" spans="1:18" hidden="1" outlineLevel="1">
      <c r="A4" s="8"/>
      <c r="B4" s="9"/>
      <c r="C4" s="9"/>
      <c r="D4" s="4" t="s">
        <v>3</v>
      </c>
      <c r="E4" s="4" t="s">
        <v>32</v>
      </c>
      <c r="F4" s="4" t="s">
        <v>32</v>
      </c>
      <c r="G4" s="4" t="s">
        <v>32</v>
      </c>
      <c r="H4" s="4" t="s">
        <v>32</v>
      </c>
      <c r="I4" s="17" t="s">
        <v>32</v>
      </c>
      <c r="J4" s="19"/>
      <c r="K4" s="19"/>
      <c r="L4" s="19"/>
      <c r="M4" s="19"/>
      <c r="N4" s="19"/>
      <c r="P4" s="18" t="s">
        <v>32</v>
      </c>
      <c r="Q4" s="4" t="s">
        <v>32</v>
      </c>
      <c r="R4" s="4" t="s">
        <v>32</v>
      </c>
    </row>
    <row r="5" spans="1:18" hidden="1" outlineLevel="1">
      <c r="A5" s="8"/>
      <c r="B5" s="9"/>
      <c r="C5" s="9"/>
      <c r="D5" s="4" t="s">
        <v>33</v>
      </c>
      <c r="E5" s="4" t="s">
        <v>33</v>
      </c>
      <c r="F5" s="4" t="s">
        <v>33</v>
      </c>
      <c r="G5" s="4" t="s">
        <v>4</v>
      </c>
      <c r="H5" s="4" t="s">
        <v>4</v>
      </c>
      <c r="I5" s="17" t="s">
        <v>33</v>
      </c>
      <c r="J5" s="19"/>
      <c r="K5" s="19"/>
      <c r="L5" s="19"/>
      <c r="M5" s="19"/>
      <c r="N5" s="19"/>
      <c r="P5" s="18" t="s">
        <v>33</v>
      </c>
      <c r="Q5" s="4" t="s">
        <v>33</v>
      </c>
      <c r="R5" s="4" t="s">
        <v>33</v>
      </c>
    </row>
    <row r="6" spans="1:18" hidden="1" outlineLevel="1">
      <c r="A6" s="8"/>
      <c r="B6" s="9"/>
      <c r="C6" s="9"/>
      <c r="D6" s="4" t="s">
        <v>35</v>
      </c>
      <c r="E6" s="4" t="s">
        <v>35</v>
      </c>
      <c r="F6" s="4" t="s">
        <v>34</v>
      </c>
      <c r="G6" s="4" t="s">
        <v>34</v>
      </c>
      <c r="H6" s="4" t="s">
        <v>35</v>
      </c>
      <c r="I6" s="17" t="s">
        <v>35</v>
      </c>
      <c r="J6" s="19"/>
      <c r="K6" s="19"/>
      <c r="L6" s="19"/>
      <c r="M6" s="19"/>
      <c r="N6" s="19"/>
      <c r="P6" s="18" t="s">
        <v>35</v>
      </c>
      <c r="Q6" s="4" t="s">
        <v>5</v>
      </c>
      <c r="R6" s="4" t="s">
        <v>13</v>
      </c>
    </row>
    <row r="7" spans="1:18" hidden="1" outlineLevel="1">
      <c r="A7" s="8"/>
      <c r="B7" s="9"/>
      <c r="C7" s="9"/>
      <c r="D7" s="4" t="s">
        <v>6</v>
      </c>
      <c r="E7" s="4" t="s">
        <v>6</v>
      </c>
      <c r="F7" s="4" t="s">
        <v>38</v>
      </c>
      <c r="G7" s="4" t="s">
        <v>38</v>
      </c>
      <c r="H7" s="4" t="s">
        <v>38</v>
      </c>
      <c r="I7" s="17" t="s">
        <v>38</v>
      </c>
      <c r="J7" s="19"/>
      <c r="K7" s="19"/>
      <c r="L7" s="19"/>
      <c r="M7" s="19"/>
      <c r="N7" s="19"/>
      <c r="P7" s="18" t="s">
        <v>38</v>
      </c>
      <c r="Q7" s="4" t="s">
        <v>38</v>
      </c>
      <c r="R7" s="4" t="s">
        <v>38</v>
      </c>
    </row>
    <row r="8" spans="1:18" hidden="1" outlineLevel="1">
      <c r="A8" s="8"/>
      <c r="B8" s="9"/>
      <c r="C8" s="9"/>
      <c r="D8" s="4" t="s">
        <v>39</v>
      </c>
      <c r="E8" s="4" t="s">
        <v>39</v>
      </c>
      <c r="F8" s="4" t="s">
        <v>39</v>
      </c>
      <c r="G8" s="4" t="s">
        <v>39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39</v>
      </c>
      <c r="Q8" s="4" t="s">
        <v>39</v>
      </c>
      <c r="R8" s="4" t="s">
        <v>39</v>
      </c>
    </row>
    <row r="9" spans="1:18" hidden="1" outlineLevel="1">
      <c r="A9" s="8"/>
      <c r="B9" s="9"/>
      <c r="C9" s="9"/>
      <c r="D9" s="4" t="s">
        <v>40</v>
      </c>
      <c r="E9" s="4" t="s">
        <v>40</v>
      </c>
      <c r="F9" s="4" t="s">
        <v>40</v>
      </c>
      <c r="G9" s="4" t="s">
        <v>40</v>
      </c>
      <c r="H9" s="4" t="s">
        <v>40</v>
      </c>
      <c r="I9" s="17" t="s">
        <v>40</v>
      </c>
      <c r="J9" s="19"/>
      <c r="K9" s="19"/>
      <c r="L9" s="19"/>
      <c r="M9" s="19"/>
      <c r="N9" s="19"/>
      <c r="P9" s="18" t="s">
        <v>40</v>
      </c>
      <c r="Q9" s="4" t="s">
        <v>40</v>
      </c>
      <c r="R9" s="4" t="s">
        <v>40</v>
      </c>
    </row>
    <row r="10" spans="1:18" hidden="1" outlineLevel="1">
      <c r="A10" s="8"/>
      <c r="B10" s="9"/>
      <c r="C10" s="9"/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17" t="s">
        <v>42</v>
      </c>
      <c r="J10" s="19"/>
      <c r="K10" s="19"/>
      <c r="L10" s="19"/>
      <c r="M10" s="19"/>
      <c r="N10" s="19"/>
      <c r="P10" s="18" t="s">
        <v>42</v>
      </c>
      <c r="Q10" s="4" t="s">
        <v>42</v>
      </c>
      <c r="R10" s="4" t="s">
        <v>42</v>
      </c>
    </row>
    <row r="11" spans="1:18" collapsed="1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41</v>
      </c>
      <c r="I11" s="17" t="s">
        <v>41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41</v>
      </c>
    </row>
    <row r="12" spans="1:18">
      <c r="A12" s="8"/>
      <c r="B12" s="9"/>
      <c r="C12" s="9"/>
      <c r="D12" s="4" t="s">
        <v>44</v>
      </c>
      <c r="E12" s="4" t="s">
        <v>45</v>
      </c>
      <c r="F12" s="4" t="s">
        <v>44</v>
      </c>
      <c r="G12" s="4" t="s">
        <v>45</v>
      </c>
      <c r="H12" s="4" t="s">
        <v>45</v>
      </c>
      <c r="I12" s="17" t="s">
        <v>45</v>
      </c>
      <c r="J12" s="19"/>
      <c r="K12" s="19"/>
      <c r="L12" s="19"/>
      <c r="M12" s="19"/>
      <c r="N12" s="19"/>
      <c r="P12" s="18" t="s">
        <v>46</v>
      </c>
      <c r="Q12" s="4" t="s">
        <v>46</v>
      </c>
      <c r="R12" s="4" t="s">
        <v>46</v>
      </c>
    </row>
    <row r="13" spans="1:18">
      <c r="A13" s="8"/>
      <c r="B13" s="9"/>
      <c r="C13" s="9"/>
      <c r="D13" s="4" t="s">
        <v>37</v>
      </c>
      <c r="E13" s="4" t="s">
        <v>37</v>
      </c>
      <c r="F13" s="4" t="s">
        <v>36</v>
      </c>
      <c r="G13" s="4" t="s">
        <v>36</v>
      </c>
      <c r="H13" s="4" t="s">
        <v>37</v>
      </c>
      <c r="I13" s="17" t="s">
        <v>37</v>
      </c>
      <c r="J13" s="19"/>
      <c r="K13" s="19"/>
      <c r="L13" s="19"/>
      <c r="M13" s="19"/>
      <c r="N13" s="19"/>
      <c r="P13" s="18" t="s">
        <v>37</v>
      </c>
      <c r="Q13" s="4" t="s">
        <v>36</v>
      </c>
      <c r="R13" s="4" t="s">
        <v>37</v>
      </c>
    </row>
    <row r="14" spans="1:18">
      <c r="A14" s="8"/>
      <c r="B14" s="5" t="s">
        <v>159</v>
      </c>
      <c r="C14" s="5" t="s">
        <v>14</v>
      </c>
      <c r="D14" s="22">
        <v>245286395</v>
      </c>
      <c r="E14" s="22">
        <v>373473982</v>
      </c>
      <c r="F14" s="22">
        <v>323410969.5781725</v>
      </c>
      <c r="G14" s="22">
        <v>258728775.66253805</v>
      </c>
      <c r="H14" s="22">
        <v>263333545</v>
      </c>
      <c r="I14" s="23">
        <v>263333545</v>
      </c>
      <c r="J14" s="21">
        <f t="shared" ref="J14:J35" si="0">SUM(D14:E14)</f>
        <v>618760377</v>
      </c>
      <c r="K14" s="21">
        <f t="shared" ref="K14:K35" si="1">SUM(F14:G14)</f>
        <v>582139745.2407105</v>
      </c>
      <c r="L14" s="21">
        <f t="shared" ref="L14:L35" si="2">F14-D14</f>
        <v>78124574.578172505</v>
      </c>
      <c r="M14" s="21">
        <f t="shared" ref="M14:M35" si="3">G14-E14</f>
        <v>-114745206.33746195</v>
      </c>
      <c r="N14" s="21">
        <f t="shared" ref="N14:N35" si="4">SUM(L14:M14)</f>
        <v>-36620631.759289443</v>
      </c>
      <c r="O14" s="24"/>
      <c r="P14" s="25">
        <v>618760377</v>
      </c>
      <c r="Q14" s="22">
        <v>840868520.90324855</v>
      </c>
      <c r="R14" s="22">
        <v>844021341</v>
      </c>
    </row>
    <row r="15" spans="1:18" ht="15">
      <c r="A15" s="8"/>
      <c r="B15" s="5" t="s">
        <v>159</v>
      </c>
      <c r="C15" s="6" t="s">
        <v>15</v>
      </c>
      <c r="D15" s="22">
        <v>173997279</v>
      </c>
      <c r="E15" s="22">
        <v>317004299</v>
      </c>
      <c r="F15" s="22">
        <v>257370532.65509543</v>
      </c>
      <c r="G15" s="22">
        <v>205896426.12407655</v>
      </c>
      <c r="H15" s="22">
        <v>208237256</v>
      </c>
      <c r="I15" s="23">
        <v>208237256</v>
      </c>
      <c r="J15" s="21">
        <f t="shared" si="0"/>
        <v>491001578</v>
      </c>
      <c r="K15" s="21">
        <f t="shared" si="1"/>
        <v>463266958.77917194</v>
      </c>
      <c r="L15" s="21">
        <f t="shared" si="2"/>
        <v>83373253.655095428</v>
      </c>
      <c r="M15" s="21">
        <f t="shared" si="3"/>
        <v>-111107872.87592345</v>
      </c>
      <c r="N15" s="21">
        <f t="shared" si="4"/>
        <v>-27734619.220828027</v>
      </c>
      <c r="O15" s="24" t="s">
        <v>132</v>
      </c>
      <c r="P15" s="25">
        <v>491001578</v>
      </c>
      <c r="Q15" s="22">
        <v>669163384.90324855</v>
      </c>
      <c r="R15" s="22">
        <v>651247205</v>
      </c>
    </row>
    <row r="16" spans="1:18">
      <c r="A16" s="8"/>
      <c r="B16" s="5" t="s">
        <v>159</v>
      </c>
      <c r="C16" s="6" t="s">
        <v>19</v>
      </c>
      <c r="D16" s="22">
        <v>1711870</v>
      </c>
      <c r="E16" s="22">
        <v>1711871</v>
      </c>
      <c r="F16" s="22">
        <v>1975234.6153845999</v>
      </c>
      <c r="G16" s="22">
        <v>1580187.6923076999</v>
      </c>
      <c r="H16" s="22">
        <v>1711871</v>
      </c>
      <c r="I16" s="23">
        <v>1711871</v>
      </c>
      <c r="J16" s="21">
        <f t="shared" si="0"/>
        <v>3423741</v>
      </c>
      <c r="K16" s="21">
        <f t="shared" si="1"/>
        <v>3555422.3076922996</v>
      </c>
      <c r="L16" s="21">
        <f t="shared" si="2"/>
        <v>263364.61538459989</v>
      </c>
      <c r="M16" s="21">
        <f t="shared" si="3"/>
        <v>-131683.30769230006</v>
      </c>
      <c r="N16" s="21">
        <f t="shared" si="4"/>
        <v>131681.30769229983</v>
      </c>
      <c r="O16" s="24"/>
      <c r="P16" s="25">
        <v>3423741</v>
      </c>
      <c r="Q16" s="22">
        <v>5135610</v>
      </c>
      <c r="R16" s="22">
        <v>5135610</v>
      </c>
    </row>
    <row r="17" spans="1:18">
      <c r="A17" s="8"/>
      <c r="B17" s="5" t="s">
        <v>159</v>
      </c>
      <c r="C17" s="6" t="s">
        <v>16</v>
      </c>
      <c r="D17" s="22">
        <v>1787220</v>
      </c>
      <c r="E17" s="22">
        <v>903700</v>
      </c>
      <c r="F17" s="22">
        <v>1706991.5384615001</v>
      </c>
      <c r="G17" s="22">
        <v>1365593.2307692</v>
      </c>
      <c r="H17" s="22">
        <v>896730</v>
      </c>
      <c r="I17" s="23">
        <v>896730</v>
      </c>
      <c r="J17" s="21">
        <f t="shared" si="0"/>
        <v>2690920</v>
      </c>
      <c r="K17" s="21">
        <f t="shared" si="1"/>
        <v>3072584.7692307001</v>
      </c>
      <c r="L17" s="21">
        <f t="shared" si="2"/>
        <v>-80228.46153849992</v>
      </c>
      <c r="M17" s="21">
        <f t="shared" si="3"/>
        <v>461893.23076920002</v>
      </c>
      <c r="N17" s="21">
        <f t="shared" si="4"/>
        <v>381664.7692307001</v>
      </c>
      <c r="O17" s="24"/>
      <c r="P17" s="25">
        <v>2690920</v>
      </c>
      <c r="Q17" s="22">
        <v>4438177.9999999003</v>
      </c>
      <c r="R17" s="22">
        <v>4438178</v>
      </c>
    </row>
    <row r="18" spans="1:18">
      <c r="A18" s="8"/>
      <c r="B18" s="5" t="s">
        <v>159</v>
      </c>
      <c r="C18" s="6" t="s">
        <v>20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1">
        <f t="shared" si="0"/>
        <v>0</v>
      </c>
      <c r="K18" s="21">
        <f t="shared" si="1"/>
        <v>0</v>
      </c>
      <c r="L18" s="21">
        <f t="shared" si="2"/>
        <v>0</v>
      </c>
      <c r="M18" s="21">
        <f t="shared" si="3"/>
        <v>0</v>
      </c>
      <c r="N18" s="21">
        <f t="shared" si="4"/>
        <v>0</v>
      </c>
      <c r="O18" s="24"/>
      <c r="P18" s="25">
        <v>0</v>
      </c>
      <c r="Q18" s="22">
        <v>0</v>
      </c>
      <c r="R18" s="22">
        <v>0</v>
      </c>
    </row>
    <row r="19" spans="1:18">
      <c r="A19" s="8"/>
      <c r="B19" s="5" t="s">
        <v>159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159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159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 ht="17.399999999999999">
      <c r="A22" s="8"/>
      <c r="B22" s="5" t="s">
        <v>159</v>
      </c>
      <c r="C22" s="6" t="s">
        <v>17</v>
      </c>
      <c r="D22" s="22">
        <v>56922062</v>
      </c>
      <c r="E22" s="22">
        <v>53854112</v>
      </c>
      <c r="F22" s="22">
        <v>62358210.769231007</v>
      </c>
      <c r="G22" s="22">
        <v>49886568.615384601</v>
      </c>
      <c r="H22" s="22">
        <v>52487688</v>
      </c>
      <c r="I22" s="23">
        <v>52487688</v>
      </c>
      <c r="J22" s="21">
        <f t="shared" si="0"/>
        <v>110776174</v>
      </c>
      <c r="K22" s="21">
        <f t="shared" si="1"/>
        <v>112244779.3846156</v>
      </c>
      <c r="L22" s="21">
        <f t="shared" si="2"/>
        <v>5436148.7692310065</v>
      </c>
      <c r="M22" s="21">
        <f t="shared" si="3"/>
        <v>-3967543.3846153989</v>
      </c>
      <c r="N22" s="21">
        <f t="shared" si="4"/>
        <v>1468605.3846156076</v>
      </c>
      <c r="O22" s="52" t="s">
        <v>121</v>
      </c>
      <c r="P22" s="25">
        <v>110776174</v>
      </c>
      <c r="Q22" s="22">
        <v>162131348.00000021</v>
      </c>
      <c r="R22" s="22">
        <v>175669860</v>
      </c>
    </row>
    <row r="23" spans="1:18" hidden="1" outlineLevel="1">
      <c r="A23" s="8"/>
      <c r="B23" s="5" t="s">
        <v>159</v>
      </c>
      <c r="C23" s="7" t="s">
        <v>21</v>
      </c>
      <c r="D23" s="22">
        <v>12119330</v>
      </c>
      <c r="E23" s="22">
        <v>41379120</v>
      </c>
      <c r="F23" s="22">
        <v>38439311.923077002</v>
      </c>
      <c r="G23" s="22">
        <v>30751449.538461603</v>
      </c>
      <c r="H23" s="22">
        <v>36216086</v>
      </c>
      <c r="I23" s="23">
        <v>36216086</v>
      </c>
      <c r="J23" s="21">
        <f t="shared" si="0"/>
        <v>53498450</v>
      </c>
      <c r="K23" s="21">
        <f t="shared" si="1"/>
        <v>69190761.461538613</v>
      </c>
      <c r="L23" s="21">
        <f t="shared" si="2"/>
        <v>26319981.923077002</v>
      </c>
      <c r="M23" s="21">
        <f t="shared" si="3"/>
        <v>-10627670.461538397</v>
      </c>
      <c r="N23" s="21">
        <f t="shared" si="4"/>
        <v>15692311.461538605</v>
      </c>
      <c r="O23" s="24" t="s">
        <v>133</v>
      </c>
      <c r="P23" s="25">
        <v>53498450</v>
      </c>
      <c r="Q23" s="22">
        <v>99942211.000000209</v>
      </c>
      <c r="R23" s="22">
        <v>119280166</v>
      </c>
    </row>
    <row r="24" spans="1:18" hidden="1" outlineLevel="1">
      <c r="A24" s="8"/>
      <c r="B24" s="5" t="s">
        <v>159</v>
      </c>
      <c r="C24" s="7" t="s">
        <v>22</v>
      </c>
      <c r="D24" s="22">
        <v>26800</v>
      </c>
      <c r="E24" s="22">
        <v>0</v>
      </c>
      <c r="F24" s="22">
        <v>0</v>
      </c>
      <c r="G24" s="22">
        <v>0</v>
      </c>
      <c r="H24" s="22">
        <v>0</v>
      </c>
      <c r="I24" s="23">
        <v>0</v>
      </c>
      <c r="J24" s="21">
        <f t="shared" si="0"/>
        <v>26800</v>
      </c>
      <c r="K24" s="21">
        <f t="shared" si="1"/>
        <v>0</v>
      </c>
      <c r="L24" s="21">
        <f t="shared" si="2"/>
        <v>-26800</v>
      </c>
      <c r="M24" s="21">
        <f t="shared" si="3"/>
        <v>0</v>
      </c>
      <c r="N24" s="21">
        <f t="shared" si="4"/>
        <v>-26800</v>
      </c>
      <c r="O24" s="24"/>
      <c r="P24" s="25">
        <v>26800</v>
      </c>
      <c r="Q24" s="22">
        <v>0</v>
      </c>
      <c r="R24" s="22">
        <v>1731045</v>
      </c>
    </row>
    <row r="25" spans="1:18" hidden="1" outlineLevel="1">
      <c r="A25" s="8"/>
      <c r="B25" s="5" t="s">
        <v>159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ht="15" hidden="1" outlineLevel="1">
      <c r="A26" s="8"/>
      <c r="B26" s="5" t="s">
        <v>159</v>
      </c>
      <c r="C26" s="7" t="s">
        <v>23</v>
      </c>
      <c r="D26" s="22">
        <v>17469485</v>
      </c>
      <c r="E26" s="22">
        <v>18492903</v>
      </c>
      <c r="F26" s="22">
        <v>9862536.1538462006</v>
      </c>
      <c r="G26" s="22">
        <v>7890028.9230768997</v>
      </c>
      <c r="H26" s="22">
        <v>7809605</v>
      </c>
      <c r="I26" s="23">
        <v>7809605</v>
      </c>
      <c r="J26" s="21">
        <f t="shared" si="0"/>
        <v>35962388</v>
      </c>
      <c r="K26" s="21">
        <f t="shared" si="1"/>
        <v>17752565.076923102</v>
      </c>
      <c r="L26" s="21">
        <f t="shared" si="2"/>
        <v>-7606948.8461537994</v>
      </c>
      <c r="M26" s="21">
        <f t="shared" si="3"/>
        <v>-10602874.0769231</v>
      </c>
      <c r="N26" s="21">
        <f t="shared" si="4"/>
        <v>-18209822.923076898</v>
      </c>
      <c r="O26" s="24" t="s">
        <v>134</v>
      </c>
      <c r="P26" s="25">
        <v>35962388</v>
      </c>
      <c r="Q26" s="22">
        <v>25642594</v>
      </c>
      <c r="R26" s="22">
        <v>25642594</v>
      </c>
    </row>
    <row r="27" spans="1:18" hidden="1" outlineLevel="1">
      <c r="A27" s="8"/>
      <c r="B27" s="5" t="s">
        <v>159</v>
      </c>
      <c r="C27" s="7" t="s">
        <v>24</v>
      </c>
      <c r="D27" s="22">
        <v>20720114</v>
      </c>
      <c r="E27" s="22">
        <v>-13495520</v>
      </c>
      <c r="F27" s="22">
        <v>3563370.3846153999</v>
      </c>
      <c r="G27" s="22">
        <v>2850696.3076923001</v>
      </c>
      <c r="H27" s="22">
        <v>2270150</v>
      </c>
      <c r="I27" s="23">
        <v>2270150</v>
      </c>
      <c r="J27" s="21">
        <f t="shared" si="0"/>
        <v>7224594</v>
      </c>
      <c r="K27" s="21">
        <f t="shared" si="1"/>
        <v>6414066.6923076995</v>
      </c>
      <c r="L27" s="21">
        <f t="shared" si="2"/>
        <v>-17156743.615384601</v>
      </c>
      <c r="M27" s="21">
        <f t="shared" si="3"/>
        <v>16346216.307692301</v>
      </c>
      <c r="N27" s="21">
        <f t="shared" si="4"/>
        <v>-810527.30769230053</v>
      </c>
      <c r="O27" s="24" t="s">
        <v>125</v>
      </c>
      <c r="P27" s="25">
        <v>7224594</v>
      </c>
      <c r="Q27" s="22">
        <v>9264763</v>
      </c>
      <c r="R27" s="22">
        <v>9264763</v>
      </c>
    </row>
    <row r="28" spans="1:18" hidden="1" outlineLevel="1">
      <c r="A28" s="8"/>
      <c r="B28" s="5" t="s">
        <v>159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hidden="1" outlineLevel="1">
      <c r="A29" s="8"/>
      <c r="B29" s="5" t="s">
        <v>159</v>
      </c>
      <c r="C29" s="7" t="s">
        <v>25</v>
      </c>
      <c r="D29" s="22">
        <v>5374749</v>
      </c>
      <c r="E29" s="22">
        <v>5336654</v>
      </c>
      <c r="F29" s="22">
        <v>4108286.1538462001</v>
      </c>
      <c r="G29" s="22">
        <v>3286628.9230769002</v>
      </c>
      <c r="H29" s="22">
        <v>153723</v>
      </c>
      <c r="I29" s="23">
        <v>153723</v>
      </c>
      <c r="J29" s="21">
        <f t="shared" si="0"/>
        <v>10711403</v>
      </c>
      <c r="K29" s="21">
        <f t="shared" si="1"/>
        <v>7394915.0769231003</v>
      </c>
      <c r="L29" s="21">
        <f t="shared" si="2"/>
        <v>-1266462.8461537999</v>
      </c>
      <c r="M29" s="21">
        <f t="shared" si="3"/>
        <v>-2050025.0769230998</v>
      </c>
      <c r="N29" s="21">
        <f t="shared" si="4"/>
        <v>-3316487.9230768997</v>
      </c>
      <c r="O29" s="24" t="s">
        <v>127</v>
      </c>
      <c r="P29" s="25">
        <v>10711403</v>
      </c>
      <c r="Q29" s="22">
        <v>10681544</v>
      </c>
      <c r="R29" s="22">
        <v>477014</v>
      </c>
    </row>
    <row r="30" spans="1:18" hidden="1" outlineLevel="1">
      <c r="A30" s="8"/>
      <c r="B30" s="5" t="s">
        <v>159</v>
      </c>
      <c r="C30" s="7" t="s">
        <v>26</v>
      </c>
      <c r="D30" s="22">
        <v>509648</v>
      </c>
      <c r="E30" s="22">
        <v>921684</v>
      </c>
      <c r="F30" s="22">
        <v>1983900.7692308</v>
      </c>
      <c r="G30" s="22">
        <v>1587120.6153845999</v>
      </c>
      <c r="H30" s="22">
        <v>4983571</v>
      </c>
      <c r="I30" s="23">
        <v>4983571</v>
      </c>
      <c r="J30" s="21">
        <f t="shared" si="0"/>
        <v>1431332</v>
      </c>
      <c r="K30" s="21">
        <f t="shared" si="1"/>
        <v>3571021.3846153999</v>
      </c>
      <c r="L30" s="21">
        <f t="shared" si="2"/>
        <v>1474252.7692308</v>
      </c>
      <c r="M30" s="21">
        <f t="shared" si="3"/>
        <v>665436.61538459989</v>
      </c>
      <c r="N30" s="21">
        <f t="shared" si="4"/>
        <v>2139689.3846153999</v>
      </c>
      <c r="O30" s="24"/>
      <c r="P30" s="25">
        <v>1431332</v>
      </c>
      <c r="Q30" s="22">
        <v>5158142</v>
      </c>
      <c r="R30" s="22">
        <v>15839686</v>
      </c>
    </row>
    <row r="31" spans="1:18" hidden="1" outlineLevel="1">
      <c r="A31" s="8"/>
      <c r="B31" s="5" t="s">
        <v>159</v>
      </c>
      <c r="C31" s="7" t="s">
        <v>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0</v>
      </c>
      <c r="K31" s="21">
        <f t="shared" si="1"/>
        <v>0</v>
      </c>
      <c r="L31" s="21">
        <f t="shared" si="2"/>
        <v>0</v>
      </c>
      <c r="M31" s="21">
        <f t="shared" si="3"/>
        <v>0</v>
      </c>
      <c r="N31" s="21">
        <f t="shared" si="4"/>
        <v>0</v>
      </c>
      <c r="O31" s="24"/>
      <c r="P31" s="25">
        <v>0</v>
      </c>
      <c r="Q31" s="22">
        <v>0</v>
      </c>
      <c r="R31" s="22">
        <v>0</v>
      </c>
    </row>
    <row r="32" spans="1:18" hidden="1" outlineLevel="1">
      <c r="A32" s="8"/>
      <c r="B32" s="5" t="s">
        <v>159</v>
      </c>
      <c r="C32" s="7" t="s">
        <v>27</v>
      </c>
      <c r="D32" s="22">
        <v>701936</v>
      </c>
      <c r="E32" s="22">
        <v>1219271</v>
      </c>
      <c r="F32" s="22">
        <v>4400805.3846153999</v>
      </c>
      <c r="G32" s="22">
        <v>3520644.3076923001</v>
      </c>
      <c r="H32" s="22">
        <v>1054553</v>
      </c>
      <c r="I32" s="23">
        <v>1054553</v>
      </c>
      <c r="J32" s="21">
        <f t="shared" si="0"/>
        <v>1921207</v>
      </c>
      <c r="K32" s="21">
        <f t="shared" si="1"/>
        <v>7921449.6923076995</v>
      </c>
      <c r="L32" s="21">
        <f t="shared" si="2"/>
        <v>3698869.3846153999</v>
      </c>
      <c r="M32" s="21">
        <f t="shared" si="3"/>
        <v>2301373.3076923001</v>
      </c>
      <c r="N32" s="21">
        <f t="shared" si="4"/>
        <v>6000242.6923076995</v>
      </c>
      <c r="O32" s="24"/>
      <c r="P32" s="25">
        <v>1921207</v>
      </c>
      <c r="Q32" s="22">
        <v>11442094</v>
      </c>
      <c r="R32" s="22">
        <v>3434592</v>
      </c>
    </row>
    <row r="33" spans="1:18" hidden="1" outlineLevel="1">
      <c r="A33" s="8"/>
      <c r="B33" s="5" t="s">
        <v>159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hidden="1" outlineLevel="1">
      <c r="A34" s="8"/>
      <c r="B34" s="5" t="s">
        <v>159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 collapsed="1">
      <c r="A35" s="8"/>
      <c r="B35" s="5" t="s">
        <v>159</v>
      </c>
      <c r="C35" s="6" t="s">
        <v>18</v>
      </c>
      <c r="D35" s="22">
        <v>10867964</v>
      </c>
      <c r="E35" s="22">
        <v>0</v>
      </c>
      <c r="F35" s="22">
        <v>0</v>
      </c>
      <c r="G35" s="22">
        <v>0</v>
      </c>
      <c r="H35" s="22">
        <v>0</v>
      </c>
      <c r="I35" s="23">
        <v>0</v>
      </c>
      <c r="J35" s="21">
        <f t="shared" si="0"/>
        <v>10867964</v>
      </c>
      <c r="K35" s="21">
        <f t="shared" si="1"/>
        <v>0</v>
      </c>
      <c r="L35" s="21">
        <f t="shared" si="2"/>
        <v>-10867964</v>
      </c>
      <c r="M35" s="21">
        <f t="shared" si="3"/>
        <v>0</v>
      </c>
      <c r="N35" s="21">
        <f t="shared" si="4"/>
        <v>-10867964</v>
      </c>
      <c r="O35" s="24"/>
      <c r="P35" s="25">
        <v>10867964</v>
      </c>
      <c r="Q35" s="22">
        <v>0</v>
      </c>
      <c r="R35" s="22">
        <v>7530488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6.33203125" style="16" bestFit="1" customWidth="1"/>
    <col min="3" max="3" width="34.109375" style="16" bestFit="1" customWidth="1"/>
    <col min="4" max="7" width="15.5546875" style="16" customWidth="1"/>
    <col min="8" max="9" width="17.21875" style="16" hidden="1" customWidth="1" outlineLevel="1"/>
    <col min="10" max="10" width="15.5546875" style="16" customWidth="1" collapsed="1"/>
    <col min="11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hidden="1" outlineLevel="1">
      <c r="B1" s="9"/>
      <c r="C1" s="9"/>
      <c r="D1" s="4" t="s">
        <v>92</v>
      </c>
      <c r="E1" s="4" t="s">
        <v>92</v>
      </c>
      <c r="F1" s="4" t="s">
        <v>92</v>
      </c>
      <c r="G1" s="4" t="s">
        <v>92</v>
      </c>
      <c r="H1" s="4" t="s">
        <v>92</v>
      </c>
      <c r="I1" s="17" t="s">
        <v>92</v>
      </c>
      <c r="P1" s="18" t="s">
        <v>92</v>
      </c>
      <c r="Q1" s="4" t="s">
        <v>92</v>
      </c>
      <c r="R1" s="4" t="s">
        <v>92</v>
      </c>
    </row>
    <row r="2" spans="1:18" hidden="1" outlineLevel="1">
      <c r="A2" s="8"/>
      <c r="B2" s="9"/>
      <c r="C2" s="9"/>
      <c r="D2" s="4" t="s">
        <v>71</v>
      </c>
      <c r="E2" s="4" t="s">
        <v>71</v>
      </c>
      <c r="F2" s="4" t="s">
        <v>1</v>
      </c>
      <c r="G2" s="4" t="s">
        <v>1</v>
      </c>
      <c r="H2" s="4" t="s">
        <v>71</v>
      </c>
      <c r="I2" s="17" t="s">
        <v>71</v>
      </c>
      <c r="J2" s="19"/>
      <c r="K2" s="19"/>
      <c r="L2" s="19"/>
      <c r="M2" s="19"/>
      <c r="N2" s="19"/>
      <c r="P2" s="18" t="s">
        <v>71</v>
      </c>
      <c r="Q2" s="4" t="s">
        <v>71</v>
      </c>
      <c r="R2" s="4" t="s">
        <v>71</v>
      </c>
    </row>
    <row r="3" spans="1:18" hidden="1" outlineLevel="1">
      <c r="A3" s="8"/>
      <c r="B3" s="9"/>
      <c r="C3" s="9"/>
      <c r="D3" s="4" t="s">
        <v>72</v>
      </c>
      <c r="E3" s="4" t="s">
        <v>72</v>
      </c>
      <c r="F3" s="4" t="s">
        <v>72</v>
      </c>
      <c r="G3" s="4" t="s">
        <v>72</v>
      </c>
      <c r="H3" s="4" t="s">
        <v>72</v>
      </c>
      <c r="I3" s="17" t="s">
        <v>72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72</v>
      </c>
    </row>
    <row r="4" spans="1:18" hidden="1" outlineLevel="1">
      <c r="A4" s="8"/>
      <c r="B4" s="9"/>
      <c r="C4" s="9"/>
      <c r="D4" s="4" t="s">
        <v>3</v>
      </c>
      <c r="E4" s="4" t="s">
        <v>73</v>
      </c>
      <c r="F4" s="4" t="s">
        <v>73</v>
      </c>
      <c r="G4" s="4" t="s">
        <v>73</v>
      </c>
      <c r="H4" s="4" t="s">
        <v>73</v>
      </c>
      <c r="I4" s="17" t="s">
        <v>73</v>
      </c>
      <c r="J4" s="19"/>
      <c r="K4" s="19"/>
      <c r="L4" s="19"/>
      <c r="M4" s="19"/>
      <c r="N4" s="19"/>
      <c r="P4" s="18" t="s">
        <v>73</v>
      </c>
      <c r="Q4" s="4" t="s">
        <v>73</v>
      </c>
      <c r="R4" s="4" t="s">
        <v>73</v>
      </c>
    </row>
    <row r="5" spans="1:18" hidden="1" outlineLevel="1">
      <c r="A5" s="8"/>
      <c r="B5" s="9"/>
      <c r="C5" s="9"/>
      <c r="D5" s="4" t="s">
        <v>74</v>
      </c>
      <c r="E5" s="4" t="s">
        <v>74</v>
      </c>
      <c r="F5" s="4" t="s">
        <v>74</v>
      </c>
      <c r="G5" s="4" t="s">
        <v>4</v>
      </c>
      <c r="H5" s="4" t="s">
        <v>4</v>
      </c>
      <c r="I5" s="17" t="s">
        <v>74</v>
      </c>
      <c r="J5" s="19"/>
      <c r="K5" s="19"/>
      <c r="L5" s="19"/>
      <c r="M5" s="19"/>
      <c r="N5" s="19"/>
      <c r="P5" s="18" t="s">
        <v>74</v>
      </c>
      <c r="Q5" s="4" t="s">
        <v>74</v>
      </c>
      <c r="R5" s="4" t="s">
        <v>74</v>
      </c>
    </row>
    <row r="6" spans="1:18" hidden="1" outlineLevel="1">
      <c r="A6" s="8"/>
      <c r="B6" s="9"/>
      <c r="C6" s="9"/>
      <c r="D6" s="4" t="s">
        <v>75</v>
      </c>
      <c r="E6" s="4" t="s">
        <v>75</v>
      </c>
      <c r="F6" s="4" t="s">
        <v>76</v>
      </c>
      <c r="G6" s="4" t="s">
        <v>76</v>
      </c>
      <c r="H6" s="4" t="s">
        <v>75</v>
      </c>
      <c r="I6" s="17" t="s">
        <v>75</v>
      </c>
      <c r="J6" s="19"/>
      <c r="K6" s="19"/>
      <c r="L6" s="19"/>
      <c r="M6" s="19"/>
      <c r="N6" s="19"/>
      <c r="P6" s="18" t="s">
        <v>75</v>
      </c>
      <c r="Q6" s="4" t="s">
        <v>5</v>
      </c>
      <c r="R6" s="4" t="s">
        <v>13</v>
      </c>
    </row>
    <row r="7" spans="1:18" hidden="1" outlineLevel="1">
      <c r="A7" s="8"/>
      <c r="B7" s="9"/>
      <c r="C7" s="9"/>
      <c r="D7" s="4" t="s">
        <v>6</v>
      </c>
      <c r="E7" s="4" t="s">
        <v>6</v>
      </c>
      <c r="F7" s="4" t="s">
        <v>78</v>
      </c>
      <c r="G7" s="4" t="s">
        <v>78</v>
      </c>
      <c r="H7" s="4" t="s">
        <v>78</v>
      </c>
      <c r="I7" s="17" t="s">
        <v>78</v>
      </c>
      <c r="J7" s="19"/>
      <c r="K7" s="19"/>
      <c r="L7" s="19"/>
      <c r="M7" s="19"/>
      <c r="N7" s="19"/>
      <c r="P7" s="18" t="s">
        <v>78</v>
      </c>
      <c r="Q7" s="4" t="s">
        <v>78</v>
      </c>
      <c r="R7" s="4" t="s">
        <v>78</v>
      </c>
    </row>
    <row r="8" spans="1:18" hidden="1" outlineLevel="1">
      <c r="A8" s="8"/>
      <c r="B8" s="9"/>
      <c r="C8" s="9"/>
      <c r="D8" s="4" t="s">
        <v>79</v>
      </c>
      <c r="E8" s="4" t="s">
        <v>79</v>
      </c>
      <c r="F8" s="4" t="s">
        <v>79</v>
      </c>
      <c r="G8" s="4" t="s">
        <v>79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79</v>
      </c>
      <c r="Q8" s="4" t="s">
        <v>79</v>
      </c>
      <c r="R8" s="4" t="s">
        <v>79</v>
      </c>
    </row>
    <row r="9" spans="1:18" hidden="1" outlineLevel="1">
      <c r="A9" s="8"/>
      <c r="B9" s="9"/>
      <c r="C9" s="9"/>
      <c r="D9" s="4" t="s">
        <v>80</v>
      </c>
      <c r="E9" s="4" t="s">
        <v>80</v>
      </c>
      <c r="F9" s="4" t="s">
        <v>80</v>
      </c>
      <c r="G9" s="4" t="s">
        <v>80</v>
      </c>
      <c r="H9" s="4" t="s">
        <v>80</v>
      </c>
      <c r="I9" s="17" t="s">
        <v>80</v>
      </c>
      <c r="J9" s="19"/>
      <c r="K9" s="19"/>
      <c r="L9" s="19"/>
      <c r="M9" s="19"/>
      <c r="N9" s="19"/>
      <c r="P9" s="18" t="s">
        <v>80</v>
      </c>
      <c r="Q9" s="4" t="s">
        <v>80</v>
      </c>
      <c r="R9" s="4" t="s">
        <v>80</v>
      </c>
    </row>
    <row r="10" spans="1:18" hidden="1" outlineLevel="1">
      <c r="A10" s="8"/>
      <c r="B10" s="9"/>
      <c r="C10" s="9"/>
      <c r="D10" s="4" t="s">
        <v>81</v>
      </c>
      <c r="E10" s="4" t="s">
        <v>81</v>
      </c>
      <c r="F10" s="4" t="s">
        <v>81</v>
      </c>
      <c r="G10" s="4" t="s">
        <v>81</v>
      </c>
      <c r="H10" s="4" t="s">
        <v>81</v>
      </c>
      <c r="I10" s="17" t="s">
        <v>81</v>
      </c>
      <c r="J10" s="19"/>
      <c r="K10" s="19"/>
      <c r="L10" s="19"/>
      <c r="M10" s="19"/>
      <c r="N10" s="19"/>
      <c r="P10" s="18" t="s">
        <v>81</v>
      </c>
      <c r="Q10" s="4" t="s">
        <v>81</v>
      </c>
      <c r="R10" s="4" t="s">
        <v>81</v>
      </c>
    </row>
    <row r="11" spans="1:18" collapsed="1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93</v>
      </c>
      <c r="I11" s="17" t="s">
        <v>93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93</v>
      </c>
    </row>
    <row r="12" spans="1:18">
      <c r="A12" s="8"/>
      <c r="B12" s="9"/>
      <c r="C12" s="9"/>
      <c r="D12" s="4" t="s">
        <v>94</v>
      </c>
      <c r="E12" s="4" t="s">
        <v>95</v>
      </c>
      <c r="F12" s="4" t="s">
        <v>94</v>
      </c>
      <c r="G12" s="4" t="s">
        <v>95</v>
      </c>
      <c r="H12" s="4" t="s">
        <v>95</v>
      </c>
      <c r="I12" s="17" t="s">
        <v>95</v>
      </c>
      <c r="J12" s="19"/>
      <c r="K12" s="19"/>
      <c r="L12" s="19"/>
      <c r="M12" s="19"/>
      <c r="N12" s="19"/>
      <c r="P12" s="18" t="s">
        <v>96</v>
      </c>
      <c r="Q12" s="4" t="s">
        <v>96</v>
      </c>
      <c r="R12" s="4" t="s">
        <v>96</v>
      </c>
    </row>
    <row r="13" spans="1:18">
      <c r="A13" s="8"/>
      <c r="B13" s="9"/>
      <c r="C13" s="9"/>
      <c r="D13" s="4" t="s">
        <v>90</v>
      </c>
      <c r="E13" s="4" t="s">
        <v>90</v>
      </c>
      <c r="F13" s="4" t="s">
        <v>91</v>
      </c>
      <c r="G13" s="4" t="s">
        <v>91</v>
      </c>
      <c r="H13" s="4" t="s">
        <v>90</v>
      </c>
      <c r="I13" s="17" t="s">
        <v>90</v>
      </c>
      <c r="J13" s="19"/>
      <c r="K13" s="19"/>
      <c r="L13" s="19"/>
      <c r="M13" s="19"/>
      <c r="N13" s="19"/>
      <c r="P13" s="18" t="s">
        <v>90</v>
      </c>
      <c r="Q13" s="4" t="s">
        <v>91</v>
      </c>
      <c r="R13" s="4" t="s">
        <v>90</v>
      </c>
    </row>
    <row r="14" spans="1:18">
      <c r="A14" s="8"/>
      <c r="B14" s="5" t="s">
        <v>160</v>
      </c>
      <c r="C14" s="5" t="s">
        <v>14</v>
      </c>
      <c r="D14" s="22">
        <v>0</v>
      </c>
      <c r="E14" s="22">
        <v>0</v>
      </c>
      <c r="F14" s="22">
        <v>39798348.340961538</v>
      </c>
      <c r="G14" s="22">
        <v>31838678.672769237</v>
      </c>
      <c r="H14" s="22">
        <v>25676849</v>
      </c>
      <c r="I14" s="23">
        <v>25676849</v>
      </c>
      <c r="J14" s="21">
        <f t="shared" ref="J14:J35" si="0">SUM(D14:E14)</f>
        <v>0</v>
      </c>
      <c r="K14" s="21">
        <f t="shared" ref="K14:K35" si="1">SUM(F14:G14)</f>
        <v>71637027.013730779</v>
      </c>
      <c r="L14" s="21">
        <f t="shared" ref="L14:L35" si="2">F14-D14</f>
        <v>39798348.340961538</v>
      </c>
      <c r="M14" s="21">
        <f t="shared" ref="M14:M35" si="3">G14-E14</f>
        <v>31838678.672769237</v>
      </c>
      <c r="N14" s="21">
        <f t="shared" ref="N14:N35" si="4">SUM(L14:M14)</f>
        <v>71637027.013730779</v>
      </c>
      <c r="O14" s="24" t="s">
        <v>135</v>
      </c>
      <c r="P14" s="25">
        <v>0</v>
      </c>
      <c r="Q14" s="22">
        <v>103475705.6865</v>
      </c>
      <c r="R14" s="22">
        <v>107472275</v>
      </c>
    </row>
    <row r="15" spans="1:18">
      <c r="A15" s="8"/>
      <c r="B15" s="5" t="s">
        <v>160</v>
      </c>
      <c r="C15" s="6" t="s">
        <v>15</v>
      </c>
      <c r="D15" s="22">
        <v>0</v>
      </c>
      <c r="E15" s="22">
        <v>0</v>
      </c>
      <c r="F15" s="22">
        <v>31586934.494807836</v>
      </c>
      <c r="G15" s="22">
        <v>25269547.595846236</v>
      </c>
      <c r="H15" s="22">
        <v>23778447</v>
      </c>
      <c r="I15" s="23">
        <v>23778447</v>
      </c>
      <c r="J15" s="21">
        <f t="shared" si="0"/>
        <v>0</v>
      </c>
      <c r="K15" s="21">
        <f t="shared" si="1"/>
        <v>56856482.090654075</v>
      </c>
      <c r="L15" s="21">
        <f t="shared" si="2"/>
        <v>31586934.494807836</v>
      </c>
      <c r="M15" s="21">
        <f t="shared" si="3"/>
        <v>25269547.595846236</v>
      </c>
      <c r="N15" s="21">
        <f t="shared" si="4"/>
        <v>56856482.090654075</v>
      </c>
      <c r="O15" s="24"/>
      <c r="P15" s="25">
        <v>0</v>
      </c>
      <c r="Q15" s="22">
        <v>82126029.686500296</v>
      </c>
      <c r="R15" s="22">
        <v>84562599</v>
      </c>
    </row>
    <row r="16" spans="1:18">
      <c r="A16" s="8"/>
      <c r="B16" s="5" t="s">
        <v>160</v>
      </c>
      <c r="C16" s="6" t="s">
        <v>19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3">
        <v>0</v>
      </c>
      <c r="J16" s="21">
        <f t="shared" si="0"/>
        <v>0</v>
      </c>
      <c r="K16" s="21">
        <f t="shared" si="1"/>
        <v>0</v>
      </c>
      <c r="L16" s="21">
        <f t="shared" si="2"/>
        <v>0</v>
      </c>
      <c r="M16" s="21">
        <f t="shared" si="3"/>
        <v>0</v>
      </c>
      <c r="N16" s="21">
        <f t="shared" si="4"/>
        <v>0</v>
      </c>
      <c r="O16" s="24"/>
      <c r="P16" s="25">
        <v>0</v>
      </c>
      <c r="Q16" s="22">
        <v>0</v>
      </c>
      <c r="R16" s="22">
        <v>0</v>
      </c>
    </row>
    <row r="17" spans="1:18">
      <c r="A17" s="8"/>
      <c r="B17" s="5" t="s">
        <v>160</v>
      </c>
      <c r="C17" s="6" t="s">
        <v>16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3">
        <v>0</v>
      </c>
      <c r="J17" s="21">
        <f t="shared" si="0"/>
        <v>0</v>
      </c>
      <c r="K17" s="21">
        <f t="shared" si="1"/>
        <v>0</v>
      </c>
      <c r="L17" s="21">
        <f t="shared" si="2"/>
        <v>0</v>
      </c>
      <c r="M17" s="21">
        <f t="shared" si="3"/>
        <v>0</v>
      </c>
      <c r="N17" s="21">
        <f t="shared" si="4"/>
        <v>0</v>
      </c>
      <c r="O17" s="24"/>
      <c r="P17" s="25">
        <v>0</v>
      </c>
      <c r="Q17" s="22">
        <v>0</v>
      </c>
      <c r="R17" s="22">
        <v>0</v>
      </c>
    </row>
    <row r="18" spans="1:18">
      <c r="A18" s="8"/>
      <c r="B18" s="5" t="s">
        <v>160</v>
      </c>
      <c r="C18" s="6" t="s">
        <v>20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1">
        <f t="shared" si="0"/>
        <v>0</v>
      </c>
      <c r="K18" s="21">
        <f t="shared" si="1"/>
        <v>0</v>
      </c>
      <c r="L18" s="21">
        <f t="shared" si="2"/>
        <v>0</v>
      </c>
      <c r="M18" s="21">
        <f t="shared" si="3"/>
        <v>0</v>
      </c>
      <c r="N18" s="21">
        <f t="shared" si="4"/>
        <v>0</v>
      </c>
      <c r="O18" s="24"/>
      <c r="P18" s="25">
        <v>0</v>
      </c>
      <c r="Q18" s="22">
        <v>0</v>
      </c>
      <c r="R18" s="22">
        <v>0</v>
      </c>
    </row>
    <row r="19" spans="1:18">
      <c r="A19" s="8"/>
      <c r="B19" s="5" t="s">
        <v>160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160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160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>
      <c r="A22" s="8"/>
      <c r="B22" s="5" t="s">
        <v>160</v>
      </c>
      <c r="C22" s="6" t="s">
        <v>17</v>
      </c>
      <c r="D22" s="22">
        <v>0</v>
      </c>
      <c r="E22" s="22">
        <v>0</v>
      </c>
      <c r="F22" s="22">
        <v>8211413.8461537017</v>
      </c>
      <c r="G22" s="22">
        <v>6569131.0769230006</v>
      </c>
      <c r="H22" s="22">
        <v>1898402</v>
      </c>
      <c r="I22" s="23">
        <v>1898402</v>
      </c>
      <c r="J22" s="21">
        <f t="shared" si="0"/>
        <v>0</v>
      </c>
      <c r="K22" s="21">
        <f t="shared" si="1"/>
        <v>14780544.923076702</v>
      </c>
      <c r="L22" s="21">
        <f t="shared" si="2"/>
        <v>8211413.8461537017</v>
      </c>
      <c r="M22" s="21">
        <f t="shared" si="3"/>
        <v>6569131.0769230006</v>
      </c>
      <c r="N22" s="21">
        <f t="shared" si="4"/>
        <v>14780544.923076702</v>
      </c>
      <c r="O22" s="24"/>
      <c r="P22" s="25">
        <v>0</v>
      </c>
      <c r="Q22" s="22">
        <v>21349675.999999702</v>
      </c>
      <c r="R22" s="22">
        <v>22909676</v>
      </c>
    </row>
    <row r="23" spans="1:18" hidden="1" outlineLevel="1">
      <c r="A23" s="8"/>
      <c r="B23" s="5" t="s">
        <v>160</v>
      </c>
      <c r="C23" s="7" t="s">
        <v>21</v>
      </c>
      <c r="D23" s="22">
        <v>0</v>
      </c>
      <c r="E23" s="22">
        <v>0</v>
      </c>
      <c r="F23" s="22">
        <v>7050525.3846154008</v>
      </c>
      <c r="G23" s="22">
        <v>5640420.3076923005</v>
      </c>
      <c r="H23" s="22">
        <v>1561500</v>
      </c>
      <c r="I23" s="23">
        <v>1561500</v>
      </c>
      <c r="J23" s="21">
        <f t="shared" si="0"/>
        <v>0</v>
      </c>
      <c r="K23" s="21">
        <f t="shared" si="1"/>
        <v>12690945.692307701</v>
      </c>
      <c r="L23" s="21">
        <f t="shared" si="2"/>
        <v>7050525.3846154008</v>
      </c>
      <c r="M23" s="21">
        <f t="shared" si="3"/>
        <v>5640420.3076923005</v>
      </c>
      <c r="N23" s="21">
        <f t="shared" si="4"/>
        <v>12690945.692307701</v>
      </c>
      <c r="O23" s="24"/>
      <c r="P23" s="25">
        <v>0</v>
      </c>
      <c r="Q23" s="22">
        <v>18331366</v>
      </c>
      <c r="R23" s="22">
        <v>19891366</v>
      </c>
    </row>
    <row r="24" spans="1:18" hidden="1" outlineLevel="1">
      <c r="A24" s="8"/>
      <c r="B24" s="5" t="s">
        <v>160</v>
      </c>
      <c r="C24" s="7" t="s">
        <v>22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3">
        <v>0</v>
      </c>
      <c r="J24" s="21">
        <f t="shared" si="0"/>
        <v>0</v>
      </c>
      <c r="K24" s="21">
        <f t="shared" si="1"/>
        <v>0</v>
      </c>
      <c r="L24" s="21">
        <f t="shared" si="2"/>
        <v>0</v>
      </c>
      <c r="M24" s="21">
        <f t="shared" si="3"/>
        <v>0</v>
      </c>
      <c r="N24" s="21">
        <f t="shared" si="4"/>
        <v>0</v>
      </c>
      <c r="O24" s="24"/>
      <c r="P24" s="25">
        <v>0</v>
      </c>
      <c r="Q24" s="22">
        <v>0</v>
      </c>
      <c r="R24" s="22">
        <v>0</v>
      </c>
    </row>
    <row r="25" spans="1:18" hidden="1" outlineLevel="1">
      <c r="A25" s="8"/>
      <c r="B25" s="5" t="s">
        <v>160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hidden="1" outlineLevel="1">
      <c r="A26" s="8"/>
      <c r="B26" s="5" t="s">
        <v>160</v>
      </c>
      <c r="C26" s="7" t="s">
        <v>23</v>
      </c>
      <c r="D26" s="22">
        <v>0</v>
      </c>
      <c r="E26" s="22">
        <v>0</v>
      </c>
      <c r="F26" s="22">
        <v>76808.076923000001</v>
      </c>
      <c r="G26" s="22">
        <v>61446.461538500007</v>
      </c>
      <c r="H26" s="22">
        <v>0</v>
      </c>
      <c r="I26" s="23">
        <v>0</v>
      </c>
      <c r="J26" s="21">
        <f t="shared" si="0"/>
        <v>0</v>
      </c>
      <c r="K26" s="21">
        <f t="shared" si="1"/>
        <v>138254.53846150002</v>
      </c>
      <c r="L26" s="21">
        <f t="shared" si="2"/>
        <v>76808.076923000001</v>
      </c>
      <c r="M26" s="21">
        <f t="shared" si="3"/>
        <v>61446.461538500007</v>
      </c>
      <c r="N26" s="21">
        <f t="shared" si="4"/>
        <v>138254.53846150002</v>
      </c>
      <c r="O26" s="24"/>
      <c r="P26" s="25">
        <v>0</v>
      </c>
      <c r="Q26" s="22">
        <v>199701</v>
      </c>
      <c r="R26" s="22">
        <v>199701</v>
      </c>
    </row>
    <row r="27" spans="1:18" hidden="1" outlineLevel="1">
      <c r="A27" s="8"/>
      <c r="B27" s="5" t="s">
        <v>160</v>
      </c>
      <c r="C27" s="7" t="s">
        <v>24</v>
      </c>
      <c r="D27" s="22">
        <v>0</v>
      </c>
      <c r="E27" s="22">
        <v>0</v>
      </c>
      <c r="F27" s="22">
        <v>917082.30769229983</v>
      </c>
      <c r="G27" s="22">
        <v>733665.84615380003</v>
      </c>
      <c r="H27" s="22">
        <v>138500</v>
      </c>
      <c r="I27" s="23">
        <v>138500</v>
      </c>
      <c r="J27" s="21">
        <f t="shared" si="0"/>
        <v>0</v>
      </c>
      <c r="K27" s="21">
        <f t="shared" si="1"/>
        <v>1650748.1538461</v>
      </c>
      <c r="L27" s="21">
        <f t="shared" si="2"/>
        <v>917082.30769229983</v>
      </c>
      <c r="M27" s="21">
        <f t="shared" si="3"/>
        <v>733665.84615380003</v>
      </c>
      <c r="N27" s="21">
        <f t="shared" si="4"/>
        <v>1650748.1538461</v>
      </c>
      <c r="O27" s="24"/>
      <c r="P27" s="25">
        <v>0</v>
      </c>
      <c r="Q27" s="22">
        <v>2384413.9999998999</v>
      </c>
      <c r="R27" s="22">
        <v>2384414</v>
      </c>
    </row>
    <row r="28" spans="1:18" hidden="1" outlineLevel="1">
      <c r="A28" s="8"/>
      <c r="B28" s="5" t="s">
        <v>160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hidden="1" outlineLevel="1">
      <c r="A29" s="8"/>
      <c r="B29" s="5" t="s">
        <v>160</v>
      </c>
      <c r="C29" s="7" t="s">
        <v>25</v>
      </c>
      <c r="D29" s="22">
        <v>0</v>
      </c>
      <c r="E29" s="22">
        <v>0</v>
      </c>
      <c r="F29" s="22">
        <v>36153.846153799997</v>
      </c>
      <c r="G29" s="22">
        <v>28923.076923000001</v>
      </c>
      <c r="H29" s="22">
        <v>0</v>
      </c>
      <c r="I29" s="23">
        <v>0</v>
      </c>
      <c r="J29" s="21">
        <f t="shared" si="0"/>
        <v>0</v>
      </c>
      <c r="K29" s="21">
        <f t="shared" si="1"/>
        <v>65076.923076799998</v>
      </c>
      <c r="L29" s="21">
        <f t="shared" si="2"/>
        <v>36153.846153799997</v>
      </c>
      <c r="M29" s="21">
        <f t="shared" si="3"/>
        <v>28923.076923000001</v>
      </c>
      <c r="N29" s="21">
        <f t="shared" si="4"/>
        <v>65076.923076799998</v>
      </c>
      <c r="O29" s="24"/>
      <c r="P29" s="25">
        <v>0</v>
      </c>
      <c r="Q29" s="22">
        <v>93999.999999799998</v>
      </c>
      <c r="R29" s="22">
        <v>0</v>
      </c>
    </row>
    <row r="30" spans="1:18" hidden="1" outlineLevel="1">
      <c r="A30" s="8"/>
      <c r="B30" s="5" t="s">
        <v>160</v>
      </c>
      <c r="C30" s="7" t="s">
        <v>26</v>
      </c>
      <c r="D30" s="22">
        <v>0</v>
      </c>
      <c r="E30" s="22">
        <v>0</v>
      </c>
      <c r="F30" s="22">
        <v>0</v>
      </c>
      <c r="G30" s="22">
        <v>0</v>
      </c>
      <c r="H30" s="22">
        <v>94000</v>
      </c>
      <c r="I30" s="23">
        <v>94000</v>
      </c>
      <c r="J30" s="21">
        <f t="shared" si="0"/>
        <v>0</v>
      </c>
      <c r="K30" s="21">
        <f t="shared" si="1"/>
        <v>0</v>
      </c>
      <c r="L30" s="21">
        <f t="shared" si="2"/>
        <v>0</v>
      </c>
      <c r="M30" s="21">
        <f t="shared" si="3"/>
        <v>0</v>
      </c>
      <c r="N30" s="21">
        <f t="shared" si="4"/>
        <v>0</v>
      </c>
      <c r="O30" s="24"/>
      <c r="P30" s="25">
        <v>0</v>
      </c>
      <c r="Q30" s="22">
        <v>0</v>
      </c>
      <c r="R30" s="22">
        <v>94000</v>
      </c>
    </row>
    <row r="31" spans="1:18" hidden="1" outlineLevel="1">
      <c r="A31" s="8"/>
      <c r="B31" s="5" t="s">
        <v>160</v>
      </c>
      <c r="C31" s="7" t="s">
        <v>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0</v>
      </c>
      <c r="K31" s="21">
        <f t="shared" si="1"/>
        <v>0</v>
      </c>
      <c r="L31" s="21">
        <f t="shared" si="2"/>
        <v>0</v>
      </c>
      <c r="M31" s="21">
        <f t="shared" si="3"/>
        <v>0</v>
      </c>
      <c r="N31" s="21">
        <f t="shared" si="4"/>
        <v>0</v>
      </c>
      <c r="O31" s="24"/>
      <c r="P31" s="25">
        <v>0</v>
      </c>
      <c r="Q31" s="22">
        <v>0</v>
      </c>
      <c r="R31" s="22">
        <v>0</v>
      </c>
    </row>
    <row r="32" spans="1:18" hidden="1" outlineLevel="1">
      <c r="A32" s="8"/>
      <c r="B32" s="5" t="s">
        <v>160</v>
      </c>
      <c r="C32" s="7" t="s">
        <v>27</v>
      </c>
      <c r="D32" s="22">
        <v>0</v>
      </c>
      <c r="E32" s="22">
        <v>0</v>
      </c>
      <c r="F32" s="22">
        <v>130844.23076919999</v>
      </c>
      <c r="G32" s="22">
        <v>104675.38461540001</v>
      </c>
      <c r="H32" s="22">
        <v>104402</v>
      </c>
      <c r="I32" s="23">
        <v>104402</v>
      </c>
      <c r="J32" s="21">
        <f t="shared" si="0"/>
        <v>0</v>
      </c>
      <c r="K32" s="21">
        <f t="shared" si="1"/>
        <v>235519.61538460001</v>
      </c>
      <c r="L32" s="21">
        <f t="shared" si="2"/>
        <v>130844.23076919999</v>
      </c>
      <c r="M32" s="21">
        <f t="shared" si="3"/>
        <v>104675.38461540001</v>
      </c>
      <c r="N32" s="21">
        <f t="shared" si="4"/>
        <v>235519.61538460001</v>
      </c>
      <c r="O32" s="24"/>
      <c r="P32" s="25">
        <v>0</v>
      </c>
      <c r="Q32" s="22">
        <v>340195</v>
      </c>
      <c r="R32" s="22">
        <v>340195</v>
      </c>
    </row>
    <row r="33" spans="1:18" hidden="1" outlineLevel="1">
      <c r="A33" s="8"/>
      <c r="B33" s="5" t="s">
        <v>160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hidden="1" outlineLevel="1">
      <c r="A34" s="8"/>
      <c r="B34" s="5" t="s">
        <v>160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 collapsed="1">
      <c r="A35" s="8"/>
      <c r="B35" s="5" t="s">
        <v>160</v>
      </c>
      <c r="C35" s="6" t="s">
        <v>18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3">
        <v>0</v>
      </c>
      <c r="J35" s="21">
        <f t="shared" si="0"/>
        <v>0</v>
      </c>
      <c r="K35" s="21">
        <f t="shared" si="1"/>
        <v>0</v>
      </c>
      <c r="L35" s="21">
        <f t="shared" si="2"/>
        <v>0</v>
      </c>
      <c r="M35" s="21">
        <f t="shared" si="3"/>
        <v>0</v>
      </c>
      <c r="N35" s="21">
        <f t="shared" si="4"/>
        <v>0</v>
      </c>
      <c r="O35" s="24"/>
      <c r="P35" s="25">
        <v>0</v>
      </c>
      <c r="Q35" s="22">
        <v>0</v>
      </c>
      <c r="R35" s="22">
        <v>0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showGridLines="0" topLeftCell="B1" zoomScale="70" zoomScaleNormal="70" workbookViewId="0">
      <pane xSplit="2" ySplit="13" topLeftCell="D1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9" defaultRowHeight="14.4" outlineLevelRow="1" outlineLevelCol="1"/>
  <cols>
    <col min="1" max="1" width="100.5546875" style="16" customWidth="1"/>
    <col min="2" max="2" width="15.5546875" style="16" customWidth="1"/>
    <col min="3" max="3" width="34.109375" style="16" bestFit="1" customWidth="1"/>
    <col min="4" max="7" width="15.5546875" style="16" customWidth="1"/>
    <col min="8" max="9" width="15.5546875" style="16" hidden="1" customWidth="1" outlineLevel="1"/>
    <col min="10" max="10" width="15.5546875" style="16" customWidth="1" collapsed="1"/>
    <col min="11" max="14" width="15.5546875" style="16" customWidth="1"/>
    <col min="15" max="15" width="40.5546875" style="16" customWidth="1"/>
    <col min="16" max="21" width="15.5546875" style="16" customWidth="1"/>
    <col min="22" max="16384" width="9" style="16"/>
  </cols>
  <sheetData>
    <row r="1" spans="1:18" hidden="1" outlineLevel="1">
      <c r="B1" s="9"/>
      <c r="C1" s="9"/>
      <c r="D1" s="4" t="s">
        <v>43</v>
      </c>
      <c r="E1" s="4" t="s">
        <v>43</v>
      </c>
      <c r="F1" s="4" t="s">
        <v>43</v>
      </c>
      <c r="G1" s="4" t="s">
        <v>43</v>
      </c>
      <c r="H1" s="4" t="s">
        <v>43</v>
      </c>
      <c r="I1" s="17" t="s">
        <v>43</v>
      </c>
      <c r="P1" s="18" t="s">
        <v>43</v>
      </c>
      <c r="Q1" s="4" t="s">
        <v>43</v>
      </c>
      <c r="R1" s="4" t="s">
        <v>43</v>
      </c>
    </row>
    <row r="2" spans="1:18" hidden="1" outlineLevel="1">
      <c r="A2" s="8"/>
      <c r="B2" s="9"/>
      <c r="C2" s="9"/>
      <c r="D2" s="4" t="s">
        <v>30</v>
      </c>
      <c r="E2" s="4" t="s">
        <v>30</v>
      </c>
      <c r="F2" s="4" t="s">
        <v>1</v>
      </c>
      <c r="G2" s="4" t="s">
        <v>1</v>
      </c>
      <c r="H2" s="4" t="s">
        <v>30</v>
      </c>
      <c r="I2" s="17" t="s">
        <v>30</v>
      </c>
      <c r="J2" s="19"/>
      <c r="K2" s="19"/>
      <c r="L2" s="19"/>
      <c r="M2" s="19"/>
      <c r="N2" s="19"/>
      <c r="P2" s="18" t="s">
        <v>30</v>
      </c>
      <c r="Q2" s="4" t="s">
        <v>30</v>
      </c>
      <c r="R2" s="4" t="s">
        <v>30</v>
      </c>
    </row>
    <row r="3" spans="1:18" hidden="1" outlineLevel="1">
      <c r="A3" s="8"/>
      <c r="B3" s="9"/>
      <c r="C3" s="9"/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17" t="s">
        <v>31</v>
      </c>
      <c r="J3" s="19"/>
      <c r="K3" s="19"/>
      <c r="L3" s="19"/>
      <c r="M3" s="19"/>
      <c r="N3" s="19"/>
      <c r="P3" s="18" t="s">
        <v>2</v>
      </c>
      <c r="Q3" s="4" t="s">
        <v>2</v>
      </c>
      <c r="R3" s="4" t="s">
        <v>31</v>
      </c>
    </row>
    <row r="4" spans="1:18" hidden="1" outlineLevel="1">
      <c r="A4" s="8"/>
      <c r="B4" s="9"/>
      <c r="C4" s="9"/>
      <c r="D4" s="4" t="s">
        <v>3</v>
      </c>
      <c r="E4" s="4" t="s">
        <v>32</v>
      </c>
      <c r="F4" s="4" t="s">
        <v>32</v>
      </c>
      <c r="G4" s="4" t="s">
        <v>32</v>
      </c>
      <c r="H4" s="4" t="s">
        <v>32</v>
      </c>
      <c r="I4" s="17" t="s">
        <v>32</v>
      </c>
      <c r="J4" s="19"/>
      <c r="K4" s="19"/>
      <c r="L4" s="19"/>
      <c r="M4" s="19"/>
      <c r="N4" s="19"/>
      <c r="P4" s="18" t="s">
        <v>32</v>
      </c>
      <c r="Q4" s="4" t="s">
        <v>32</v>
      </c>
      <c r="R4" s="4" t="s">
        <v>32</v>
      </c>
    </row>
    <row r="5" spans="1:18" hidden="1" outlineLevel="1">
      <c r="A5" s="8"/>
      <c r="B5" s="9"/>
      <c r="C5" s="9"/>
      <c r="D5" s="4" t="s">
        <v>33</v>
      </c>
      <c r="E5" s="4" t="s">
        <v>33</v>
      </c>
      <c r="F5" s="4" t="s">
        <v>33</v>
      </c>
      <c r="G5" s="4" t="s">
        <v>4</v>
      </c>
      <c r="H5" s="4" t="s">
        <v>4</v>
      </c>
      <c r="I5" s="17" t="s">
        <v>33</v>
      </c>
      <c r="J5" s="19"/>
      <c r="K5" s="19"/>
      <c r="L5" s="19"/>
      <c r="M5" s="19"/>
      <c r="N5" s="19"/>
      <c r="P5" s="18" t="s">
        <v>33</v>
      </c>
      <c r="Q5" s="4" t="s">
        <v>33</v>
      </c>
      <c r="R5" s="4" t="s">
        <v>33</v>
      </c>
    </row>
    <row r="6" spans="1:18" hidden="1" outlineLevel="1">
      <c r="A6" s="8"/>
      <c r="B6" s="9"/>
      <c r="C6" s="9"/>
      <c r="D6" s="4" t="s">
        <v>35</v>
      </c>
      <c r="E6" s="4" t="s">
        <v>35</v>
      </c>
      <c r="F6" s="4" t="s">
        <v>34</v>
      </c>
      <c r="G6" s="4" t="s">
        <v>34</v>
      </c>
      <c r="H6" s="4" t="s">
        <v>35</v>
      </c>
      <c r="I6" s="17" t="s">
        <v>35</v>
      </c>
      <c r="J6" s="19"/>
      <c r="K6" s="19"/>
      <c r="L6" s="19"/>
      <c r="M6" s="19"/>
      <c r="N6" s="19"/>
      <c r="P6" s="18" t="s">
        <v>35</v>
      </c>
      <c r="Q6" s="4" t="s">
        <v>5</v>
      </c>
      <c r="R6" s="4" t="s">
        <v>13</v>
      </c>
    </row>
    <row r="7" spans="1:18" hidden="1" outlineLevel="1">
      <c r="A7" s="8"/>
      <c r="B7" s="9"/>
      <c r="C7" s="9"/>
      <c r="D7" s="4" t="s">
        <v>6</v>
      </c>
      <c r="E7" s="4" t="s">
        <v>6</v>
      </c>
      <c r="F7" s="4" t="s">
        <v>38</v>
      </c>
      <c r="G7" s="4" t="s">
        <v>38</v>
      </c>
      <c r="H7" s="4" t="s">
        <v>38</v>
      </c>
      <c r="I7" s="17" t="s">
        <v>38</v>
      </c>
      <c r="J7" s="19"/>
      <c r="K7" s="19"/>
      <c r="L7" s="19"/>
      <c r="M7" s="19"/>
      <c r="N7" s="19"/>
      <c r="P7" s="18" t="s">
        <v>38</v>
      </c>
      <c r="Q7" s="4" t="s">
        <v>38</v>
      </c>
      <c r="R7" s="4" t="s">
        <v>38</v>
      </c>
    </row>
    <row r="8" spans="1:18" hidden="1" outlineLevel="1">
      <c r="A8" s="8"/>
      <c r="B8" s="9"/>
      <c r="C8" s="9"/>
      <c r="D8" s="4" t="s">
        <v>39</v>
      </c>
      <c r="E8" s="4" t="s">
        <v>39</v>
      </c>
      <c r="F8" s="4" t="s">
        <v>39</v>
      </c>
      <c r="G8" s="4" t="s">
        <v>39</v>
      </c>
      <c r="H8" s="4" t="s">
        <v>7</v>
      </c>
      <c r="I8" s="17" t="s">
        <v>7</v>
      </c>
      <c r="J8" s="19"/>
      <c r="K8" s="19"/>
      <c r="L8" s="19"/>
      <c r="M8" s="19"/>
      <c r="N8" s="19"/>
      <c r="P8" s="18" t="s">
        <v>39</v>
      </c>
      <c r="Q8" s="4" t="s">
        <v>39</v>
      </c>
      <c r="R8" s="4" t="s">
        <v>39</v>
      </c>
    </row>
    <row r="9" spans="1:18" hidden="1" outlineLevel="1">
      <c r="A9" s="8"/>
      <c r="B9" s="9"/>
      <c r="C9" s="9"/>
      <c r="D9" s="4" t="s">
        <v>40</v>
      </c>
      <c r="E9" s="4" t="s">
        <v>40</v>
      </c>
      <c r="F9" s="4" t="s">
        <v>40</v>
      </c>
      <c r="G9" s="4" t="s">
        <v>40</v>
      </c>
      <c r="H9" s="4" t="s">
        <v>40</v>
      </c>
      <c r="I9" s="17" t="s">
        <v>40</v>
      </c>
      <c r="J9" s="19"/>
      <c r="K9" s="19"/>
      <c r="L9" s="19"/>
      <c r="M9" s="19"/>
      <c r="N9" s="19"/>
      <c r="P9" s="18" t="s">
        <v>40</v>
      </c>
      <c r="Q9" s="4" t="s">
        <v>40</v>
      </c>
      <c r="R9" s="4" t="s">
        <v>40</v>
      </c>
    </row>
    <row r="10" spans="1:18" hidden="1" outlineLevel="1">
      <c r="A10" s="8"/>
      <c r="B10" s="9"/>
      <c r="C10" s="9"/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17" t="s">
        <v>42</v>
      </c>
      <c r="J10" s="19"/>
      <c r="K10" s="19"/>
      <c r="L10" s="19"/>
      <c r="M10" s="19"/>
      <c r="N10" s="19"/>
      <c r="P10" s="18" t="s">
        <v>42</v>
      </c>
      <c r="Q10" s="4" t="s">
        <v>42</v>
      </c>
      <c r="R10" s="4" t="s">
        <v>42</v>
      </c>
    </row>
    <row r="11" spans="1:18" collapsed="1">
      <c r="A11" s="8"/>
      <c r="B11" s="9"/>
      <c r="C11" s="9"/>
      <c r="D11" s="4" t="s">
        <v>171</v>
      </c>
      <c r="E11" s="4" t="s">
        <v>171</v>
      </c>
      <c r="F11" s="4" t="s">
        <v>171</v>
      </c>
      <c r="G11" s="4" t="s">
        <v>171</v>
      </c>
      <c r="H11" s="4" t="s">
        <v>41</v>
      </c>
      <c r="I11" s="17" t="s">
        <v>41</v>
      </c>
      <c r="J11" s="19"/>
      <c r="K11" s="19"/>
      <c r="L11" s="19"/>
      <c r="M11" s="19"/>
      <c r="N11" s="19"/>
      <c r="P11" s="18" t="s">
        <v>171</v>
      </c>
      <c r="Q11" s="4" t="s">
        <v>171</v>
      </c>
      <c r="R11" s="4" t="s">
        <v>41</v>
      </c>
    </row>
    <row r="12" spans="1:18">
      <c r="A12" s="8"/>
      <c r="B12" s="9"/>
      <c r="C12" s="9"/>
      <c r="D12" s="4" t="s">
        <v>44</v>
      </c>
      <c r="E12" s="4" t="s">
        <v>45</v>
      </c>
      <c r="F12" s="4" t="s">
        <v>44</v>
      </c>
      <c r="G12" s="4" t="s">
        <v>45</v>
      </c>
      <c r="H12" s="4" t="s">
        <v>45</v>
      </c>
      <c r="I12" s="17" t="s">
        <v>45</v>
      </c>
      <c r="J12" s="19"/>
      <c r="K12" s="19"/>
      <c r="L12" s="19"/>
      <c r="M12" s="19"/>
      <c r="N12" s="19"/>
      <c r="P12" s="18" t="s">
        <v>46</v>
      </c>
      <c r="Q12" s="4" t="s">
        <v>46</v>
      </c>
      <c r="R12" s="4" t="s">
        <v>46</v>
      </c>
    </row>
    <row r="13" spans="1:18">
      <c r="A13" s="8"/>
      <c r="B13" s="9"/>
      <c r="C13" s="9"/>
      <c r="D13" s="4" t="s">
        <v>37</v>
      </c>
      <c r="E13" s="4" t="s">
        <v>37</v>
      </c>
      <c r="F13" s="4" t="s">
        <v>36</v>
      </c>
      <c r="G13" s="4" t="s">
        <v>36</v>
      </c>
      <c r="H13" s="4" t="s">
        <v>37</v>
      </c>
      <c r="I13" s="17" t="s">
        <v>37</v>
      </c>
      <c r="J13" s="19"/>
      <c r="K13" s="19"/>
      <c r="L13" s="19"/>
      <c r="M13" s="19"/>
      <c r="N13" s="19"/>
      <c r="P13" s="18" t="s">
        <v>37</v>
      </c>
      <c r="Q13" s="4" t="s">
        <v>36</v>
      </c>
      <c r="R13" s="4" t="s">
        <v>37</v>
      </c>
    </row>
    <row r="14" spans="1:18">
      <c r="A14" s="8"/>
      <c r="B14" s="5" t="s">
        <v>161</v>
      </c>
      <c r="C14" s="5" t="s">
        <v>14</v>
      </c>
      <c r="D14" s="22">
        <v>105936791</v>
      </c>
      <c r="E14" s="22">
        <v>194545727</v>
      </c>
      <c r="F14" s="22">
        <v>108552524.65996276</v>
      </c>
      <c r="G14" s="22">
        <v>86842019.727970228</v>
      </c>
      <c r="H14" s="22">
        <v>93846500</v>
      </c>
      <c r="I14" s="23">
        <v>93846500</v>
      </c>
      <c r="J14" s="21">
        <f t="shared" ref="J14:J35" si="0">SUM(D14:E14)</f>
        <v>300482518</v>
      </c>
      <c r="K14" s="21">
        <f t="shared" ref="K14:K35" si="1">SUM(F14:G14)</f>
        <v>195394544.38793299</v>
      </c>
      <c r="L14" s="21">
        <f t="shared" ref="L14:L35" si="2">F14-D14</f>
        <v>2615733.6599627584</v>
      </c>
      <c r="M14" s="21">
        <f t="shared" ref="M14:M35" si="3">G14-E14</f>
        <v>-107703707.27202977</v>
      </c>
      <c r="N14" s="21">
        <f t="shared" ref="N14:N35" si="4">SUM(L14:M14)</f>
        <v>-105087973.61206701</v>
      </c>
      <c r="O14" s="24"/>
      <c r="P14" s="25">
        <v>300482518</v>
      </c>
      <c r="Q14" s="22">
        <v>282236564.1159032</v>
      </c>
      <c r="R14" s="22">
        <v>278686950</v>
      </c>
    </row>
    <row r="15" spans="1:18">
      <c r="A15" s="8"/>
      <c r="B15" s="5" t="s">
        <v>161</v>
      </c>
      <c r="C15" s="6" t="s">
        <v>15</v>
      </c>
      <c r="D15" s="22">
        <v>79012801</v>
      </c>
      <c r="E15" s="22">
        <v>164995909</v>
      </c>
      <c r="F15" s="22">
        <v>84940538.121501267</v>
      </c>
      <c r="G15" s="22">
        <v>67952430.497200921</v>
      </c>
      <c r="H15" s="22">
        <v>78348672</v>
      </c>
      <c r="I15" s="23">
        <v>78348672</v>
      </c>
      <c r="J15" s="21">
        <f t="shared" si="0"/>
        <v>244008710</v>
      </c>
      <c r="K15" s="21">
        <f t="shared" si="1"/>
        <v>152892968.61870217</v>
      </c>
      <c r="L15" s="21">
        <f t="shared" si="2"/>
        <v>5927737.121501267</v>
      </c>
      <c r="M15" s="21">
        <f t="shared" si="3"/>
        <v>-97043478.502799079</v>
      </c>
      <c r="N15" s="21">
        <f t="shared" si="4"/>
        <v>-91115741.381297812</v>
      </c>
      <c r="O15" s="24" t="s">
        <v>136</v>
      </c>
      <c r="P15" s="25">
        <v>244008710</v>
      </c>
      <c r="Q15" s="22">
        <v>220845399.11590311</v>
      </c>
      <c r="R15" s="22">
        <v>212801269</v>
      </c>
    </row>
    <row r="16" spans="1:18">
      <c r="A16" s="8"/>
      <c r="B16" s="5" t="s">
        <v>161</v>
      </c>
      <c r="C16" s="6" t="s">
        <v>19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3">
        <v>0</v>
      </c>
      <c r="J16" s="21">
        <f t="shared" si="0"/>
        <v>0</v>
      </c>
      <c r="K16" s="21">
        <f t="shared" si="1"/>
        <v>0</v>
      </c>
      <c r="L16" s="21">
        <f t="shared" si="2"/>
        <v>0</v>
      </c>
      <c r="M16" s="21">
        <f t="shared" si="3"/>
        <v>0</v>
      </c>
      <c r="N16" s="21">
        <f t="shared" si="4"/>
        <v>0</v>
      </c>
      <c r="O16" s="24"/>
      <c r="P16" s="25">
        <v>0</v>
      </c>
      <c r="Q16" s="22">
        <v>0</v>
      </c>
      <c r="R16" s="22">
        <v>0</v>
      </c>
    </row>
    <row r="17" spans="1:18">
      <c r="A17" s="8"/>
      <c r="B17" s="5" t="s">
        <v>161</v>
      </c>
      <c r="C17" s="6" t="s">
        <v>16</v>
      </c>
      <c r="D17" s="22">
        <v>509200</v>
      </c>
      <c r="E17" s="22">
        <v>873000</v>
      </c>
      <c r="F17" s="22">
        <v>288353.84615380003</v>
      </c>
      <c r="G17" s="22">
        <v>230683.07692309999</v>
      </c>
      <c r="H17" s="22">
        <v>208450</v>
      </c>
      <c r="I17" s="23">
        <v>208450</v>
      </c>
      <c r="J17" s="21">
        <f t="shared" si="0"/>
        <v>1382200</v>
      </c>
      <c r="K17" s="21">
        <f t="shared" si="1"/>
        <v>519036.92307690001</v>
      </c>
      <c r="L17" s="21">
        <f t="shared" si="2"/>
        <v>-220846.15384619997</v>
      </c>
      <c r="M17" s="21">
        <f t="shared" si="3"/>
        <v>-642316.92307689996</v>
      </c>
      <c r="N17" s="21">
        <f t="shared" si="4"/>
        <v>-863163.07692309993</v>
      </c>
      <c r="O17" s="24" t="s">
        <v>137</v>
      </c>
      <c r="P17" s="25">
        <v>1382200</v>
      </c>
      <c r="Q17" s="22">
        <v>749720</v>
      </c>
      <c r="R17" s="22">
        <v>749720</v>
      </c>
    </row>
    <row r="18" spans="1:18">
      <c r="A18" s="8"/>
      <c r="B18" s="5" t="s">
        <v>161</v>
      </c>
      <c r="C18" s="6" t="s">
        <v>20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1">
        <f t="shared" si="0"/>
        <v>0</v>
      </c>
      <c r="K18" s="21">
        <f t="shared" si="1"/>
        <v>0</v>
      </c>
      <c r="L18" s="21">
        <f t="shared" si="2"/>
        <v>0</v>
      </c>
      <c r="M18" s="21">
        <f t="shared" si="3"/>
        <v>0</v>
      </c>
      <c r="N18" s="21">
        <f t="shared" si="4"/>
        <v>0</v>
      </c>
      <c r="O18" s="24"/>
      <c r="P18" s="25">
        <v>0</v>
      </c>
      <c r="Q18" s="22">
        <v>0</v>
      </c>
      <c r="R18" s="22">
        <v>0</v>
      </c>
    </row>
    <row r="19" spans="1:18">
      <c r="A19" s="8"/>
      <c r="B19" s="5" t="s">
        <v>161</v>
      </c>
      <c r="C19" s="6" t="s">
        <v>47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4"/>
      <c r="P19" s="25">
        <v>0</v>
      </c>
      <c r="Q19" s="22">
        <v>0</v>
      </c>
      <c r="R19" s="22">
        <v>0</v>
      </c>
    </row>
    <row r="20" spans="1:18">
      <c r="A20" s="8"/>
      <c r="B20" s="5" t="s">
        <v>161</v>
      </c>
      <c r="C20" s="6" t="s">
        <v>48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4"/>
      <c r="P20" s="25">
        <v>0</v>
      </c>
      <c r="Q20" s="22">
        <v>0</v>
      </c>
      <c r="R20" s="22">
        <v>0</v>
      </c>
    </row>
    <row r="21" spans="1:18">
      <c r="A21" s="8"/>
      <c r="B21" s="5" t="s">
        <v>161</v>
      </c>
      <c r="C21" s="6" t="s">
        <v>29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3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4"/>
      <c r="P21" s="25">
        <v>0</v>
      </c>
      <c r="Q21" s="22">
        <v>0</v>
      </c>
      <c r="R21" s="22">
        <v>0</v>
      </c>
    </row>
    <row r="22" spans="1:18" ht="15">
      <c r="A22" s="8"/>
      <c r="B22" s="5" t="s">
        <v>161</v>
      </c>
      <c r="C22" s="6" t="s">
        <v>17</v>
      </c>
      <c r="D22" s="22">
        <v>20075144</v>
      </c>
      <c r="E22" s="22">
        <v>28676818</v>
      </c>
      <c r="F22" s="22">
        <v>23323632.692307699</v>
      </c>
      <c r="G22" s="22">
        <v>18658906.153846201</v>
      </c>
      <c r="H22" s="22">
        <v>15289378</v>
      </c>
      <c r="I22" s="23">
        <v>15289378</v>
      </c>
      <c r="J22" s="21">
        <f t="shared" si="0"/>
        <v>48751962</v>
      </c>
      <c r="K22" s="21">
        <f t="shared" si="1"/>
        <v>41982538.8461539</v>
      </c>
      <c r="L22" s="21">
        <f t="shared" si="2"/>
        <v>3248488.6923076995</v>
      </c>
      <c r="M22" s="21">
        <f t="shared" si="3"/>
        <v>-10017911.846153799</v>
      </c>
      <c r="N22" s="21">
        <f t="shared" si="4"/>
        <v>-6769423.1538461</v>
      </c>
      <c r="O22" s="24" t="s">
        <v>139</v>
      </c>
      <c r="P22" s="25">
        <v>48751962</v>
      </c>
      <c r="Q22" s="22">
        <v>60641445.000000097</v>
      </c>
      <c r="R22" s="22">
        <v>62312028</v>
      </c>
    </row>
    <row r="23" spans="1:18" hidden="1" outlineLevel="1">
      <c r="A23" s="8"/>
      <c r="B23" s="5" t="s">
        <v>161</v>
      </c>
      <c r="C23" s="7" t="s">
        <v>21</v>
      </c>
      <c r="D23" s="22">
        <v>11218683</v>
      </c>
      <c r="E23" s="22">
        <v>17847633</v>
      </c>
      <c r="F23" s="22">
        <v>15948249.615384599</v>
      </c>
      <c r="G23" s="22">
        <v>12758599.692307699</v>
      </c>
      <c r="H23" s="22">
        <v>12998474</v>
      </c>
      <c r="I23" s="23">
        <v>12998474</v>
      </c>
      <c r="J23" s="21">
        <f t="shared" si="0"/>
        <v>29066316</v>
      </c>
      <c r="K23" s="21">
        <f t="shared" si="1"/>
        <v>28706849.307692297</v>
      </c>
      <c r="L23" s="21">
        <f t="shared" si="2"/>
        <v>4729566.6153845992</v>
      </c>
      <c r="M23" s="21">
        <f t="shared" si="3"/>
        <v>-5089033.3076923005</v>
      </c>
      <c r="N23" s="21">
        <f t="shared" si="4"/>
        <v>-359466.69230770133</v>
      </c>
      <c r="O23" s="24" t="s">
        <v>138</v>
      </c>
      <c r="P23" s="25">
        <v>29066316</v>
      </c>
      <c r="Q23" s="22">
        <v>41465449</v>
      </c>
      <c r="R23" s="22">
        <v>43871878</v>
      </c>
    </row>
    <row r="24" spans="1:18" hidden="1" outlineLevel="1">
      <c r="A24" s="8"/>
      <c r="B24" s="5" t="s">
        <v>161</v>
      </c>
      <c r="C24" s="7" t="s">
        <v>22</v>
      </c>
      <c r="D24" s="22">
        <v>0</v>
      </c>
      <c r="E24" s="22">
        <v>240000</v>
      </c>
      <c r="F24" s="22">
        <v>0</v>
      </c>
      <c r="G24" s="22">
        <v>0</v>
      </c>
      <c r="H24" s="22">
        <v>1098087</v>
      </c>
      <c r="I24" s="23">
        <v>1098087</v>
      </c>
      <c r="J24" s="21">
        <f t="shared" si="0"/>
        <v>240000</v>
      </c>
      <c r="K24" s="21">
        <f t="shared" si="1"/>
        <v>0</v>
      </c>
      <c r="L24" s="21">
        <f t="shared" si="2"/>
        <v>0</v>
      </c>
      <c r="M24" s="21">
        <f t="shared" si="3"/>
        <v>-240000</v>
      </c>
      <c r="N24" s="21">
        <f t="shared" si="4"/>
        <v>-240000</v>
      </c>
      <c r="O24" s="24"/>
      <c r="P24" s="25">
        <v>240000</v>
      </c>
      <c r="Q24" s="22">
        <v>0</v>
      </c>
      <c r="R24" s="22">
        <v>2088087</v>
      </c>
    </row>
    <row r="25" spans="1:18" hidden="1" outlineLevel="1">
      <c r="A25" s="8"/>
      <c r="B25" s="5" t="s">
        <v>161</v>
      </c>
      <c r="C25" s="7" t="s">
        <v>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4"/>
      <c r="P25" s="25">
        <v>0</v>
      </c>
      <c r="Q25" s="22">
        <v>0</v>
      </c>
      <c r="R25" s="22">
        <v>0</v>
      </c>
    </row>
    <row r="26" spans="1:18" ht="15" hidden="1" outlineLevel="1">
      <c r="A26" s="8"/>
      <c r="B26" s="5" t="s">
        <v>161</v>
      </c>
      <c r="C26" s="7" t="s">
        <v>23</v>
      </c>
      <c r="D26" s="22">
        <v>0</v>
      </c>
      <c r="E26" s="22">
        <v>7116818</v>
      </c>
      <c r="F26" s="22">
        <v>2747015</v>
      </c>
      <c r="G26" s="22">
        <v>2197612</v>
      </c>
      <c r="H26" s="22">
        <v>0</v>
      </c>
      <c r="I26" s="23">
        <v>0</v>
      </c>
      <c r="J26" s="21">
        <f t="shared" si="0"/>
        <v>7116818</v>
      </c>
      <c r="K26" s="21">
        <f t="shared" si="1"/>
        <v>4944627</v>
      </c>
      <c r="L26" s="21">
        <f t="shared" si="2"/>
        <v>2747015</v>
      </c>
      <c r="M26" s="21">
        <f t="shared" si="3"/>
        <v>-4919206</v>
      </c>
      <c r="N26" s="21">
        <f t="shared" si="4"/>
        <v>-2172191</v>
      </c>
      <c r="O26" s="24" t="s">
        <v>141</v>
      </c>
      <c r="P26" s="25">
        <v>7116818</v>
      </c>
      <c r="Q26" s="22">
        <v>7142239</v>
      </c>
      <c r="R26" s="22">
        <v>7142239</v>
      </c>
    </row>
    <row r="27" spans="1:18" hidden="1" outlineLevel="1">
      <c r="A27" s="8"/>
      <c r="B27" s="5" t="s">
        <v>161</v>
      </c>
      <c r="C27" s="7" t="s">
        <v>24</v>
      </c>
      <c r="D27" s="22">
        <v>4992946</v>
      </c>
      <c r="E27" s="22">
        <v>-3083260</v>
      </c>
      <c r="F27" s="22">
        <v>1162815.3846154001</v>
      </c>
      <c r="G27" s="22">
        <v>930252.30769229995</v>
      </c>
      <c r="H27" s="22">
        <v>603890</v>
      </c>
      <c r="I27" s="23">
        <v>603890</v>
      </c>
      <c r="J27" s="21">
        <f t="shared" si="0"/>
        <v>1909686</v>
      </c>
      <c r="K27" s="21">
        <f t="shared" si="1"/>
        <v>2093067.6923076999</v>
      </c>
      <c r="L27" s="21">
        <f t="shared" si="2"/>
        <v>-3830130.6153846001</v>
      </c>
      <c r="M27" s="21">
        <f t="shared" si="3"/>
        <v>4013512.3076923001</v>
      </c>
      <c r="N27" s="21">
        <f t="shared" si="4"/>
        <v>183381.69230769994</v>
      </c>
      <c r="O27" s="24" t="s">
        <v>125</v>
      </c>
      <c r="P27" s="25">
        <v>1909686</v>
      </c>
      <c r="Q27" s="22">
        <v>3023320</v>
      </c>
      <c r="R27" s="22">
        <v>3023320</v>
      </c>
    </row>
    <row r="28" spans="1:18" hidden="1" outlineLevel="1">
      <c r="A28" s="8"/>
      <c r="B28" s="5" t="s">
        <v>161</v>
      </c>
      <c r="C28" s="7" t="s">
        <v>50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0</v>
      </c>
      <c r="J28" s="21">
        <f t="shared" si="0"/>
        <v>0</v>
      </c>
      <c r="K28" s="21">
        <f t="shared" si="1"/>
        <v>0</v>
      </c>
      <c r="L28" s="21">
        <f t="shared" si="2"/>
        <v>0</v>
      </c>
      <c r="M28" s="21">
        <f t="shared" si="3"/>
        <v>0</v>
      </c>
      <c r="N28" s="21">
        <f t="shared" si="4"/>
        <v>0</v>
      </c>
      <c r="O28" s="24"/>
      <c r="P28" s="25">
        <v>0</v>
      </c>
      <c r="Q28" s="22">
        <v>0</v>
      </c>
      <c r="R28" s="22">
        <v>0</v>
      </c>
    </row>
    <row r="29" spans="1:18" hidden="1" outlineLevel="1">
      <c r="A29" s="8"/>
      <c r="B29" s="5" t="s">
        <v>161</v>
      </c>
      <c r="C29" s="7" t="s">
        <v>25</v>
      </c>
      <c r="D29" s="22">
        <v>3618053</v>
      </c>
      <c r="E29" s="22">
        <v>3288513</v>
      </c>
      <c r="F29" s="22">
        <v>1532307.6923076999</v>
      </c>
      <c r="G29" s="22">
        <v>1225846.1538462001</v>
      </c>
      <c r="H29" s="22">
        <v>57646</v>
      </c>
      <c r="I29" s="23">
        <v>57646</v>
      </c>
      <c r="J29" s="21">
        <f t="shared" si="0"/>
        <v>6906566</v>
      </c>
      <c r="K29" s="21">
        <f t="shared" si="1"/>
        <v>2758153.8461539</v>
      </c>
      <c r="L29" s="21">
        <f t="shared" si="2"/>
        <v>-2085745.3076923001</v>
      </c>
      <c r="M29" s="21">
        <f t="shared" si="3"/>
        <v>-2062666.8461537999</v>
      </c>
      <c r="N29" s="21">
        <f t="shared" si="4"/>
        <v>-4148412.1538461</v>
      </c>
      <c r="O29" s="24" t="s">
        <v>127</v>
      </c>
      <c r="P29" s="25">
        <v>6906566</v>
      </c>
      <c r="Q29" s="22">
        <v>3984000.0000001001</v>
      </c>
      <c r="R29" s="22">
        <v>178881</v>
      </c>
    </row>
    <row r="30" spans="1:18" ht="15" hidden="1" outlineLevel="1">
      <c r="A30" s="8"/>
      <c r="B30" s="5" t="s">
        <v>161</v>
      </c>
      <c r="C30" s="7" t="s">
        <v>26</v>
      </c>
      <c r="D30" s="22">
        <v>106780</v>
      </c>
      <c r="E30" s="22">
        <v>2738058</v>
      </c>
      <c r="F30" s="22">
        <v>256834.23076919999</v>
      </c>
      <c r="G30" s="22">
        <v>205467.38461539999</v>
      </c>
      <c r="H30" s="22">
        <v>115140</v>
      </c>
      <c r="I30" s="23">
        <v>115140</v>
      </c>
      <c r="J30" s="21">
        <f t="shared" si="0"/>
        <v>2844838</v>
      </c>
      <c r="K30" s="21">
        <f t="shared" si="1"/>
        <v>462301.61538460001</v>
      </c>
      <c r="L30" s="21">
        <f t="shared" si="2"/>
        <v>150054.23076919999</v>
      </c>
      <c r="M30" s="21">
        <f t="shared" si="3"/>
        <v>-2532590.6153846001</v>
      </c>
      <c r="N30" s="21">
        <f t="shared" si="4"/>
        <v>-2382536.3846154003</v>
      </c>
      <c r="O30" s="24" t="s">
        <v>140</v>
      </c>
      <c r="P30" s="25">
        <v>2844838</v>
      </c>
      <c r="Q30" s="22">
        <v>667769</v>
      </c>
      <c r="R30" s="22">
        <v>4651769</v>
      </c>
    </row>
    <row r="31" spans="1:18" hidden="1" outlineLevel="1">
      <c r="A31" s="8"/>
      <c r="B31" s="5" t="s">
        <v>161</v>
      </c>
      <c r="C31" s="7" t="s">
        <v>28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0</v>
      </c>
      <c r="J31" s="21">
        <f t="shared" si="0"/>
        <v>0</v>
      </c>
      <c r="K31" s="21">
        <f t="shared" si="1"/>
        <v>0</v>
      </c>
      <c r="L31" s="21">
        <f t="shared" si="2"/>
        <v>0</v>
      </c>
      <c r="M31" s="21">
        <f t="shared" si="3"/>
        <v>0</v>
      </c>
      <c r="N31" s="21">
        <f t="shared" si="4"/>
        <v>0</v>
      </c>
      <c r="O31" s="24"/>
      <c r="P31" s="25">
        <v>0</v>
      </c>
      <c r="Q31" s="22">
        <v>0</v>
      </c>
      <c r="R31" s="22">
        <v>0</v>
      </c>
    </row>
    <row r="32" spans="1:18" hidden="1" outlineLevel="1">
      <c r="A32" s="8"/>
      <c r="B32" s="5" t="s">
        <v>161</v>
      </c>
      <c r="C32" s="7" t="s">
        <v>27</v>
      </c>
      <c r="D32" s="22">
        <v>138682</v>
      </c>
      <c r="E32" s="22">
        <v>529056</v>
      </c>
      <c r="F32" s="22">
        <v>1676410.7692308</v>
      </c>
      <c r="G32" s="22">
        <v>1341128.6153845999</v>
      </c>
      <c r="H32" s="22">
        <v>416141</v>
      </c>
      <c r="I32" s="23">
        <v>416141</v>
      </c>
      <c r="J32" s="21">
        <f t="shared" si="0"/>
        <v>667738</v>
      </c>
      <c r="K32" s="21">
        <f t="shared" si="1"/>
        <v>3017539.3846153999</v>
      </c>
      <c r="L32" s="21">
        <f t="shared" si="2"/>
        <v>1537728.7692308</v>
      </c>
      <c r="M32" s="21">
        <f t="shared" si="3"/>
        <v>812072.61538459989</v>
      </c>
      <c r="N32" s="21">
        <f t="shared" si="4"/>
        <v>2349801.3846153999</v>
      </c>
      <c r="P32" s="25">
        <v>667738</v>
      </c>
      <c r="Q32" s="22">
        <v>4358668</v>
      </c>
      <c r="R32" s="22">
        <v>1355854</v>
      </c>
    </row>
    <row r="33" spans="1:18" hidden="1" outlineLevel="1">
      <c r="A33" s="8"/>
      <c r="B33" s="5" t="s">
        <v>161</v>
      </c>
      <c r="C33" s="7" t="s">
        <v>51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3">
        <v>0</v>
      </c>
      <c r="J33" s="21">
        <f t="shared" si="0"/>
        <v>0</v>
      </c>
      <c r="K33" s="21">
        <f t="shared" si="1"/>
        <v>0</v>
      </c>
      <c r="L33" s="21">
        <f t="shared" si="2"/>
        <v>0</v>
      </c>
      <c r="M33" s="21">
        <f t="shared" si="3"/>
        <v>0</v>
      </c>
      <c r="N33" s="21">
        <f t="shared" si="4"/>
        <v>0</v>
      </c>
      <c r="O33" s="24"/>
      <c r="P33" s="25">
        <v>0</v>
      </c>
      <c r="Q33" s="22">
        <v>0</v>
      </c>
      <c r="R33" s="22">
        <v>0</v>
      </c>
    </row>
    <row r="34" spans="1:18" hidden="1" outlineLevel="1">
      <c r="A34" s="8"/>
      <c r="B34" s="5" t="s">
        <v>161</v>
      </c>
      <c r="C34" s="7" t="s">
        <v>52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3">
        <v>0</v>
      </c>
      <c r="J34" s="21">
        <f t="shared" si="0"/>
        <v>0</v>
      </c>
      <c r="K34" s="21">
        <f t="shared" si="1"/>
        <v>0</v>
      </c>
      <c r="L34" s="21">
        <f t="shared" si="2"/>
        <v>0</v>
      </c>
      <c r="M34" s="21">
        <f t="shared" si="3"/>
        <v>0</v>
      </c>
      <c r="N34" s="21">
        <f t="shared" si="4"/>
        <v>0</v>
      </c>
      <c r="O34" s="24"/>
      <c r="P34" s="25">
        <v>0</v>
      </c>
      <c r="Q34" s="22">
        <v>0</v>
      </c>
      <c r="R34" s="22">
        <v>0</v>
      </c>
    </row>
    <row r="35" spans="1:18" collapsed="1">
      <c r="A35" s="8"/>
      <c r="B35" s="5" t="s">
        <v>161</v>
      </c>
      <c r="C35" s="6" t="s">
        <v>18</v>
      </c>
      <c r="D35" s="22">
        <v>6339646</v>
      </c>
      <c r="E35" s="22">
        <v>0</v>
      </c>
      <c r="F35" s="22">
        <v>0</v>
      </c>
      <c r="G35" s="22">
        <v>0</v>
      </c>
      <c r="H35" s="22">
        <v>0</v>
      </c>
      <c r="I35" s="23">
        <v>0</v>
      </c>
      <c r="J35" s="21">
        <f t="shared" si="0"/>
        <v>6339646</v>
      </c>
      <c r="K35" s="21">
        <f t="shared" si="1"/>
        <v>0</v>
      </c>
      <c r="L35" s="21">
        <f t="shared" si="2"/>
        <v>-6339646</v>
      </c>
      <c r="M35" s="21">
        <f t="shared" si="3"/>
        <v>0</v>
      </c>
      <c r="N35" s="21">
        <f t="shared" si="4"/>
        <v>-6339646</v>
      </c>
      <c r="O35" s="24"/>
      <c r="P35" s="25">
        <v>6339646</v>
      </c>
      <c r="Q35" s="22">
        <v>0</v>
      </c>
      <c r="R35" s="22">
        <v>2823933</v>
      </c>
    </row>
    <row r="36" spans="1:18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P36" s="20"/>
      <c r="Q36" s="20"/>
      <c r="R36" s="20"/>
    </row>
    <row r="37" spans="1:18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P37" s="20"/>
      <c r="Q37" s="20"/>
      <c r="R37" s="20"/>
    </row>
    <row r="38" spans="1:18">
      <c r="A38" s="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P38" s="20"/>
      <c r="Q38" s="20"/>
      <c r="R38" s="20"/>
    </row>
    <row r="39" spans="1:18">
      <c r="A39" s="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20"/>
      <c r="Q39" s="20"/>
      <c r="R39" s="20"/>
    </row>
    <row r="40" spans="1:18">
      <c r="A40" s="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P40" s="20"/>
      <c r="Q40" s="20"/>
      <c r="R40" s="20"/>
    </row>
    <row r="41" spans="1:18">
      <c r="A41" s="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P41" s="20"/>
      <c r="Q41" s="20"/>
      <c r="R41" s="20"/>
    </row>
    <row r="42" spans="1:18">
      <c r="A42" s="8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</row>
    <row r="43" spans="1:18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P43" s="20"/>
      <c r="Q43" s="20"/>
      <c r="R43" s="20"/>
    </row>
    <row r="44" spans="1:18">
      <c r="A44" s="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P44" s="20"/>
      <c r="Q44" s="20"/>
      <c r="R44" s="20"/>
    </row>
    <row r="45" spans="1:18">
      <c r="A45" s="8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</row>
    <row r="46" spans="1:18">
      <c r="A46" s="8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P46" s="20"/>
      <c r="Q46" s="20"/>
      <c r="R46" s="20"/>
    </row>
    <row r="47" spans="1:18">
      <c r="A47" s="8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P47" s="20"/>
      <c r="Q47" s="20"/>
      <c r="R47" s="20"/>
    </row>
    <row r="48" spans="1:18">
      <c r="A48" s="8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P48" s="20"/>
      <c r="Q48" s="20"/>
      <c r="R48" s="20"/>
    </row>
    <row r="49" spans="1:18">
      <c r="A49" s="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P49" s="20"/>
      <c r="Q49" s="20"/>
      <c r="R49" s="20"/>
    </row>
    <row r="50" spans="1:18">
      <c r="A50" s="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P50" s="20"/>
      <c r="Q50" s="20"/>
      <c r="R50" s="20"/>
    </row>
    <row r="51" spans="1:18">
      <c r="A51" s="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20"/>
      <c r="R51" s="20"/>
    </row>
    <row r="52" spans="1:18">
      <c r="A52" s="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P52" s="20"/>
      <c r="Q52" s="20"/>
      <c r="R52" s="20"/>
    </row>
    <row r="53" spans="1:18">
      <c r="A53" s="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P53" s="20"/>
      <c r="Q53" s="20"/>
      <c r="R53" s="20"/>
    </row>
    <row r="54" spans="1:18">
      <c r="A54" s="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P54" s="20"/>
      <c r="Q54" s="20"/>
      <c r="R54" s="20"/>
    </row>
    <row r="55" spans="1:18">
      <c r="A55" s="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P55" s="20"/>
      <c r="Q55" s="20"/>
      <c r="R55" s="20"/>
    </row>
    <row r="56" spans="1:18">
      <c r="A56" s="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</row>
    <row r="57" spans="1:18">
      <c r="A57" s="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P57" s="20"/>
      <c r="Q57" s="20"/>
      <c r="R57" s="20"/>
    </row>
    <row r="58" spans="1:18">
      <c r="A58" s="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P58" s="20"/>
      <c r="Q58" s="20"/>
      <c r="R58" s="20"/>
    </row>
    <row r="59" spans="1:18">
      <c r="A59" s="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P59" s="20"/>
      <c r="Q59" s="20"/>
      <c r="R59" s="20"/>
    </row>
    <row r="60" spans="1:18">
      <c r="A60" s="8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20"/>
      <c r="Q60" s="20"/>
      <c r="R60" s="20"/>
    </row>
    <row r="61" spans="1:18">
      <c r="A61" s="8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20"/>
      <c r="Q61" s="20"/>
      <c r="R61" s="20"/>
    </row>
    <row r="62" spans="1:18">
      <c r="A62" s="8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P62" s="20"/>
      <c r="Q62" s="20"/>
      <c r="R62" s="20"/>
    </row>
    <row r="63" spans="1:18">
      <c r="A63" s="8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P63" s="20"/>
      <c r="Q63" s="20"/>
      <c r="R63" s="20"/>
    </row>
    <row r="64" spans="1:18">
      <c r="A64" s="8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P64" s="20"/>
      <c r="Q64" s="20"/>
      <c r="R64" s="20"/>
    </row>
    <row r="65" spans="1:18">
      <c r="A65" s="8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P65" s="20"/>
      <c r="Q65" s="20"/>
      <c r="R65" s="20"/>
    </row>
    <row r="66" spans="1:18">
      <c r="A66" s="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P66" s="20"/>
      <c r="Q66" s="20"/>
      <c r="R66" s="20"/>
    </row>
    <row r="67" spans="1:18">
      <c r="A67" s="8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P67" s="20"/>
      <c r="Q67" s="20"/>
      <c r="R67" s="20"/>
    </row>
    <row r="68" spans="1:18">
      <c r="A68" s="8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P68" s="20"/>
      <c r="Q68" s="20"/>
      <c r="R68" s="20"/>
    </row>
    <row r="69" spans="1:18">
      <c r="A69" s="8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P69" s="20"/>
      <c r="Q69" s="20"/>
      <c r="R69" s="20"/>
    </row>
    <row r="70" spans="1:18">
      <c r="A70" s="8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</row>
    <row r="71" spans="1:18">
      <c r="A71" s="8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P71" s="20"/>
      <c r="Q71" s="20"/>
      <c r="R71" s="20"/>
    </row>
    <row r="72" spans="1:18">
      <c r="A72" s="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</row>
    <row r="73" spans="1:18">
      <c r="A73" s="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P73" s="20"/>
      <c r="Q73" s="20"/>
      <c r="R73" s="20"/>
    </row>
    <row r="74" spans="1:18">
      <c r="A74" s="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P74" s="20"/>
      <c r="Q74" s="20"/>
      <c r="R74" s="20"/>
    </row>
    <row r="75" spans="1:18">
      <c r="A75" s="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P75" s="20"/>
      <c r="Q75" s="20"/>
      <c r="R75" s="20"/>
    </row>
    <row r="76" spans="1:18">
      <c r="A76" s="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</row>
    <row r="77" spans="1:18">
      <c r="A77" s="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</row>
    <row r="78" spans="1:18">
      <c r="A78" s="8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P78" s="20"/>
      <c r="Q78" s="20"/>
      <c r="R78" s="20"/>
    </row>
    <row r="79" spans="1:18">
      <c r="A79" s="8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P79" s="20"/>
      <c r="Q79" s="20"/>
      <c r="R79" s="20"/>
    </row>
    <row r="80" spans="1:18">
      <c r="A80" s="8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P80" s="20"/>
      <c r="Q80" s="20"/>
      <c r="R80" s="20"/>
    </row>
    <row r="81" spans="1:18">
      <c r="A81" s="8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P81" s="20"/>
      <c r="Q81" s="20"/>
      <c r="R81" s="20"/>
    </row>
    <row r="82" spans="1:18">
      <c r="A82" s="8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P82" s="20"/>
      <c r="Q82" s="20"/>
      <c r="R82" s="20"/>
    </row>
    <row r="83" spans="1:18">
      <c r="A83" s="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P83" s="20"/>
      <c r="Q83" s="20"/>
      <c r="R83" s="20"/>
    </row>
    <row r="84" spans="1:18">
      <c r="A84" s="8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P84" s="20"/>
      <c r="Q84" s="20"/>
      <c r="R84" s="20"/>
    </row>
    <row r="85" spans="1:18">
      <c r="A85" s="8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P85" s="20"/>
      <c r="Q85" s="20"/>
      <c r="R85" s="20"/>
    </row>
    <row r="86" spans="1:18">
      <c r="A86" s="8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P86" s="20"/>
      <c r="Q86" s="20"/>
      <c r="R86" s="20"/>
    </row>
    <row r="87" spans="1:18">
      <c r="A87" s="8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P87" s="20"/>
      <c r="Q87" s="20"/>
      <c r="R87" s="20"/>
    </row>
    <row r="88" spans="1:18">
      <c r="A88" s="8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P88" s="20"/>
      <c r="Q88" s="20"/>
      <c r="R88" s="20"/>
    </row>
    <row r="89" spans="1:18">
      <c r="A89" s="8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P89" s="20"/>
      <c r="Q89" s="20"/>
      <c r="R89" s="20"/>
    </row>
    <row r="90" spans="1:18">
      <c r="A90" s="8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</row>
    <row r="91" spans="1:18">
      <c r="A91" s="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P91" s="20"/>
      <c r="Q91" s="20"/>
      <c r="R91" s="20"/>
    </row>
    <row r="92" spans="1:18">
      <c r="A92" s="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P92" s="20"/>
      <c r="Q92" s="20"/>
      <c r="R92" s="20"/>
    </row>
    <row r="93" spans="1:18">
      <c r="A93" s="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P93" s="20"/>
      <c r="Q93" s="20"/>
      <c r="R93" s="20"/>
    </row>
    <row r="94" spans="1:18">
      <c r="A94" s="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P94" s="20"/>
      <c r="Q94" s="20"/>
      <c r="R94" s="20"/>
    </row>
  </sheetData>
  <phoneticPr fontId="1" type="noConversion"/>
  <pageMargins left="0.7" right="0.7" top="0.75" bottom="0.75" header="0.3" footer="0.3"/>
  <customProperties>
    <customPr name="CellIDs" r:id="rId1"/>
    <customPr name="ConnName" r:id="rId2"/>
    <customPr name="ConnPOV" r:id="rId3"/>
    <customPr name="HyperionXML" r:id="rId4"/>
    <customPr name="NameConnectionMap" r:id="rId5"/>
    <customPr name="POVPosition" r:id="rId6"/>
    <customPr name="SheetHasParityContent" r:id="rId7"/>
    <customPr name="SheetOptions" r:id="rId8"/>
    <customPr name="ShowPOV" r:id="rId9"/>
  </customPropertie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Summary_CC</vt:lpstr>
      <vt:lpstr>Summary_C1</vt:lpstr>
      <vt:lpstr>HC detail by CC </vt:lpstr>
      <vt:lpstr>72531003</vt:lpstr>
      <vt:lpstr>72531014</vt:lpstr>
      <vt:lpstr>72531018</vt:lpstr>
      <vt:lpstr>72531023</vt:lpstr>
      <vt:lpstr>72531024</vt:lpstr>
      <vt:lpstr>72531035</vt:lpstr>
      <vt:lpstr>C1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/>
  <dcterms:created xsi:type="dcterms:W3CDTF">2015-06-05T18:17:20Z</dcterms:created>
  <dcterms:modified xsi:type="dcterms:W3CDTF">2021-01-23T14:09:55Z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