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ast\Desktop\2021년\1월\20210110_\"/>
    </mc:Choice>
  </mc:AlternateContent>
  <xr:revisionPtr revIDLastSave="0" documentId="13_ncr:1_{0D0D5841-4294-4E31-AE8F-DA58337B78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aterfall" sheetId="1" r:id="rId1"/>
    <sheet name="waterfall(2016이상)" sheetId="2" r:id="rId2"/>
  </sheets>
  <definedNames>
    <definedName name="_xlchart.v1.0" hidden="1">'waterfall(2016이상)'!$A$2</definedName>
    <definedName name="_xlchart.v1.1" hidden="1">'waterfall(2016이상)'!$B$1:$M$1</definedName>
    <definedName name="_xlchart.v1.2" hidden="1">'waterfall(2016이상)'!$B$2:$M$2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2" i="2"/>
  <c r="M4" i="1" l="1"/>
  <c r="I5" i="1"/>
  <c r="H5" i="1"/>
  <c r="E5" i="1"/>
  <c r="D5" i="1"/>
  <c r="F5" i="1"/>
  <c r="G5" i="1"/>
  <c r="C5" i="1"/>
  <c r="M5" i="1" l="1"/>
  <c r="C3" i="1"/>
  <c r="D3" i="1" s="1"/>
  <c r="E3" i="1" s="1"/>
  <c r="F3" i="1" s="1"/>
  <c r="G3" i="1" s="1"/>
  <c r="H3" i="1" s="1"/>
  <c r="I3" i="1" s="1"/>
  <c r="J3" i="1" l="1"/>
  <c r="K3" i="1" s="1"/>
  <c r="L3" i="1" s="1"/>
  <c r="M3" i="1" s="1"/>
  <c r="B7" i="1"/>
  <c r="C6" i="1" s="1"/>
  <c r="C7" i="1" s="1"/>
  <c r="D6" i="1" s="1"/>
  <c r="D7" i="1" l="1"/>
  <c r="E6" i="1" l="1"/>
  <c r="E7" i="1" s="1"/>
  <c r="F6" i="1" l="1"/>
  <c r="F7" i="1"/>
  <c r="G6" i="1" s="1"/>
  <c r="G7" i="1" l="1"/>
  <c r="H6" i="1" s="1"/>
  <c r="H7" i="1" l="1"/>
  <c r="I6" i="1" l="1"/>
  <c r="I7" i="1" s="1"/>
  <c r="J6" i="1" s="1"/>
  <c r="J7" i="1" s="1"/>
  <c r="K6" i="1" s="1"/>
  <c r="K7" i="1" s="1"/>
  <c r="L6" i="1" s="1"/>
  <c r="L7" i="1" s="1"/>
  <c r="M6" i="1" l="1"/>
  <c r="M7" i="1" l="1"/>
</calcChain>
</file>

<file path=xl/sharedStrings.xml><?xml version="1.0" encoding="utf-8"?>
<sst xmlns="http://schemas.openxmlformats.org/spreadsheetml/2006/main" count="30" uniqueCount="17">
  <si>
    <t>Total</t>
    <phoneticPr fontId="2" type="noConversion"/>
  </si>
  <si>
    <t>Growth</t>
    <phoneticPr fontId="2" type="noConversion"/>
  </si>
  <si>
    <t>FY19 FCST</t>
    <phoneticPr fontId="2" type="noConversion"/>
  </si>
  <si>
    <t>FY20 FCST</t>
    <phoneticPr fontId="2" type="noConversion"/>
  </si>
  <si>
    <t>18FY Market(2.95%)</t>
    <phoneticPr fontId="2" type="noConversion"/>
  </si>
  <si>
    <t>%</t>
    <phoneticPr fontId="2" type="noConversion"/>
  </si>
  <si>
    <t>Revenue</t>
    <phoneticPr fontId="2" type="noConversion"/>
  </si>
  <si>
    <t>Sales</t>
    <phoneticPr fontId="2" type="noConversion"/>
  </si>
  <si>
    <t>New product</t>
    <phoneticPr fontId="2" type="noConversion"/>
  </si>
  <si>
    <t>Project A</t>
    <phoneticPr fontId="2" type="noConversion"/>
  </si>
  <si>
    <t>Project B</t>
    <phoneticPr fontId="2" type="noConversion"/>
  </si>
  <si>
    <t>Price up</t>
    <phoneticPr fontId="2" type="noConversion"/>
  </si>
  <si>
    <t>competitor B</t>
    <phoneticPr fontId="2" type="noConversion"/>
  </si>
  <si>
    <t>competitor A</t>
    <phoneticPr fontId="2" type="noConversion"/>
  </si>
  <si>
    <t>growth by KAM</t>
    <phoneticPr fontId="2" type="noConversion"/>
  </si>
  <si>
    <t>growth by BD</t>
    <phoneticPr fontId="2" type="noConversion"/>
  </si>
  <si>
    <t>demo center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</si>
</sst>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,_);[Red]\(#,##0,\)"/>
    <numFmt numFmtId="177" formatCode="_-* #,##0.0_-;\-* #,##0.0_-;_-* &quot;-&quot;_-;_-@_-"/>
    <numFmt numFmtId="178" formatCode="0.0%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43" fontId="0" fillId="0" borderId="0" xfId="1" applyNumberFormat="1" applyFont="1">
      <alignment vertical="center"/>
    </xf>
    <xf numFmtId="43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7" fillId="0" borderId="1" xfId="0" applyFont="1" applyBorder="1" applyAlignment="1">
      <alignment vertical="center" wrapText="1"/>
    </xf>
    <xf numFmtId="176" fontId="7" fillId="3" borderId="1" xfId="5" applyNumberFormat="1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5" fillId="0" borderId="1" xfId="1" applyNumberFormat="1" applyFont="1" applyBorder="1">
      <alignment vertical="center"/>
    </xf>
    <xf numFmtId="177" fontId="5" fillId="0" borderId="1" xfId="1" applyNumberFormat="1" applyFont="1" applyBorder="1" applyAlignment="1" applyProtection="1">
      <alignment vertical="center"/>
      <protection locked="0"/>
    </xf>
    <xf numFmtId="0" fontId="7" fillId="0" borderId="1" xfId="0" applyFont="1" applyBorder="1">
      <alignment vertical="center"/>
    </xf>
    <xf numFmtId="0" fontId="9" fillId="0" borderId="1" xfId="0" applyFont="1" applyBorder="1">
      <alignment vertical="center"/>
    </xf>
    <xf numFmtId="177" fontId="9" fillId="0" borderId="1" xfId="1" applyNumberFormat="1" applyFont="1" applyBorder="1">
      <alignment vertical="center"/>
    </xf>
    <xf numFmtId="177" fontId="10" fillId="0" borderId="1" xfId="1" applyNumberFormat="1" applyFont="1" applyBorder="1">
      <alignment vertical="center"/>
    </xf>
    <xf numFmtId="10" fontId="9" fillId="0" borderId="1" xfId="7" applyNumberFormat="1" applyFont="1" applyBorder="1">
      <alignment vertical="center"/>
    </xf>
    <xf numFmtId="10" fontId="10" fillId="0" borderId="1" xfId="7" applyNumberFormat="1" applyFont="1" applyBorder="1">
      <alignment vertical="center"/>
    </xf>
    <xf numFmtId="178" fontId="9" fillId="0" borderId="1" xfId="7" applyNumberFormat="1" applyFont="1" applyBorder="1">
      <alignment vertical="center"/>
    </xf>
    <xf numFmtId="0" fontId="9" fillId="2" borderId="1" xfId="0" applyFont="1" applyFill="1" applyBorder="1">
      <alignment vertical="center"/>
    </xf>
    <xf numFmtId="177" fontId="9" fillId="2" borderId="1" xfId="1" applyNumberFormat="1" applyFont="1" applyFill="1" applyBorder="1">
      <alignment vertical="center"/>
    </xf>
  </cellXfs>
  <cellStyles count="9">
    <cellStyle name="Comma [0] 2" xfId="8" xr:uid="{00000000-0005-0000-0000-000001000000}"/>
    <cellStyle name="Comma 2" xfId="4" xr:uid="{00000000-0005-0000-0000-000002000000}"/>
    <cellStyle name="Normal 2" xfId="5" xr:uid="{00000000-0005-0000-0000-000004000000}"/>
    <cellStyle name="Normal 3" xfId="2" xr:uid="{00000000-0005-0000-0000-000005000000}"/>
    <cellStyle name="Percent 2" xfId="3" xr:uid="{00000000-0005-0000-0000-000007000000}"/>
    <cellStyle name="Percent 2 37" xfId="6" xr:uid="{00000000-0005-0000-0000-000008000000}"/>
    <cellStyle name="백분율" xfId="7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99FF"/>
      <color rgb="FF0033CC"/>
      <color rgb="FF0066FF"/>
      <color rgb="FFFFCC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waterfall!$A$3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7C-491A-B435-FD9ED48A535E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676-4679-98C8-5CBA0B43EA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C7C-491A-B435-FD9ED48A535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76-4679-98C8-5CBA0B43E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waterfall!$B$2:$M$2</c:f>
              <c:strCache>
                <c:ptCount val="12"/>
                <c:pt idx="0">
                  <c:v>FY19 FCST</c:v>
                </c:pt>
                <c:pt idx="1">
                  <c:v>18FY Market(2.95%)</c:v>
                </c:pt>
                <c:pt idx="2">
                  <c:v>Project A</c:v>
                </c:pt>
                <c:pt idx="3">
                  <c:v>Project B</c:v>
                </c:pt>
                <c:pt idx="4">
                  <c:v>New product</c:v>
                </c:pt>
                <c:pt idx="5">
                  <c:v>Price up</c:v>
                </c:pt>
                <c:pt idx="6">
                  <c:v>competitor A</c:v>
                </c:pt>
                <c:pt idx="7">
                  <c:v>competitor B</c:v>
                </c:pt>
                <c:pt idx="8">
                  <c:v>growth by KAM</c:v>
                </c:pt>
                <c:pt idx="9">
                  <c:v>growth by BD</c:v>
                </c:pt>
                <c:pt idx="10">
                  <c:v>demo center</c:v>
                </c:pt>
                <c:pt idx="11">
                  <c:v>FY20 FCST</c:v>
                </c:pt>
              </c:strCache>
            </c:strRef>
          </c:cat>
          <c:val>
            <c:numRef>
              <c:f>waterfall!$B$3:$M$3</c:f>
              <c:numCache>
                <c:formatCode>_-* #,##0.0_-;\-* #,##0.0_-;_-* "-"_-;_-@_-</c:formatCode>
                <c:ptCount val="12"/>
                <c:pt idx="0">
                  <c:v>92.219457011385103</c:v>
                </c:pt>
                <c:pt idx="1">
                  <c:v>92.219457011385103</c:v>
                </c:pt>
                <c:pt idx="2">
                  <c:v>94.939931011385099</c:v>
                </c:pt>
                <c:pt idx="3">
                  <c:v>94.743133295403169</c:v>
                </c:pt>
                <c:pt idx="4">
                  <c:v>94.743133295403169</c:v>
                </c:pt>
                <c:pt idx="5">
                  <c:v>95.743133295403169</c:v>
                </c:pt>
                <c:pt idx="6">
                  <c:v>96.434779222988553</c:v>
                </c:pt>
                <c:pt idx="7">
                  <c:v>95.954779222988549</c:v>
                </c:pt>
                <c:pt idx="8">
                  <c:v>95.954779222988549</c:v>
                </c:pt>
                <c:pt idx="9">
                  <c:v>96.554662674009435</c:v>
                </c:pt>
                <c:pt idx="10">
                  <c:v>97.954662674009441</c:v>
                </c:pt>
                <c:pt idx="11">
                  <c:v>98.654662674009444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C-491A-B435-FD9ED48A535E}"/>
            </c:ext>
          </c:extLst>
        </c:ser>
        <c:ser>
          <c:idx val="1"/>
          <c:order val="1"/>
          <c:tx>
            <c:strRef>
              <c:f>waterfall!$A$4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7C-491A-B435-FD9ED48A535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76-4679-98C8-5CBA0B43EA5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E4-42F8-9FA5-B80EEC051C9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E4-42F8-9FA5-B80EEC051C9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E4-42F8-9FA5-B80EEC051C93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676-4679-98C8-5CBA0B43EA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5E4-42F8-9FA5-B80EEC051C93}"/>
                </c:ext>
              </c:extLst>
            </c:dLbl>
            <c:dLbl>
              <c:idx val="7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5E4-42F8-9FA5-B80EEC051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waterfall!$B$2:$M$2</c:f>
              <c:strCache>
                <c:ptCount val="12"/>
                <c:pt idx="0">
                  <c:v>FY19 FCST</c:v>
                </c:pt>
                <c:pt idx="1">
                  <c:v>18FY Market(2.95%)</c:v>
                </c:pt>
                <c:pt idx="2">
                  <c:v>Project A</c:v>
                </c:pt>
                <c:pt idx="3">
                  <c:v>Project B</c:v>
                </c:pt>
                <c:pt idx="4">
                  <c:v>New product</c:v>
                </c:pt>
                <c:pt idx="5">
                  <c:v>Price up</c:v>
                </c:pt>
                <c:pt idx="6">
                  <c:v>competitor A</c:v>
                </c:pt>
                <c:pt idx="7">
                  <c:v>competitor B</c:v>
                </c:pt>
                <c:pt idx="8">
                  <c:v>growth by KAM</c:v>
                </c:pt>
                <c:pt idx="9">
                  <c:v>growth by BD</c:v>
                </c:pt>
                <c:pt idx="10">
                  <c:v>demo center</c:v>
                </c:pt>
                <c:pt idx="11">
                  <c:v>FY20 FCST</c:v>
                </c:pt>
              </c:strCache>
            </c:strRef>
          </c:cat>
          <c:val>
            <c:numRef>
              <c:f>waterfall!$B$4:$M$4</c:f>
              <c:numCache>
                <c:formatCode>_-* #,##0.0_-;\-* #,##0.0_-;_-* "-"_-;_-@_-</c:formatCode>
                <c:ptCount val="12"/>
                <c:pt idx="1">
                  <c:v>2.7204739999999998</c:v>
                </c:pt>
                <c:pt idx="2">
                  <c:v>0.3</c:v>
                </c:pt>
                <c:pt idx="3">
                  <c:v>0.49679771598193001</c:v>
                </c:pt>
                <c:pt idx="4">
                  <c:v>1</c:v>
                </c:pt>
                <c:pt idx="5">
                  <c:v>1.5677307691935469</c:v>
                </c:pt>
                <c:pt idx="6">
                  <c:v>0.87608484160815803</c:v>
                </c:pt>
                <c:pt idx="7">
                  <c:v>0.48</c:v>
                </c:pt>
                <c:pt idx="8">
                  <c:v>0.59988345102088658</c:v>
                </c:pt>
                <c:pt idx="9">
                  <c:v>1.4</c:v>
                </c:pt>
                <c:pt idx="10">
                  <c:v>0.7</c:v>
                </c:pt>
                <c:pt idx="11">
                  <c:v>6.4352056626243446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C-491A-B435-FD9ED48A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98432"/>
        <c:axId val="444170728"/>
      </c:barChart>
      <c:catAx>
        <c:axId val="4412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170728"/>
        <c:crosses val="autoZero"/>
        <c:auto val="1"/>
        <c:lblAlgn val="ctr"/>
        <c:lblOffset val="100"/>
        <c:noMultiLvlLbl val="0"/>
      </c:catAx>
      <c:valAx>
        <c:axId val="444170728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29843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plotArea>
      <cx:plotAreaRegion>
        <cx:series layoutId="waterfall" uniqueId="{725B917C-9B76-49B6-950E-546E3DB69603}">
          <cx:tx>
            <cx:txData>
              <cx:f>_xlchart.v1.0</cx:f>
              <cx:v>Revenue</cx:v>
            </cx:txData>
          </cx:tx>
          <cx:dataPt idx="0">
            <cx:spPr>
              <a:gradFill>
                <a:gsLst>
                  <a:gs pos="0">
                    <a:srgbClr val="5B9BD5">
                      <a:lumMod val="23000"/>
                      <a:lumOff val="77000"/>
                    </a:srgbClr>
                  </a:gs>
                  <a:gs pos="20000">
                    <a:srgbClr val="5B9BD5">
                      <a:lumMod val="45000"/>
                      <a:lumOff val="55000"/>
                    </a:srgbClr>
                  </a:gs>
                  <a:gs pos="62000">
                    <a:srgbClr val="5B9BD5">
                      <a:lumMod val="60000"/>
                      <a:lumOff val="40000"/>
                    </a:srgbClr>
                  </a:gs>
                  <a:gs pos="100000">
                    <a:srgbClr val="5B9BD5">
                      <a:lumMod val="30000"/>
                      <a:lumOff val="70000"/>
                    </a:srgbClr>
                  </a:gs>
                </a:gsLst>
                <a:lin ang="5400000" scaled="1"/>
              </a:gradFill>
            </cx:spPr>
          </cx:dataPt>
          <cx:dataPt idx="11">
            <cx:spPr>
              <a:gradFill>
                <a:gsLst>
                  <a:gs pos="0">
                    <a:srgbClr val="5B9BD5">
                      <a:lumMod val="23000"/>
                      <a:lumOff val="77000"/>
                    </a:srgbClr>
                  </a:gs>
                  <a:gs pos="20000">
                    <a:srgbClr val="5B9BD5">
                      <a:lumMod val="45000"/>
                      <a:lumOff val="55000"/>
                    </a:srgbClr>
                  </a:gs>
                  <a:gs pos="62000">
                    <a:srgbClr val="5B9BD5">
                      <a:lumMod val="60000"/>
                      <a:lumOff val="40000"/>
                    </a:srgbClr>
                  </a:gs>
                  <a:gs pos="100000">
                    <a:srgbClr val="5B9BD5">
                      <a:lumMod val="30000"/>
                      <a:lumOff val="70000"/>
                    </a:srgbClr>
                  </a:gs>
                </a:gsLst>
                <a:lin ang="5400000" scaled="1"/>
              </a:gra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ko-KR" altLang="en-US" sz="900" b="1" i="0" u="none" strike="noStrike" baseline="0">
                  <a:solidFill>
                    <a:schemeClr val="tx1"/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txPr>
            <cx:visibility seriesName="0" categoryName="0" value="1"/>
            <cx:separator>, </cx:separator>
            <cx:dataLabel idx="0" pos="inEnd">
              <cx:separator>, </cx:separator>
            </cx:dataLabel>
            <cx:dataLabel idx="11" pos="inEnd">
              <cx:separator>, </cx:separator>
            </cx:dataLabel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50" min="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200017</xdr:colOff>
      <xdr:row>8</xdr:row>
      <xdr:rowOff>93791</xdr:rowOff>
    </xdr:from>
    <xdr:to>
      <xdr:col>13</xdr:col>
      <xdr:colOff>159196</xdr:colOff>
      <xdr:row>22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3</xdr:row>
      <xdr:rowOff>19050</xdr:rowOff>
    </xdr:from>
    <xdr:to>
      <xdr:col>14</xdr:col>
      <xdr:colOff>365760</xdr:colOff>
      <xdr:row>21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6FCD7356-C780-4088-B64C-0D9C30E2FA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" y="918210"/>
              <a:ext cx="818007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90" zoomScaleNormal="90" workbookViewId="0">
      <selection activeCell="N6" sqref="N6"/>
    </sheetView>
  </sheetViews>
  <sheetFormatPr defaultRowHeight="17.399999999999999" x14ac:dyDescent="0.4"/>
  <cols>
    <col min="1" max="9" width="8.3984375" customWidth="1"/>
    <col min="10" max="10" width="8.3984375" style="7" customWidth="1"/>
    <col min="11" max="13" width="8.3984375" customWidth="1"/>
  </cols>
  <sheetData>
    <row r="1" spans="1:18" ht="24" customHeight="1" x14ac:dyDescent="0.4">
      <c r="D1" s="5"/>
      <c r="J1" s="5"/>
      <c r="K1" s="4"/>
      <c r="L1" s="5"/>
    </row>
    <row r="2" spans="1:18" ht="51" customHeight="1" x14ac:dyDescent="0.4">
      <c r="A2" s="14"/>
      <c r="B2" s="8" t="s">
        <v>2</v>
      </c>
      <c r="C2" s="9" t="s">
        <v>4</v>
      </c>
      <c r="D2" s="10" t="s">
        <v>9</v>
      </c>
      <c r="E2" s="10" t="s">
        <v>10</v>
      </c>
      <c r="F2" s="8" t="s">
        <v>8</v>
      </c>
      <c r="G2" s="8" t="s">
        <v>11</v>
      </c>
      <c r="H2" s="8" t="s">
        <v>13</v>
      </c>
      <c r="I2" s="8" t="s">
        <v>12</v>
      </c>
      <c r="J2" s="11" t="s">
        <v>14</v>
      </c>
      <c r="K2" s="11" t="s">
        <v>15</v>
      </c>
      <c r="L2" s="11" t="s">
        <v>16</v>
      </c>
      <c r="M2" s="8" t="s">
        <v>3</v>
      </c>
    </row>
    <row r="3" spans="1:18" x14ac:dyDescent="0.4">
      <c r="A3" s="15" t="s">
        <v>6</v>
      </c>
      <c r="B3" s="12">
        <v>92.219457011385103</v>
      </c>
      <c r="C3" s="13">
        <f>SUM(B3:B4)</f>
        <v>92.219457011385103</v>
      </c>
      <c r="D3" s="13">
        <f>SUM(C3:C4)</f>
        <v>94.939931011385099</v>
      </c>
      <c r="E3" s="13">
        <f>SUM(D3:D4)-E4</f>
        <v>94.743133295403169</v>
      </c>
      <c r="F3" s="13">
        <f>SUM(E3)</f>
        <v>94.743133295403169</v>
      </c>
      <c r="G3" s="13">
        <f>SUM(F3:F4)</f>
        <v>95.743133295403169</v>
      </c>
      <c r="H3" s="13">
        <f>SUM(G3:G4)-H4</f>
        <v>96.434779222988553</v>
      </c>
      <c r="I3" s="13">
        <f>SUM(H3)-I4</f>
        <v>95.954779222988549</v>
      </c>
      <c r="J3" s="13">
        <f>SUM(I3)</f>
        <v>95.954779222988549</v>
      </c>
      <c r="K3" s="13">
        <f>SUM(J3:J4)</f>
        <v>96.554662674009435</v>
      </c>
      <c r="L3" s="13">
        <f>SUM(K3:K4)</f>
        <v>97.954662674009441</v>
      </c>
      <c r="M3" s="13">
        <f>SUM(L3:L4)</f>
        <v>98.654662674009444</v>
      </c>
    </row>
    <row r="4" spans="1:18" x14ac:dyDescent="0.4">
      <c r="A4" s="15" t="s">
        <v>1</v>
      </c>
      <c r="B4" s="16"/>
      <c r="C4" s="16">
        <v>2.7204739999999998</v>
      </c>
      <c r="D4" s="16">
        <v>0.3</v>
      </c>
      <c r="E4" s="17">
        <v>0.49679771598193001</v>
      </c>
      <c r="F4" s="16">
        <v>1</v>
      </c>
      <c r="G4" s="16">
        <v>1.5677307691935469</v>
      </c>
      <c r="H4" s="17">
        <v>0.87608484160815803</v>
      </c>
      <c r="I4" s="17">
        <v>0.48</v>
      </c>
      <c r="J4" s="16">
        <v>0.59988345102088658</v>
      </c>
      <c r="K4" s="16">
        <v>1.4</v>
      </c>
      <c r="L4" s="16">
        <v>0.7</v>
      </c>
      <c r="M4" s="16">
        <f>SUM(C4:L4)-(E4+H4+I4)*2</f>
        <v>6.4352056626243446</v>
      </c>
      <c r="N4" s="2"/>
      <c r="P4" s="6"/>
    </row>
    <row r="5" spans="1:18" s="7" customFormat="1" x14ac:dyDescent="0.4">
      <c r="A5" s="15" t="s">
        <v>5</v>
      </c>
      <c r="B5" s="16"/>
      <c r="C5" s="18">
        <f>C4/$B$3</f>
        <v>2.9500000196966452E-2</v>
      </c>
      <c r="D5" s="18">
        <f t="shared" ref="D5:L5" si="0">D4/$B$3</f>
        <v>3.2531095901265502E-3</v>
      </c>
      <c r="E5" s="19">
        <f>-E4/$B$3</f>
        <v>-5.3871247140459422E-3</v>
      </c>
      <c r="F5" s="18">
        <f t="shared" si="0"/>
        <v>1.0843698633755167E-2</v>
      </c>
      <c r="G5" s="18">
        <f t="shared" si="0"/>
        <v>1.7000000000000001E-2</v>
      </c>
      <c r="H5" s="19">
        <f t="shared" ref="H5:I5" si="1">-H4/$B$3</f>
        <v>-9.4999999999999946E-3</v>
      </c>
      <c r="I5" s="19">
        <f t="shared" si="1"/>
        <v>-5.2049753442024796E-3</v>
      </c>
      <c r="J5" s="18">
        <f t="shared" si="0"/>
        <v>6.5049553582475226E-3</v>
      </c>
      <c r="K5" s="18">
        <f t="shared" si="0"/>
        <v>1.5181178087257233E-2</v>
      </c>
      <c r="L5" s="18">
        <f t="shared" si="0"/>
        <v>7.5905890436286164E-3</v>
      </c>
      <c r="M5" s="20">
        <f>SUM(C5:L5)</f>
        <v>6.9781430851733134E-2</v>
      </c>
      <c r="N5" s="2"/>
      <c r="P5" s="6"/>
    </row>
    <row r="6" spans="1:18" x14ac:dyDescent="0.4">
      <c r="A6" s="21" t="s">
        <v>7</v>
      </c>
      <c r="B6" s="22">
        <v>92.219457011385103</v>
      </c>
      <c r="C6" s="22">
        <f>B7</f>
        <v>92.219457011385103</v>
      </c>
      <c r="D6" s="22">
        <f t="shared" ref="D6:L6" si="2">C7</f>
        <v>94.939931011385099</v>
      </c>
      <c r="E6" s="22">
        <f t="shared" si="2"/>
        <v>95.239931011385096</v>
      </c>
      <c r="F6" s="22">
        <f t="shared" si="2"/>
        <v>94.743133295403169</v>
      </c>
      <c r="G6" s="22">
        <f t="shared" si="2"/>
        <v>95.743133295403169</v>
      </c>
      <c r="H6" s="22">
        <f t="shared" si="2"/>
        <v>97.310864064596714</v>
      </c>
      <c r="I6" s="22">
        <f t="shared" si="2"/>
        <v>96.434779222988553</v>
      </c>
      <c r="J6" s="22">
        <f t="shared" si="2"/>
        <v>95.954779222988549</v>
      </c>
      <c r="K6" s="22">
        <f t="shared" si="2"/>
        <v>96.554662674009435</v>
      </c>
      <c r="L6" s="22">
        <f t="shared" si="2"/>
        <v>97.954662674009441</v>
      </c>
      <c r="M6" s="22">
        <f>L7</f>
        <v>98.654662674009444</v>
      </c>
      <c r="N6" s="7"/>
      <c r="O6" s="7"/>
      <c r="P6" s="7"/>
      <c r="Q6" s="7"/>
      <c r="R6" s="7"/>
    </row>
    <row r="7" spans="1:18" x14ac:dyDescent="0.4">
      <c r="A7" s="15" t="s">
        <v>0</v>
      </c>
      <c r="B7" s="16">
        <f>B4+B6</f>
        <v>92.219457011385103</v>
      </c>
      <c r="C7" s="16">
        <f t="shared" ref="C7:K7" si="3">C4+C6</f>
        <v>94.939931011385099</v>
      </c>
      <c r="D7" s="16">
        <f>D4+D6</f>
        <v>95.239931011385096</v>
      </c>
      <c r="E7" s="16">
        <f>-E4+E6</f>
        <v>94.743133295403169</v>
      </c>
      <c r="F7" s="16">
        <f t="shared" si="3"/>
        <v>95.743133295403169</v>
      </c>
      <c r="G7" s="16">
        <f t="shared" si="3"/>
        <v>97.310864064596714</v>
      </c>
      <c r="H7" s="16">
        <f>-H4+H6</f>
        <v>96.434779222988553</v>
      </c>
      <c r="I7" s="16">
        <f>-I4+I6</f>
        <v>95.954779222988549</v>
      </c>
      <c r="J7" s="16">
        <f>J4+J6</f>
        <v>96.554662674009435</v>
      </c>
      <c r="K7" s="16">
        <f t="shared" si="3"/>
        <v>97.954662674009441</v>
      </c>
      <c r="L7" s="16">
        <f t="shared" ref="L7" si="4">L4+L6</f>
        <v>98.654662674009444</v>
      </c>
      <c r="M7" s="16">
        <f>M6</f>
        <v>98.654662674009444</v>
      </c>
      <c r="N7" s="7"/>
      <c r="O7" s="7"/>
      <c r="P7" s="7"/>
      <c r="Q7" s="7"/>
      <c r="R7" s="7"/>
    </row>
    <row r="8" spans="1:18" x14ac:dyDescent="0.4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7"/>
      <c r="Q8" s="7"/>
      <c r="R8" s="7"/>
    </row>
    <row r="9" spans="1:18" x14ac:dyDescent="0.4">
      <c r="N9" s="7"/>
      <c r="O9" s="7"/>
      <c r="P9" s="7"/>
      <c r="Q9" s="7"/>
      <c r="R9" s="7"/>
    </row>
    <row r="10" spans="1:18" x14ac:dyDescent="0.4">
      <c r="N10" s="7"/>
      <c r="O10" s="7"/>
      <c r="P10" s="7"/>
      <c r="Q10" s="7"/>
      <c r="R10" s="7"/>
    </row>
    <row r="11" spans="1:18" x14ac:dyDescent="0.4">
      <c r="N11" s="7"/>
      <c r="O11" s="7"/>
      <c r="P11" s="7"/>
      <c r="Q11" s="7"/>
    </row>
    <row r="12" spans="1:18" x14ac:dyDescent="0.4">
      <c r="P12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AD60-457B-4B36-8475-CA3468669C73}">
  <dimension ref="A1:M2"/>
  <sheetViews>
    <sheetView workbookViewId="0"/>
  </sheetViews>
  <sheetFormatPr defaultRowHeight="17.399999999999999" x14ac:dyDescent="0.4"/>
  <cols>
    <col min="1" max="1" width="7.69921875" bestFit="1" customWidth="1"/>
    <col min="2" max="2" width="7.19921875" bestFit="1" customWidth="1"/>
    <col min="3" max="3" width="10.19921875" bestFit="1" customWidth="1"/>
    <col min="4" max="4" width="6.796875" bestFit="1" customWidth="1"/>
    <col min="5" max="5" width="6.69921875" bestFit="1" customWidth="1"/>
    <col min="6" max="6" width="6" bestFit="1" customWidth="1"/>
    <col min="7" max="7" width="6.19921875" bestFit="1" customWidth="1"/>
    <col min="8" max="9" width="8.09765625" bestFit="1" customWidth="1"/>
    <col min="10" max="11" width="7.3984375" bestFit="1" customWidth="1"/>
    <col min="12" max="12" width="5.19921875" bestFit="1" customWidth="1"/>
    <col min="13" max="13" width="7.19921875" bestFit="1" customWidth="1"/>
  </cols>
  <sheetData>
    <row r="1" spans="1:13" ht="36" x14ac:dyDescent="0.4">
      <c r="A1" s="14"/>
      <c r="B1" s="8" t="s">
        <v>2</v>
      </c>
      <c r="C1" s="9" t="s">
        <v>4</v>
      </c>
      <c r="D1" s="10" t="s">
        <v>9</v>
      </c>
      <c r="E1" s="10" t="s">
        <v>10</v>
      </c>
      <c r="F1" s="8" t="s">
        <v>8</v>
      </c>
      <c r="G1" s="8" t="s">
        <v>11</v>
      </c>
      <c r="H1" s="8" t="s">
        <v>13</v>
      </c>
      <c r="I1" s="8" t="s">
        <v>12</v>
      </c>
      <c r="J1" s="11" t="s">
        <v>14</v>
      </c>
      <c r="K1" s="11" t="s">
        <v>15</v>
      </c>
      <c r="L1" s="11" t="s">
        <v>16</v>
      </c>
      <c r="M1" s="8" t="s">
        <v>3</v>
      </c>
    </row>
    <row r="2" spans="1:13" x14ac:dyDescent="0.4">
      <c r="A2" s="15" t="s">
        <v>6</v>
      </c>
      <c r="B2" s="16">
        <v>42.219457011385103</v>
      </c>
      <c r="C2" s="16">
        <v>2.7204739999999998</v>
      </c>
      <c r="D2" s="16">
        <v>0.3</v>
      </c>
      <c r="E2" s="17">
        <v>-0.49679771598193001</v>
      </c>
      <c r="F2" s="16">
        <v>1</v>
      </c>
      <c r="G2" s="16">
        <v>1.5677307691935469</v>
      </c>
      <c r="H2" s="17">
        <v>-0.87608484160815803</v>
      </c>
      <c r="I2" s="17">
        <v>-0.48</v>
      </c>
      <c r="J2" s="16">
        <v>0.59988345102088658</v>
      </c>
      <c r="K2" s="16">
        <v>1.4</v>
      </c>
      <c r="L2" s="16">
        <v>0.7</v>
      </c>
      <c r="M2" s="16">
        <f>SUM(B2:L2)</f>
        <v>48.654662674009451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waterfall</vt:lpstr>
      <vt:lpstr>waterfall(2016이상)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fast</cp:lastModifiedBy>
  <dcterms:created xsi:type="dcterms:W3CDTF">2019-02-18T04:41:19Z</dcterms:created>
  <dcterms:modified xsi:type="dcterms:W3CDTF">2021-01-10T06:47:20Z</dcterms:modified>
</cp:coreProperties>
</file>