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1_{CCECC42F-49C5-4565-9EA0-78907F4172BF}" xr6:coauthVersionLast="46" xr6:coauthVersionMax="46" xr10:uidLastSave="{00000000-0000-0000-0000-000000000000}"/>
  <bookViews>
    <workbookView xWindow="28680" yWindow="-120" windowWidth="29040" windowHeight="17640" xr2:uid="{8AC52D31-958B-4BD2-BFAD-DA94B3418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" i="1" l="1"/>
  <c r="H32" i="1"/>
  <c r="G32" i="1"/>
  <c r="F32" i="1"/>
  <c r="I31" i="1"/>
  <c r="H31" i="1"/>
  <c r="G31" i="1"/>
  <c r="F31" i="1"/>
  <c r="L30" i="1"/>
  <c r="L33" i="1" s="1"/>
  <c r="K30" i="1"/>
  <c r="K33" i="1" s="1"/>
  <c r="I33" i="1"/>
  <c r="H33" i="1"/>
  <c r="G33" i="1"/>
  <c r="F33" i="1"/>
  <c r="E33" i="1"/>
  <c r="D33" i="1"/>
  <c r="C33" i="1"/>
  <c r="B33" i="1"/>
  <c r="L28" i="1"/>
  <c r="K28" i="1"/>
  <c r="I28" i="1"/>
  <c r="H28" i="1"/>
  <c r="G28" i="1"/>
  <c r="F28" i="1"/>
  <c r="E28" i="1"/>
  <c r="D28" i="1"/>
  <c r="C28" i="1"/>
  <c r="B28" i="1"/>
  <c r="L23" i="1"/>
  <c r="K23" i="1"/>
  <c r="I23" i="1"/>
  <c r="H23" i="1"/>
  <c r="G23" i="1"/>
  <c r="F23" i="1"/>
  <c r="E23" i="1"/>
  <c r="D23" i="1"/>
  <c r="C23" i="1"/>
  <c r="B23" i="1"/>
  <c r="L25" i="1"/>
  <c r="L27" i="1" s="1"/>
  <c r="K25" i="1"/>
  <c r="I27" i="1"/>
  <c r="H27" i="1"/>
  <c r="G27" i="1"/>
  <c r="F27" i="1"/>
  <c r="I26" i="1"/>
  <c r="H26" i="1"/>
  <c r="G26" i="1"/>
  <c r="F26" i="1"/>
  <c r="F21" i="1"/>
  <c r="G21" i="1"/>
  <c r="H21" i="1"/>
  <c r="I21" i="1"/>
  <c r="L22" i="1"/>
  <c r="I22" i="1"/>
  <c r="H22" i="1"/>
  <c r="G22" i="1"/>
  <c r="F22" i="1"/>
  <c r="K20" i="1"/>
  <c r="L18" i="1"/>
  <c r="I18" i="1"/>
  <c r="H18" i="1"/>
  <c r="G18" i="1"/>
  <c r="F18" i="1"/>
  <c r="I17" i="1"/>
  <c r="H17" i="1"/>
  <c r="G17" i="1"/>
  <c r="F17" i="1"/>
  <c r="L16" i="1"/>
  <c r="K16" i="1"/>
  <c r="I16" i="1"/>
  <c r="H16" i="1"/>
  <c r="G16" i="1"/>
  <c r="F16" i="1"/>
  <c r="E16" i="1"/>
  <c r="D16" i="1"/>
  <c r="C16" i="1"/>
  <c r="B16" i="1"/>
  <c r="I14" i="1"/>
  <c r="H14" i="1"/>
  <c r="G14" i="1"/>
  <c r="F14" i="1"/>
  <c r="I13" i="1"/>
  <c r="H13" i="1"/>
  <c r="G13" i="1"/>
  <c r="F13" i="1"/>
  <c r="L12" i="1"/>
  <c r="L14" i="1" s="1"/>
  <c r="K12" i="1"/>
  <c r="L10" i="1"/>
  <c r="I10" i="1"/>
  <c r="H10" i="1"/>
  <c r="G10" i="1"/>
  <c r="F10" i="1"/>
  <c r="E10" i="1"/>
  <c r="D10" i="1"/>
  <c r="C10" i="1"/>
  <c r="B10" i="1"/>
  <c r="I9" i="1"/>
  <c r="H9" i="1"/>
  <c r="G9" i="1"/>
  <c r="F9" i="1"/>
  <c r="I8" i="1"/>
  <c r="H8" i="1"/>
  <c r="G8" i="1"/>
  <c r="F8" i="1"/>
  <c r="E8" i="1"/>
  <c r="D8" i="1"/>
  <c r="C8" i="1"/>
  <c r="L20" i="1"/>
  <c r="L7" i="1"/>
  <c r="L9" i="1" s="1"/>
  <c r="K7" i="1"/>
  <c r="K10" i="1" s="1"/>
  <c r="I6" i="1"/>
  <c r="H6" i="1"/>
  <c r="G6" i="1"/>
  <c r="F6" i="1"/>
  <c r="I5" i="1"/>
  <c r="H5" i="1"/>
  <c r="G5" i="1"/>
  <c r="F5" i="1"/>
  <c r="E5" i="1"/>
  <c r="D5" i="1"/>
  <c r="C5" i="1"/>
  <c r="L4" i="1"/>
  <c r="L6" i="1" s="1"/>
  <c r="K4" i="1"/>
  <c r="L32" i="1" l="1"/>
</calcChain>
</file>

<file path=xl/sharedStrings.xml><?xml version="1.0" encoding="utf-8"?>
<sst xmlns="http://schemas.openxmlformats.org/spreadsheetml/2006/main" count="41" uniqueCount="26">
  <si>
    <t>QoQ</t>
    <phoneticPr fontId="2" type="noConversion"/>
  </si>
  <si>
    <t>YoY</t>
    <phoneticPr fontId="2" type="noConversion"/>
  </si>
  <si>
    <t>FY10</t>
    <phoneticPr fontId="2" type="noConversion"/>
  </si>
  <si>
    <t>P&amp;L</t>
    <phoneticPr fontId="2" type="noConversion"/>
  </si>
  <si>
    <t>Q1A</t>
    <phoneticPr fontId="2" type="noConversion"/>
  </si>
  <si>
    <t>Q2A</t>
    <phoneticPr fontId="2" type="noConversion"/>
  </si>
  <si>
    <t>Q3A</t>
    <phoneticPr fontId="2" type="noConversion"/>
  </si>
  <si>
    <t>Q4O</t>
    <phoneticPr fontId="2" type="noConversion"/>
  </si>
  <si>
    <t>Q1F</t>
    <phoneticPr fontId="2" type="noConversion"/>
  </si>
  <si>
    <t>Q2F</t>
    <phoneticPr fontId="2" type="noConversion"/>
  </si>
  <si>
    <t>Q3F</t>
    <phoneticPr fontId="2" type="noConversion"/>
  </si>
  <si>
    <t>Q4F</t>
    <phoneticPr fontId="2" type="noConversion"/>
  </si>
  <si>
    <t>FY11 FCST</t>
    <phoneticPr fontId="2" type="noConversion"/>
  </si>
  <si>
    <t>FY11</t>
    <phoneticPr fontId="2" type="noConversion"/>
  </si>
  <si>
    <t>Market Share</t>
    <phoneticPr fontId="2" type="noConversion"/>
  </si>
  <si>
    <t>Market Unit ('000s)</t>
    <phoneticPr fontId="2" type="noConversion"/>
  </si>
  <si>
    <t>Net Shipment ('000s)</t>
    <phoneticPr fontId="2" type="noConversion"/>
  </si>
  <si>
    <t>Net Revenue ($M)</t>
    <phoneticPr fontId="2" type="noConversion"/>
  </si>
  <si>
    <t>TRU ($)</t>
    <phoneticPr fontId="2" type="noConversion"/>
  </si>
  <si>
    <t>Gross Margin ($M)</t>
    <phoneticPr fontId="2" type="noConversion"/>
  </si>
  <si>
    <t>% to Revenue</t>
    <phoneticPr fontId="2" type="noConversion"/>
  </si>
  <si>
    <t>Direct Sales Opex ($M)</t>
    <phoneticPr fontId="2" type="noConversion"/>
  </si>
  <si>
    <t>Direct Sales Mgn ($M)</t>
    <phoneticPr fontId="2" type="noConversion"/>
  </si>
  <si>
    <t xml:space="preserve"> Substantial mgn improvement in Q3 &amp; Q4 in FY10</t>
    <phoneticPr fontId="2" type="noConversion"/>
  </si>
  <si>
    <t xml:space="preserve"> FY11 hedge rate assumed at 1,176; +5.7% Fav. Vs. Q4 FY10</t>
    <phoneticPr fontId="2" type="noConversion"/>
  </si>
  <si>
    <t xml:space="preserve"> Challenges lie in Q4 Otlk; 200k unfav.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</si>
</sst>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"/>
    <numFmt numFmtId="177" formatCode="0.0%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1" xfId="0" applyFill="1" applyBorder="1" applyAlignment="1">
      <alignment horizontal="right" vertical="center"/>
    </xf>
    <xf numFmtId="0" fontId="0" fillId="2" borderId="12" xfId="0" applyFill="1" applyBorder="1" applyAlignment="1">
      <alignment horizontal="right" vertical="center"/>
    </xf>
    <xf numFmtId="0" fontId="0" fillId="2" borderId="12" xfId="0" applyFill="1" applyBorder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3" fillId="2" borderId="10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0" xfId="0" applyFont="1" applyFill="1" applyBorder="1">
      <alignment vertical="center"/>
    </xf>
    <xf numFmtId="2" fontId="3" fillId="2" borderId="4" xfId="0" applyNumberFormat="1" applyFont="1" applyFill="1" applyBorder="1">
      <alignment vertical="center"/>
    </xf>
    <xf numFmtId="176" fontId="3" fillId="2" borderId="4" xfId="0" applyNumberFormat="1" applyFont="1" applyFill="1" applyBorder="1">
      <alignment vertical="center"/>
    </xf>
    <xf numFmtId="9" fontId="3" fillId="2" borderId="0" xfId="0" applyNumberFormat="1" applyFont="1" applyFill="1" applyBorder="1">
      <alignment vertical="center"/>
    </xf>
    <xf numFmtId="9" fontId="3" fillId="2" borderId="0" xfId="2" applyFont="1" applyFill="1" applyBorder="1">
      <alignment vertical="center"/>
    </xf>
    <xf numFmtId="9" fontId="3" fillId="2" borderId="4" xfId="2" applyFont="1" applyFill="1" applyBorder="1">
      <alignment vertical="center"/>
    </xf>
    <xf numFmtId="9" fontId="3" fillId="2" borderId="5" xfId="0" applyNumberFormat="1" applyFont="1" applyFill="1" applyBorder="1">
      <alignment vertical="center"/>
    </xf>
    <xf numFmtId="9" fontId="3" fillId="2" borderId="6" xfId="0" applyNumberFormat="1" applyFont="1" applyFill="1" applyBorder="1">
      <alignment vertical="center"/>
    </xf>
    <xf numFmtId="9" fontId="3" fillId="2" borderId="5" xfId="2" applyFont="1" applyFill="1" applyBorder="1">
      <alignment vertical="center"/>
    </xf>
    <xf numFmtId="9" fontId="3" fillId="2" borderId="6" xfId="2" applyFont="1" applyFill="1" applyBorder="1">
      <alignment vertical="center"/>
    </xf>
    <xf numFmtId="9" fontId="3" fillId="2" borderId="12" xfId="0" applyNumberFormat="1" applyFont="1" applyFill="1" applyBorder="1">
      <alignment vertical="center"/>
    </xf>
    <xf numFmtId="9" fontId="3" fillId="2" borderId="6" xfId="2" applyNumberFormat="1" applyFont="1" applyFill="1" applyBorder="1">
      <alignment vertical="center"/>
    </xf>
    <xf numFmtId="9" fontId="3" fillId="2" borderId="4" xfId="0" applyNumberFormat="1" applyFont="1" applyFill="1" applyBorder="1">
      <alignment vertical="center"/>
    </xf>
    <xf numFmtId="177" fontId="0" fillId="2" borderId="0" xfId="2" applyNumberFormat="1" applyFont="1" applyFill="1" applyBorder="1">
      <alignment vertical="center"/>
    </xf>
    <xf numFmtId="177" fontId="0" fillId="2" borderId="4" xfId="2" applyNumberFormat="1" applyFont="1" applyFill="1" applyBorder="1">
      <alignment vertical="center"/>
    </xf>
    <xf numFmtId="177" fontId="0" fillId="2" borderId="0" xfId="2" applyNumberFormat="1" applyFont="1" applyFill="1">
      <alignment vertical="center"/>
    </xf>
    <xf numFmtId="177" fontId="0" fillId="2" borderId="11" xfId="2" applyNumberFormat="1" applyFont="1" applyFill="1" applyBorder="1">
      <alignment vertical="center"/>
    </xf>
    <xf numFmtId="9" fontId="3" fillId="2" borderId="11" xfId="0" applyNumberFormat="1" applyFont="1" applyFill="1" applyBorder="1">
      <alignment vertical="center"/>
    </xf>
    <xf numFmtId="2" fontId="3" fillId="2" borderId="0" xfId="0" applyNumberFormat="1" applyFont="1" applyFill="1" applyBorder="1">
      <alignment vertical="center"/>
    </xf>
    <xf numFmtId="41" fontId="3" fillId="2" borderId="0" xfId="1" applyFont="1" applyFill="1" applyBorder="1">
      <alignment vertical="center"/>
    </xf>
    <xf numFmtId="41" fontId="3" fillId="2" borderId="11" xfId="1" applyFont="1" applyFill="1" applyBorder="1">
      <alignment vertical="center"/>
    </xf>
    <xf numFmtId="41" fontId="3" fillId="2" borderId="4" xfId="1" applyFont="1" applyFill="1" applyBorder="1">
      <alignment vertical="center"/>
    </xf>
    <xf numFmtId="0" fontId="0" fillId="2" borderId="0" xfId="0" applyFill="1" applyAlignme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color rgb="FFFF0000"/>
      </font>
      <numFmt numFmtId="13" formatCode="0%"/>
    </dxf>
    <dxf>
      <font>
        <color rgb="FF0070C0"/>
      </font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E95C-2D04-48B2-8121-CDDD868DE505}">
  <dimension ref="A1:AA38"/>
  <sheetViews>
    <sheetView tabSelected="1" zoomScale="115" zoomScaleNormal="115" workbookViewId="0">
      <selection activeCell="E27" sqref="E27"/>
    </sheetView>
  </sheetViews>
  <sheetFormatPr defaultRowHeight="17" x14ac:dyDescent="0.45"/>
  <cols>
    <col min="1" max="1" width="22.33203125" bestFit="1" customWidth="1"/>
    <col min="10" max="10" width="1.75" customWidth="1"/>
  </cols>
  <sheetData>
    <row r="1" spans="1:27" ht="30" x14ac:dyDescent="0.45">
      <c r="A1" s="3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45">
      <c r="A2" s="1"/>
      <c r="B2" s="15" t="s">
        <v>2</v>
      </c>
      <c r="C2" s="16"/>
      <c r="D2" s="16"/>
      <c r="E2" s="17"/>
      <c r="F2" s="9" t="s">
        <v>12</v>
      </c>
      <c r="G2" s="9"/>
      <c r="H2" s="9"/>
      <c r="I2" s="10"/>
      <c r="J2" s="1"/>
      <c r="K2" s="13" t="s">
        <v>2</v>
      </c>
      <c r="L2" s="11" t="s">
        <v>13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45">
      <c r="A3" s="1"/>
      <c r="B3" s="18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2" t="s">
        <v>11</v>
      </c>
      <c r="J3" s="1"/>
      <c r="K3" s="14"/>
      <c r="L3" s="1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45">
      <c r="A4" s="23" t="s">
        <v>15</v>
      </c>
      <c r="B4" s="24">
        <v>101.5</v>
      </c>
      <c r="C4" s="24">
        <v>103.4</v>
      </c>
      <c r="D4" s="24">
        <v>117.9</v>
      </c>
      <c r="E4" s="25">
        <v>126.3</v>
      </c>
      <c r="F4" s="24">
        <v>124.5</v>
      </c>
      <c r="G4" s="24">
        <v>113.6</v>
      </c>
      <c r="H4" s="24">
        <v>111.5</v>
      </c>
      <c r="I4" s="25">
        <v>118.4</v>
      </c>
      <c r="J4" s="2"/>
      <c r="K4" s="26">
        <f>SUM(B4:E4)</f>
        <v>449.1</v>
      </c>
      <c r="L4" s="30">
        <f>SUM(F4:I4)</f>
        <v>468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45">
      <c r="A5" s="6" t="s">
        <v>0</v>
      </c>
      <c r="B5" s="31">
        <v>-0.18</v>
      </c>
      <c r="C5" s="32">
        <f>C4/B4-1</f>
        <v>1.8719211822660231E-2</v>
      </c>
      <c r="D5" s="32">
        <f t="shared" ref="D5:I5" si="0">D4/C4-1</f>
        <v>0.14023210831721467</v>
      </c>
      <c r="E5" s="33">
        <f t="shared" si="0"/>
        <v>7.1246819338422362E-2</v>
      </c>
      <c r="F5" s="32">
        <f t="shared" si="0"/>
        <v>-1.4251781472684022E-2</v>
      </c>
      <c r="G5" s="32">
        <f t="shared" si="0"/>
        <v>-8.7550200803212852E-2</v>
      </c>
      <c r="H5" s="32">
        <f t="shared" si="0"/>
        <v>-1.848591549295775E-2</v>
      </c>
      <c r="I5" s="33">
        <f t="shared" si="0"/>
        <v>6.1883408071748969E-2</v>
      </c>
      <c r="J5" s="2"/>
      <c r="K5" s="26"/>
      <c r="L5" s="2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45">
      <c r="A6" s="7" t="s">
        <v>1</v>
      </c>
      <c r="B6" s="34">
        <v>-0.33</v>
      </c>
      <c r="C6" s="34">
        <v>-0.3</v>
      </c>
      <c r="D6" s="34">
        <v>-0.17</v>
      </c>
      <c r="E6" s="35">
        <v>0.02</v>
      </c>
      <c r="F6" s="36">
        <f>F4/B4-1</f>
        <v>0.22660098522167482</v>
      </c>
      <c r="G6" s="36">
        <f t="shared" ref="G6:I6" si="1">G4/C4-1</f>
        <v>9.8646034816247452E-2</v>
      </c>
      <c r="H6" s="36">
        <f t="shared" si="1"/>
        <v>-5.428329092451234E-2</v>
      </c>
      <c r="I6" s="37">
        <f t="shared" si="1"/>
        <v>-6.2549485352335621E-2</v>
      </c>
      <c r="J6" s="2"/>
      <c r="K6" s="38">
        <v>-0.2</v>
      </c>
      <c r="L6" s="39">
        <f>L4/K4-1</f>
        <v>4.2084168336673278E-2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45">
      <c r="A7" s="26" t="s">
        <v>16</v>
      </c>
      <c r="B7" s="28">
        <v>13.3</v>
      </c>
      <c r="C7" s="28">
        <v>14.8</v>
      </c>
      <c r="D7" s="28">
        <v>18.8</v>
      </c>
      <c r="E7" s="27">
        <v>18.3</v>
      </c>
      <c r="F7" s="28">
        <v>16.8</v>
      </c>
      <c r="G7" s="28">
        <v>19.600000000000001</v>
      </c>
      <c r="H7" s="28">
        <v>22.2</v>
      </c>
      <c r="I7" s="27">
        <v>19.2</v>
      </c>
      <c r="J7" s="2"/>
      <c r="K7" s="26">
        <f>SUM(B7:E7)</f>
        <v>65.2</v>
      </c>
      <c r="L7" s="27">
        <f>SUM(F7:I7)</f>
        <v>77.800000000000011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45">
      <c r="A8" s="6" t="s">
        <v>0</v>
      </c>
      <c r="B8" s="31">
        <v>0.02</v>
      </c>
      <c r="C8" s="31">
        <f>C7/B7-1</f>
        <v>0.11278195488721798</v>
      </c>
      <c r="D8" s="31">
        <f t="shared" ref="D8" si="2">D7/C7-1</f>
        <v>0.27027027027027017</v>
      </c>
      <c r="E8" s="40">
        <f t="shared" ref="E8" si="3">E7/D7-1</f>
        <v>-2.6595744680851019E-2</v>
      </c>
      <c r="F8" s="28">
        <f t="shared" ref="F8" si="4">F7/E7-1</f>
        <v>-8.1967213114754078E-2</v>
      </c>
      <c r="G8" s="28">
        <f t="shared" ref="G8" si="5">G7/F7-1</f>
        <v>0.16666666666666674</v>
      </c>
      <c r="H8" s="28">
        <f t="shared" ref="H8" si="6">H7/G7-1</f>
        <v>0.13265306122448961</v>
      </c>
      <c r="I8" s="27">
        <f t="shared" ref="I8" si="7">I7/H7-1</f>
        <v>-0.13513513513513509</v>
      </c>
      <c r="J8" s="2"/>
      <c r="K8" s="26"/>
      <c r="L8" s="2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45">
      <c r="A9" s="6" t="s">
        <v>1</v>
      </c>
      <c r="B9" s="31">
        <v>-0.44</v>
      </c>
      <c r="C9" s="31">
        <v>-0.25</v>
      </c>
      <c r="D9" s="31">
        <v>-0.02</v>
      </c>
      <c r="E9" s="40">
        <v>0.4</v>
      </c>
      <c r="F9" s="28">
        <f>F7/B7-1</f>
        <v>0.26315789473684204</v>
      </c>
      <c r="G9" s="28">
        <f t="shared" ref="G9" si="8">G7/C7-1</f>
        <v>0.32432432432432434</v>
      </c>
      <c r="H9" s="28">
        <f t="shared" ref="H9" si="9">H7/D7-1</f>
        <v>0.18085106382978711</v>
      </c>
      <c r="I9" s="27">
        <f t="shared" ref="I9" si="10">I7/E7-1</f>
        <v>4.9180327868852292E-2</v>
      </c>
      <c r="J9" s="2"/>
      <c r="K9" s="45">
        <v>-0.14000000000000001</v>
      </c>
      <c r="L9" s="27">
        <f>L7/K7-1</f>
        <v>0.1932515337423315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45">
      <c r="A10" s="6" t="s">
        <v>14</v>
      </c>
      <c r="B10" s="41">
        <f>B7/B4</f>
        <v>0.1310344827586207</v>
      </c>
      <c r="C10" s="41">
        <f t="shared" ref="C10:L10" si="11">C7/C4</f>
        <v>0.14313346228239845</v>
      </c>
      <c r="D10" s="41">
        <f t="shared" si="11"/>
        <v>0.15945716709075489</v>
      </c>
      <c r="E10" s="42">
        <f t="shared" si="11"/>
        <v>0.14489311163895488</v>
      </c>
      <c r="F10" s="41">
        <f t="shared" si="11"/>
        <v>0.13493975903614458</v>
      </c>
      <c r="G10" s="41">
        <f t="shared" si="11"/>
        <v>0.17253521126760565</v>
      </c>
      <c r="H10" s="41">
        <f t="shared" si="11"/>
        <v>0.19910313901345292</v>
      </c>
      <c r="I10" s="42">
        <f t="shared" si="11"/>
        <v>0.16216216216216214</v>
      </c>
      <c r="J10" s="43"/>
      <c r="K10" s="44">
        <f t="shared" si="11"/>
        <v>0.1451792473836562</v>
      </c>
      <c r="L10" s="42">
        <f t="shared" si="11"/>
        <v>0.16623931623931626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5" customHeight="1" x14ac:dyDescent="0.45">
      <c r="A11" s="7"/>
      <c r="B11" s="4"/>
      <c r="C11" s="4"/>
      <c r="D11" s="4"/>
      <c r="E11" s="5"/>
      <c r="F11" s="4"/>
      <c r="G11" s="4"/>
      <c r="H11" s="4"/>
      <c r="I11" s="5"/>
      <c r="J11" s="1"/>
      <c r="K11" s="8"/>
      <c r="L11" s="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45">
      <c r="A12" s="26" t="s">
        <v>17</v>
      </c>
      <c r="B12" s="28">
        <v>20.100000000000001</v>
      </c>
      <c r="C12" s="28">
        <v>26.5</v>
      </c>
      <c r="D12" s="28">
        <v>28.9</v>
      </c>
      <c r="E12" s="27">
        <v>30.2</v>
      </c>
      <c r="F12" s="28">
        <v>30.4</v>
      </c>
      <c r="G12" s="28">
        <v>30.6</v>
      </c>
      <c r="H12" s="28">
        <v>32.1</v>
      </c>
      <c r="I12" s="27">
        <v>32.101999999999997</v>
      </c>
      <c r="J12" s="2"/>
      <c r="K12" s="26">
        <f>SUM(B12:E12)</f>
        <v>105.7</v>
      </c>
      <c r="L12" s="27">
        <f>SUM(F12:I12)</f>
        <v>125.202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45">
      <c r="A13" s="6" t="s">
        <v>0</v>
      </c>
      <c r="B13" s="31">
        <v>-0.17</v>
      </c>
      <c r="C13" s="31">
        <v>0.31</v>
      </c>
      <c r="D13" s="31">
        <v>0.09</v>
      </c>
      <c r="E13" s="40">
        <v>0.04</v>
      </c>
      <c r="F13" s="28">
        <f t="shared" ref="F13" si="12">F12/E12-1</f>
        <v>6.6225165562914245E-3</v>
      </c>
      <c r="G13" s="28">
        <f t="shared" ref="G13" si="13">G12/F12-1</f>
        <v>6.5789473684212396E-3</v>
      </c>
      <c r="H13" s="28">
        <f t="shared" ref="H13" si="14">H12/G12-1</f>
        <v>4.9019607843137303E-2</v>
      </c>
      <c r="I13" s="27">
        <f t="shared" ref="I13" si="15">I12/H12-1</f>
        <v>6.2305295950082495E-5</v>
      </c>
      <c r="J13" s="2"/>
      <c r="K13" s="26"/>
      <c r="L13" s="2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45">
      <c r="A14" s="6" t="s">
        <v>1</v>
      </c>
      <c r="B14" s="31">
        <v>-0.56000000000000005</v>
      </c>
      <c r="C14" s="31">
        <v>-0.28999999999999998</v>
      </c>
      <c r="D14" s="31">
        <v>-0.02</v>
      </c>
      <c r="E14" s="40">
        <v>0.25</v>
      </c>
      <c r="F14" s="28">
        <f>F12/B12-1</f>
        <v>0.51243781094527341</v>
      </c>
      <c r="G14" s="28">
        <f t="shared" ref="G14" si="16">G12/C12-1</f>
        <v>0.15471698113207544</v>
      </c>
      <c r="H14" s="28">
        <f t="shared" ref="H14" si="17">H12/D12-1</f>
        <v>0.11072664359861606</v>
      </c>
      <c r="I14" s="27">
        <f t="shared" ref="I14" si="18">I12/E12-1</f>
        <v>6.2980132450330961E-2</v>
      </c>
      <c r="J14" s="2"/>
      <c r="K14" s="45">
        <v>-0.23</v>
      </c>
      <c r="L14" s="27">
        <f>L12/K12-1</f>
        <v>0.18450331125827812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5" customHeight="1" x14ac:dyDescent="0.45">
      <c r="A15" s="8"/>
      <c r="B15" s="4"/>
      <c r="C15" s="4"/>
      <c r="D15" s="4"/>
      <c r="E15" s="5"/>
      <c r="F15" s="4"/>
      <c r="G15" s="4"/>
      <c r="H15" s="4"/>
      <c r="I15" s="5"/>
      <c r="J15" s="1"/>
      <c r="K15" s="8"/>
      <c r="L15" s="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45">
      <c r="A16" s="26" t="s">
        <v>18</v>
      </c>
      <c r="B16" s="47">
        <f>B12*1000/B7</f>
        <v>1511.2781954887216</v>
      </c>
      <c r="C16" s="47">
        <f t="shared" ref="C16:I16" si="19">C12*1000/C7</f>
        <v>1790.5405405405404</v>
      </c>
      <c r="D16" s="47">
        <f t="shared" si="19"/>
        <v>1537.2340425531913</v>
      </c>
      <c r="E16" s="49">
        <f t="shared" si="19"/>
        <v>1650.2732240437158</v>
      </c>
      <c r="F16" s="47">
        <f t="shared" si="19"/>
        <v>1809.5238095238094</v>
      </c>
      <c r="G16" s="47">
        <f t="shared" si="19"/>
        <v>1561.2244897959183</v>
      </c>
      <c r="H16" s="47">
        <f t="shared" si="19"/>
        <v>1445.9459459459461</v>
      </c>
      <c r="I16" s="49">
        <f t="shared" si="19"/>
        <v>1671.9791666666665</v>
      </c>
      <c r="J16" s="2"/>
      <c r="K16" s="48">
        <f t="shared" ref="K16:L16" si="20">K12*1000/K7</f>
        <v>1621.1656441717791</v>
      </c>
      <c r="L16" s="49">
        <f t="shared" si="20"/>
        <v>1609.2802056555267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45">
      <c r="A17" s="6" t="s">
        <v>0</v>
      </c>
      <c r="B17" s="31">
        <v>-0.3</v>
      </c>
      <c r="C17" s="31">
        <v>0.28999999999999998</v>
      </c>
      <c r="D17" s="31">
        <v>0.02</v>
      </c>
      <c r="E17" s="40">
        <v>0.05</v>
      </c>
      <c r="F17" s="28">
        <f t="shared" ref="F17" si="21">F16/E16-1</f>
        <v>9.6499526963103044E-2</v>
      </c>
      <c r="G17" s="28">
        <f t="shared" ref="G17" si="22">G16/F16-1</f>
        <v>-0.13721804511278191</v>
      </c>
      <c r="H17" s="28">
        <f t="shared" ref="H17" si="23">H16/G16-1</f>
        <v>-7.3838544426779618E-2</v>
      </c>
      <c r="I17" s="27">
        <f t="shared" ref="I17" si="24">I16/H16-1</f>
        <v>0.15632204049844223</v>
      </c>
      <c r="J17" s="2"/>
      <c r="K17" s="26"/>
      <c r="L17" s="2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45">
      <c r="A18" s="6" t="s">
        <v>1</v>
      </c>
      <c r="B18" s="31">
        <v>-0.28999999999999998</v>
      </c>
      <c r="C18" s="31">
        <v>-0.09</v>
      </c>
      <c r="D18" s="31">
        <v>-0.23</v>
      </c>
      <c r="E18" s="40">
        <v>-0.03</v>
      </c>
      <c r="F18" s="28">
        <f>F16/B16-1</f>
        <v>0.19734660033167506</v>
      </c>
      <c r="G18" s="28">
        <f t="shared" ref="G18" si="25">G16/C16-1</f>
        <v>-0.12807085098190218</v>
      </c>
      <c r="H18" s="28">
        <f t="shared" ref="H18" si="26">H16/D16-1</f>
        <v>-5.9384644159730549E-2</v>
      </c>
      <c r="I18" s="27">
        <f t="shared" ref="I18" si="27">I16/E16-1</f>
        <v>1.3152938741721742E-2</v>
      </c>
      <c r="J18" s="2"/>
      <c r="K18" s="26">
        <v>-0.15</v>
      </c>
      <c r="L18" s="27">
        <f>L16/K16-1</f>
        <v>-7.331415243705397E-3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5" customHeight="1" x14ac:dyDescent="0.45">
      <c r="A19" s="8"/>
      <c r="B19" s="4"/>
      <c r="C19" s="4"/>
      <c r="D19" s="4"/>
      <c r="E19" s="5"/>
      <c r="F19" s="4"/>
      <c r="G19" s="4"/>
      <c r="H19" s="4"/>
      <c r="I19" s="5"/>
      <c r="J19" s="1"/>
      <c r="K19" s="8"/>
      <c r="L19" s="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45">
      <c r="A20" s="26" t="s">
        <v>19</v>
      </c>
      <c r="B20" s="28">
        <v>2.2000000000000002</v>
      </c>
      <c r="C20" s="28">
        <v>2.8</v>
      </c>
      <c r="D20" s="28">
        <v>4.9000000000000004</v>
      </c>
      <c r="E20" s="27">
        <v>5.2</v>
      </c>
      <c r="F20" s="28">
        <v>4.5</v>
      </c>
      <c r="G20" s="28">
        <v>4.7</v>
      </c>
      <c r="H20" s="28">
        <v>5</v>
      </c>
      <c r="I20" s="27">
        <v>5.0999999999999996</v>
      </c>
      <c r="J20" s="2"/>
      <c r="K20" s="26">
        <f>SUM(B20:E20)</f>
        <v>15.100000000000001</v>
      </c>
      <c r="L20" s="27">
        <f>SUM(F20:I20)</f>
        <v>19.299999999999997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45">
      <c r="A21" s="6" t="s">
        <v>0</v>
      </c>
      <c r="B21" s="31">
        <v>-0.35</v>
      </c>
      <c r="C21" s="31">
        <v>0.28000000000000003</v>
      </c>
      <c r="D21" s="31">
        <v>0.73</v>
      </c>
      <c r="E21" s="40">
        <v>0.06</v>
      </c>
      <c r="F21" s="28">
        <f t="shared" ref="F21" si="28">F20/E20-1</f>
        <v>-0.13461538461538469</v>
      </c>
      <c r="G21" s="28">
        <f t="shared" ref="G21" si="29">G20/F20-1</f>
        <v>4.4444444444444509E-2</v>
      </c>
      <c r="H21" s="28">
        <f t="shared" ref="H21" si="30">H20/G20-1</f>
        <v>6.3829787234042534E-2</v>
      </c>
      <c r="I21" s="27">
        <f t="shared" ref="I21" si="31">I20/H20-1</f>
        <v>2.0000000000000018E-2</v>
      </c>
      <c r="J21" s="2"/>
      <c r="K21" s="26"/>
      <c r="L21" s="2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45">
      <c r="A22" s="6" t="s">
        <v>1</v>
      </c>
      <c r="B22" s="31">
        <v>-0.5</v>
      </c>
      <c r="C22" s="31">
        <v>-0.46</v>
      </c>
      <c r="D22" s="31">
        <v>0.79</v>
      </c>
      <c r="E22" s="40">
        <v>0.51</v>
      </c>
      <c r="F22" s="28">
        <f>F20/B20-1</f>
        <v>1.0454545454545454</v>
      </c>
      <c r="G22" s="28">
        <f t="shared" ref="G22" si="32">G20/C20-1</f>
        <v>0.67857142857142883</v>
      </c>
      <c r="H22" s="28">
        <f t="shared" ref="H22" si="33">H20/D20-1</f>
        <v>2.0408163265306145E-2</v>
      </c>
      <c r="I22" s="27">
        <f t="shared" ref="I22" si="34">I20/E20-1</f>
        <v>-1.9230769230769384E-2</v>
      </c>
      <c r="J22" s="2"/>
      <c r="K22" s="26">
        <v>-0.04</v>
      </c>
      <c r="L22" s="27">
        <f>L20/K20-1</f>
        <v>0.27814569536423805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45">
      <c r="A23" s="6" t="s">
        <v>20</v>
      </c>
      <c r="B23" s="41">
        <f>B20/B$12</f>
        <v>0.10945273631840796</v>
      </c>
      <c r="C23" s="41">
        <f t="shared" ref="C23:I23" si="35">C20/C$12</f>
        <v>0.10566037735849056</v>
      </c>
      <c r="D23" s="41">
        <f t="shared" si="35"/>
        <v>0.16955017301038064</v>
      </c>
      <c r="E23" s="42">
        <f t="shared" si="35"/>
        <v>0.17218543046357618</v>
      </c>
      <c r="F23" s="41">
        <f t="shared" si="35"/>
        <v>0.1480263157894737</v>
      </c>
      <c r="G23" s="41">
        <f t="shared" si="35"/>
        <v>0.15359477124183007</v>
      </c>
      <c r="H23" s="41">
        <f t="shared" si="35"/>
        <v>0.1557632398753894</v>
      </c>
      <c r="I23" s="42">
        <f t="shared" si="35"/>
        <v>0.15886860631736341</v>
      </c>
      <c r="J23" s="1"/>
      <c r="K23" s="44">
        <f>K20/K$12</f>
        <v>0.14285714285714288</v>
      </c>
      <c r="L23" s="42">
        <f>L20/L$12</f>
        <v>0.15415089215827221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5" customHeight="1" x14ac:dyDescent="0.45">
      <c r="A24" s="8"/>
      <c r="B24" s="4"/>
      <c r="C24" s="4"/>
      <c r="D24" s="4"/>
      <c r="E24" s="5"/>
      <c r="F24" s="4"/>
      <c r="G24" s="4"/>
      <c r="H24" s="4"/>
      <c r="I24" s="5"/>
      <c r="J24" s="1"/>
      <c r="K24" s="8"/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45">
      <c r="A25" s="26" t="s">
        <v>21</v>
      </c>
      <c r="B25" s="28">
        <v>1.3</v>
      </c>
      <c r="C25" s="28">
        <v>1.5</v>
      </c>
      <c r="D25" s="28">
        <v>1.3</v>
      </c>
      <c r="E25" s="27">
        <v>1.4</v>
      </c>
      <c r="F25" s="28">
        <v>1.3</v>
      </c>
      <c r="G25" s="28">
        <v>1.29</v>
      </c>
      <c r="H25" s="46">
        <v>1.2889999999999999</v>
      </c>
      <c r="I25" s="29">
        <v>1.288</v>
      </c>
      <c r="J25" s="2"/>
      <c r="K25" s="26">
        <f>SUM(B25:E25)</f>
        <v>5.5</v>
      </c>
      <c r="L25" s="27">
        <f>SUM(F25:I25)</f>
        <v>5.1669999999999998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45">
      <c r="A26" s="6" t="s">
        <v>0</v>
      </c>
      <c r="B26" s="28">
        <v>0</v>
      </c>
      <c r="C26" s="31">
        <v>0.2</v>
      </c>
      <c r="D26" s="31">
        <v>-0.12</v>
      </c>
      <c r="E26" s="40">
        <v>0.06</v>
      </c>
      <c r="F26" s="28">
        <f t="shared" ref="F26" si="36">F25/E25-1</f>
        <v>-7.1428571428571286E-2</v>
      </c>
      <c r="G26" s="28">
        <f t="shared" ref="G26" si="37">G25/F25-1</f>
        <v>-7.692307692307665E-3</v>
      </c>
      <c r="H26" s="28">
        <f t="shared" ref="H26" si="38">H25/G25-1</f>
        <v>-7.751937984497026E-4</v>
      </c>
      <c r="I26" s="27">
        <f t="shared" ref="I26" si="39">I25/H25-1</f>
        <v>-7.7579519006976128E-4</v>
      </c>
      <c r="J26" s="2"/>
      <c r="K26" s="26"/>
      <c r="L26" s="2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45">
      <c r="A27" s="6" t="s">
        <v>1</v>
      </c>
      <c r="B27" s="28">
        <v>0</v>
      </c>
      <c r="C27" s="28"/>
      <c r="D27" s="28"/>
      <c r="E27" s="27"/>
      <c r="F27" s="28">
        <f>F25/B25-1</f>
        <v>0</v>
      </c>
      <c r="G27" s="28">
        <f t="shared" ref="G27" si="40">G25/C25-1</f>
        <v>-0.14000000000000001</v>
      </c>
      <c r="H27" s="28">
        <f t="shared" ref="H27" si="41">H25/D25-1</f>
        <v>-8.4615384615385203E-3</v>
      </c>
      <c r="I27" s="27">
        <f t="shared" ref="I27" si="42">I25/E25-1</f>
        <v>-7.999999999999996E-2</v>
      </c>
      <c r="J27" s="2"/>
      <c r="K27" s="45">
        <v>1E-4</v>
      </c>
      <c r="L27" s="27">
        <f>L25/K25-1</f>
        <v>-6.0545454545454569E-2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45">
      <c r="A28" s="6" t="s">
        <v>20</v>
      </c>
      <c r="B28" s="41">
        <f>B25/B$12</f>
        <v>6.4676616915422883E-2</v>
      </c>
      <c r="C28" s="41">
        <f t="shared" ref="C28:I28" si="43">C25/C$12</f>
        <v>5.6603773584905662E-2</v>
      </c>
      <c r="D28" s="41">
        <f t="shared" si="43"/>
        <v>4.4982698961937718E-2</v>
      </c>
      <c r="E28" s="42">
        <f t="shared" si="43"/>
        <v>4.6357615894039736E-2</v>
      </c>
      <c r="F28" s="41">
        <f t="shared" si="43"/>
        <v>4.2763157894736843E-2</v>
      </c>
      <c r="G28" s="41">
        <f t="shared" si="43"/>
        <v>4.2156862745098035E-2</v>
      </c>
      <c r="H28" s="41">
        <f t="shared" si="43"/>
        <v>4.0155763239875387E-2</v>
      </c>
      <c r="I28" s="42">
        <f t="shared" si="43"/>
        <v>4.0122110771914528E-2</v>
      </c>
      <c r="J28" s="1"/>
      <c r="K28" s="44">
        <f>K25/K$12</f>
        <v>5.2034058656575212E-2</v>
      </c>
      <c r="L28" s="42">
        <f>L25/L$12</f>
        <v>4.1269308796984074E-2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5" customHeight="1" x14ac:dyDescent="0.45">
      <c r="A29" s="8"/>
      <c r="B29" s="4"/>
      <c r="C29" s="4"/>
      <c r="D29" s="4"/>
      <c r="E29" s="5"/>
      <c r="F29" s="4"/>
      <c r="G29" s="4"/>
      <c r="H29" s="4"/>
      <c r="I29" s="5"/>
      <c r="J29" s="1"/>
      <c r="K29" s="8"/>
      <c r="L29" s="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45">
      <c r="A30" s="26" t="s">
        <v>22</v>
      </c>
      <c r="B30" s="28">
        <v>0.9</v>
      </c>
      <c r="C30" s="28">
        <v>1.3</v>
      </c>
      <c r="D30" s="28">
        <v>3.6</v>
      </c>
      <c r="E30" s="27">
        <v>3.8</v>
      </c>
      <c r="F30" s="28">
        <v>3.2</v>
      </c>
      <c r="G30" s="28">
        <v>3.4</v>
      </c>
      <c r="H30" s="28">
        <v>3.7</v>
      </c>
      <c r="I30" s="30">
        <v>3.8210000000000002</v>
      </c>
      <c r="J30" s="2"/>
      <c r="K30" s="26">
        <f>SUM(B30:E30)</f>
        <v>9.6000000000000014</v>
      </c>
      <c r="L30" s="27">
        <f>SUM(F30:I30)</f>
        <v>14.121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45">
      <c r="A31" s="6" t="s">
        <v>0</v>
      </c>
      <c r="B31" s="28">
        <v>0</v>
      </c>
      <c r="C31" s="31">
        <v>0.39</v>
      </c>
      <c r="D31" s="31">
        <v>1.7</v>
      </c>
      <c r="E31" s="40">
        <v>0.05</v>
      </c>
      <c r="F31" s="28">
        <f t="shared" ref="F31" si="44">F30/E30-1</f>
        <v>-0.1578947368421052</v>
      </c>
      <c r="G31" s="28">
        <f t="shared" ref="G31" si="45">G30/F30-1</f>
        <v>6.25E-2</v>
      </c>
      <c r="H31" s="28">
        <f t="shared" ref="H31" si="46">H30/G30-1</f>
        <v>8.8235294117647189E-2</v>
      </c>
      <c r="I31" s="27">
        <f t="shared" ref="I31" si="47">I30/H30-1</f>
        <v>3.2702702702702702E-2</v>
      </c>
      <c r="J31" s="2"/>
      <c r="K31" s="26"/>
      <c r="L31" s="2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45">
      <c r="A32" s="6" t="s">
        <v>1</v>
      </c>
      <c r="B32" s="28">
        <v>0</v>
      </c>
      <c r="C32" s="28">
        <v>0</v>
      </c>
      <c r="D32" s="28">
        <v>0</v>
      </c>
      <c r="E32" s="27">
        <v>0</v>
      </c>
      <c r="F32" s="28">
        <f>F30/B30-1</f>
        <v>2.5555555555555558</v>
      </c>
      <c r="G32" s="28">
        <f t="shared" ref="G32" si="48">G30/C30-1</f>
        <v>1.6153846153846154</v>
      </c>
      <c r="H32" s="28">
        <f t="shared" ref="H32" si="49">H30/D30-1</f>
        <v>2.7777777777777901E-2</v>
      </c>
      <c r="I32" s="27">
        <f t="shared" ref="I32" si="50">I30/E30-1</f>
        <v>5.5263157894738235E-3</v>
      </c>
      <c r="J32" s="2"/>
      <c r="K32" s="26">
        <v>1E-4</v>
      </c>
      <c r="L32" s="27">
        <f>L30/K30-1</f>
        <v>0.47093749999999979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45">
      <c r="A33" s="6" t="s">
        <v>20</v>
      </c>
      <c r="B33" s="41">
        <f>B30/B$12</f>
        <v>4.4776119402985072E-2</v>
      </c>
      <c r="C33" s="41">
        <f t="shared" ref="C33:I33" si="51">C30/C$12</f>
        <v>4.9056603773584909E-2</v>
      </c>
      <c r="D33" s="41">
        <f t="shared" si="51"/>
        <v>0.12456747404844291</v>
      </c>
      <c r="E33" s="42">
        <f t="shared" si="51"/>
        <v>0.12582781456953643</v>
      </c>
      <c r="F33" s="41">
        <f t="shared" si="51"/>
        <v>0.10526315789473685</v>
      </c>
      <c r="G33" s="41">
        <f t="shared" si="51"/>
        <v>0.1111111111111111</v>
      </c>
      <c r="H33" s="41">
        <f t="shared" si="51"/>
        <v>0.11526479750778816</v>
      </c>
      <c r="I33" s="42">
        <f t="shared" si="51"/>
        <v>0.11902685190953836</v>
      </c>
      <c r="J33" s="1"/>
      <c r="K33" s="44">
        <f>K30/K$12</f>
        <v>9.0823084200567658E-2</v>
      </c>
      <c r="L33" s="42">
        <f>L30/L$12</f>
        <v>0.11278573824699287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5" customHeight="1" x14ac:dyDescent="0.45">
      <c r="A34" s="8"/>
      <c r="B34" s="4"/>
      <c r="C34" s="4"/>
      <c r="D34" s="4"/>
      <c r="E34" s="5"/>
      <c r="F34" s="4"/>
      <c r="G34" s="4"/>
      <c r="H34" s="4"/>
      <c r="I34" s="5"/>
      <c r="J34" s="1"/>
      <c r="K34" s="8"/>
      <c r="L34" s="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45">
      <c r="A35" s="50" t="s">
        <v>23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45">
      <c r="A36" s="1" t="s">
        <v>24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45">
      <c r="A37" s="1" t="s">
        <v>25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</sheetData>
  <mergeCells count="4">
    <mergeCell ref="B2:E2"/>
    <mergeCell ref="F2:I2"/>
    <mergeCell ref="K2:K3"/>
    <mergeCell ref="L2:L3"/>
  </mergeCells>
  <phoneticPr fontId="2" type="noConversion"/>
  <conditionalFormatting sqref="B5:L6 B8:L9 B17:L18 B26:L27 B31:L32 B13:L14 B21:L22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Kwon</dc:creator>
  <cp:lastModifiedBy>Brian Kwon</cp:lastModifiedBy>
  <dcterms:created xsi:type="dcterms:W3CDTF">2021-01-16T10:40:09Z</dcterms:created>
  <dcterms:modified xsi:type="dcterms:W3CDTF">2021-01-16T12:32:10Z</dcterms:modified>
</cp:coreProperties>
</file>